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filterPrivacy="1" defaultThemeVersion="124226"/>
  <xr:revisionPtr revIDLastSave="0" documentId="13_ncr:1_{591188A6-91A1-42C0-B6D4-9F9B3CE6B2F7}" xr6:coauthVersionLast="34" xr6:coauthVersionMax="34" xr10:uidLastSave="{00000000-0000-0000-0000-000000000000}"/>
  <bookViews>
    <workbookView xWindow="1170" yWindow="435" windowWidth="35505" windowHeight="10680" tabRatio="916" xr2:uid="{00000000-000D-0000-FFFF-FFFF00000000}"/>
  </bookViews>
  <sheets>
    <sheet name="Notes" sheetId="17" r:id="rId1"/>
    <sheet name="NonREN_base" sheetId="6" r:id="rId2"/>
    <sheet name="REN_base" sheetId="7" r:id="rId3"/>
    <sheet name="Final_New_Build" sheetId="16" r:id="rId4"/>
    <sheet name="Raw_New_Build" sheetId="15" r:id="rId5"/>
    <sheet name="CONV_CAISO_Gen_List" sheetId="4" r:id="rId6"/>
    <sheet name="REN_Existing_Resources" sheetId="5" r:id="rId7"/>
    <sheet name="raw_resource_build" sheetId="13" r:id="rId8"/>
    <sheet name="raw_storage_build" sheetId="14" r:id="rId9"/>
    <sheet name="Sheet1" sheetId="18" state="hidden" r:id="rId10"/>
  </sheets>
  <definedNames>
    <definedName name="__FDS_HYPERLINK_TOGGLE_STATE__" hidden="1">"ON"</definedName>
    <definedName name="_xlnm._FilterDatabase" localSheetId="5" hidden="1">CONV_CAISO_Gen_List!$A$5:$AA$1104</definedName>
    <definedName name="_xlnm._FilterDatabase" localSheetId="7" hidden="1">raw_resource_build!$A$2:$T$2</definedName>
    <definedName name="_xlnm._FilterDatabase" localSheetId="8" hidden="1">raw_storage_build!$A$2:$I$50</definedName>
    <definedName name="_xlnm._FilterDatabase" localSheetId="6" hidden="1">REN_Existing_Resources!$A$5:$AA$1356</definedName>
    <definedName name="_Order1" hidden="1">255</definedName>
    <definedName name="_Order2" hidden="1">255</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12" i="16" l="1"/>
  <c r="I112" i="16"/>
  <c r="J112" i="16"/>
  <c r="K112" i="16"/>
  <c r="L112" i="16"/>
  <c r="M112" i="16"/>
  <c r="N112" i="16"/>
  <c r="O112" i="16"/>
  <c r="P112" i="16"/>
  <c r="Q112" i="16"/>
  <c r="R112" i="16"/>
  <c r="S112" i="16"/>
  <c r="T112" i="16"/>
  <c r="H113" i="16"/>
  <c r="I113" i="16"/>
  <c r="J113" i="16"/>
  <c r="K113" i="16"/>
  <c r="L113" i="16"/>
  <c r="M113" i="16"/>
  <c r="N113" i="16"/>
  <c r="O113" i="16"/>
  <c r="P113" i="16"/>
  <c r="Q113" i="16"/>
  <c r="R113" i="16"/>
  <c r="S113" i="16"/>
  <c r="T113" i="16"/>
  <c r="H114" i="16"/>
  <c r="I114" i="16"/>
  <c r="J114" i="16"/>
  <c r="K114" i="16"/>
  <c r="L114" i="16"/>
  <c r="M114" i="16"/>
  <c r="N114" i="16"/>
  <c r="O114" i="16"/>
  <c r="P114" i="16"/>
  <c r="Q114" i="16"/>
  <c r="R114" i="16"/>
  <c r="S114" i="16"/>
  <c r="T114" i="16"/>
  <c r="H115" i="16"/>
  <c r="I115" i="16"/>
  <c r="J115" i="16"/>
  <c r="K115" i="16"/>
  <c r="L115" i="16"/>
  <c r="M115" i="16"/>
  <c r="N115" i="16"/>
  <c r="O115" i="16"/>
  <c r="P115" i="16"/>
  <c r="Q115" i="16"/>
  <c r="R115" i="16"/>
  <c r="S115" i="16"/>
  <c r="T115" i="16"/>
  <c r="H116" i="16"/>
  <c r="I116" i="16"/>
  <c r="J116" i="16"/>
  <c r="K116" i="16"/>
  <c r="L116" i="16"/>
  <c r="M116" i="16"/>
  <c r="N116" i="16"/>
  <c r="O116" i="16"/>
  <c r="P116" i="16"/>
  <c r="Q116" i="16"/>
  <c r="R116" i="16"/>
  <c r="S116" i="16"/>
  <c r="T116" i="16"/>
  <c r="H12" i="16"/>
  <c r="I12" i="16"/>
  <c r="J12" i="16"/>
  <c r="K12" i="16"/>
  <c r="L12" i="16"/>
  <c r="M12" i="16"/>
  <c r="N12" i="16"/>
  <c r="O12" i="16"/>
  <c r="P12" i="16"/>
  <c r="Q12" i="16"/>
  <c r="R12" i="16"/>
  <c r="S12" i="16"/>
  <c r="T12" i="16"/>
  <c r="H13" i="16"/>
  <c r="I13" i="16"/>
  <c r="J13" i="16"/>
  <c r="K13" i="16"/>
  <c r="L13" i="16"/>
  <c r="M13" i="16"/>
  <c r="N13" i="16"/>
  <c r="O13" i="16"/>
  <c r="P13" i="16"/>
  <c r="Q13" i="16"/>
  <c r="R13" i="16"/>
  <c r="S13" i="16"/>
  <c r="T13" i="16"/>
  <c r="H14" i="16"/>
  <c r="I14" i="16"/>
  <c r="J14" i="16"/>
  <c r="K14" i="16"/>
  <c r="L14" i="16"/>
  <c r="M14" i="16"/>
  <c r="N14" i="16"/>
  <c r="O14" i="16"/>
  <c r="P14" i="16"/>
  <c r="Q14" i="16"/>
  <c r="R14" i="16"/>
  <c r="S14" i="16"/>
  <c r="T14" i="16"/>
  <c r="H15" i="16"/>
  <c r="I15" i="16"/>
  <c r="J15" i="16"/>
  <c r="K15" i="16"/>
  <c r="L15" i="16"/>
  <c r="M15" i="16"/>
  <c r="N15" i="16"/>
  <c r="O15" i="16"/>
  <c r="P15" i="16"/>
  <c r="Q15" i="16"/>
  <c r="R15" i="16"/>
  <c r="S15" i="16"/>
  <c r="T15" i="16"/>
  <c r="H16" i="16"/>
  <c r="I16" i="16"/>
  <c r="J16" i="16"/>
  <c r="K16" i="16"/>
  <c r="L16" i="16"/>
  <c r="M16" i="16"/>
  <c r="N16" i="16"/>
  <c r="O16" i="16"/>
  <c r="P16" i="16"/>
  <c r="Q16" i="16"/>
  <c r="R16" i="16"/>
  <c r="S16" i="16"/>
  <c r="T16" i="16"/>
  <c r="AC6" i="16" l="1"/>
  <c r="AD6" i="16"/>
  <c r="AE6" i="16"/>
  <c r="AF6" i="16"/>
  <c r="AG6" i="16"/>
  <c r="AG12" i="16" s="1"/>
  <c r="AH6" i="16"/>
  <c r="AI6" i="16"/>
  <c r="AJ6" i="16"/>
  <c r="AK6" i="16"/>
  <c r="AL6" i="16"/>
  <c r="AM6" i="16"/>
  <c r="AN6" i="16"/>
  <c r="AO6" i="16"/>
  <c r="AO12" i="16" s="1"/>
  <c r="AC7" i="16"/>
  <c r="AD7" i="16"/>
  <c r="AE7" i="16"/>
  <c r="AF7" i="16"/>
  <c r="AG7" i="16"/>
  <c r="AH7" i="16"/>
  <c r="AI7" i="16"/>
  <c r="AJ7" i="16"/>
  <c r="AJ13" i="16" s="1"/>
  <c r="AK7" i="16"/>
  <c r="AL7" i="16"/>
  <c r="AM7" i="16"/>
  <c r="AN7" i="16"/>
  <c r="AN13" i="16" s="1"/>
  <c r="AO7" i="16"/>
  <c r="AD5" i="16"/>
  <c r="AE5" i="16"/>
  <c r="AF5" i="16"/>
  <c r="AF11" i="16" s="1"/>
  <c r="AG5" i="16"/>
  <c r="AH5" i="16"/>
  <c r="AI5" i="16"/>
  <c r="AJ5" i="16"/>
  <c r="AJ11" i="16" s="1"/>
  <c r="AK5" i="16"/>
  <c r="AL5" i="16"/>
  <c r="AM5" i="16"/>
  <c r="AN5" i="16"/>
  <c r="AN11" i="16" s="1"/>
  <c r="AO5" i="16"/>
  <c r="AC5" i="16"/>
  <c r="AG13" i="16"/>
  <c r="AO13" i="16"/>
  <c r="AC9" i="16"/>
  <c r="AC12" i="16" s="1"/>
  <c r="AD9" i="16"/>
  <c r="AD12" i="16" s="1"/>
  <c r="AE9" i="16"/>
  <c r="AF9" i="16"/>
  <c r="AG9" i="16"/>
  <c r="AH9" i="16"/>
  <c r="AI9" i="16"/>
  <c r="AI12" i="16" s="1"/>
  <c r="AJ9" i="16"/>
  <c r="AK9" i="16"/>
  <c r="AK12" i="16" s="1"/>
  <c r="AL9" i="16"/>
  <c r="AL12" i="16" s="1"/>
  <c r="AM9" i="16"/>
  <c r="AM12" i="16" s="1"/>
  <c r="AN9" i="16"/>
  <c r="AO9" i="16"/>
  <c r="AC10" i="16"/>
  <c r="AD10" i="16"/>
  <c r="AD13" i="16" s="1"/>
  <c r="AE10" i="16"/>
  <c r="AF10" i="16"/>
  <c r="AF13" i="16" s="1"/>
  <c r="AG10" i="16"/>
  <c r="AH10" i="16"/>
  <c r="AI10" i="16"/>
  <c r="AJ10" i="16"/>
  <c r="AK10" i="16"/>
  <c r="AL10" i="16"/>
  <c r="AL13" i="16" s="1"/>
  <c r="AM10" i="16"/>
  <c r="AN10" i="16"/>
  <c r="AO10" i="16"/>
  <c r="AD8" i="16"/>
  <c r="AD11" i="16" s="1"/>
  <c r="AE8" i="16"/>
  <c r="AF8" i="16"/>
  <c r="AG8" i="16"/>
  <c r="AH8" i="16"/>
  <c r="AH11" i="16" s="1"/>
  <c r="AI8" i="16"/>
  <c r="AI11" i="16" s="1"/>
  <c r="AJ8" i="16"/>
  <c r="AK8" i="16"/>
  <c r="AK11" i="16" s="1"/>
  <c r="AL8" i="16"/>
  <c r="AM8" i="16"/>
  <c r="AN8" i="16"/>
  <c r="AO8" i="16"/>
  <c r="AC8" i="16"/>
  <c r="AO11" i="16" l="1"/>
  <c r="AG11" i="16"/>
  <c r="AK13" i="16"/>
  <c r="AC13" i="16"/>
  <c r="AH12" i="16"/>
  <c r="AC11" i="16"/>
  <c r="AM11" i="16"/>
  <c r="AE11" i="16"/>
  <c r="AI13" i="16"/>
  <c r="AN12" i="16"/>
  <c r="AF12" i="16"/>
  <c r="AL11" i="16"/>
  <c r="AH13" i="16"/>
  <c r="AE12" i="16"/>
  <c r="AM13" i="16"/>
  <c r="AE13" i="16"/>
  <c r="AJ12" i="16"/>
  <c r="C107" i="16"/>
  <c r="D107" i="16"/>
  <c r="E107" i="16"/>
  <c r="F107" i="16"/>
  <c r="G107" i="16"/>
  <c r="H107" i="16"/>
  <c r="I107" i="16"/>
  <c r="J107" i="16"/>
  <c r="K107" i="16"/>
  <c r="L107" i="16"/>
  <c r="M107" i="16"/>
  <c r="N107" i="16"/>
  <c r="O107" i="16"/>
  <c r="P107" i="16"/>
  <c r="Q107" i="16"/>
  <c r="R107" i="16"/>
  <c r="S107" i="16"/>
  <c r="T107" i="16"/>
  <c r="C108" i="16"/>
  <c r="D108" i="16"/>
  <c r="E108" i="16"/>
  <c r="F108" i="16"/>
  <c r="G108" i="16"/>
  <c r="H108" i="16"/>
  <c r="I108" i="16"/>
  <c r="J108" i="16"/>
  <c r="K108" i="16"/>
  <c r="L108" i="16"/>
  <c r="M108" i="16"/>
  <c r="N108" i="16"/>
  <c r="O108" i="16"/>
  <c r="P108" i="16"/>
  <c r="Q108" i="16"/>
  <c r="R108" i="16"/>
  <c r="S108" i="16"/>
  <c r="T108" i="16"/>
  <c r="C109" i="16"/>
  <c r="D109" i="16"/>
  <c r="E109" i="16"/>
  <c r="F109" i="16"/>
  <c r="G109" i="16"/>
  <c r="H109" i="16"/>
  <c r="I109" i="16"/>
  <c r="J109" i="16"/>
  <c r="K109" i="16"/>
  <c r="L109" i="16"/>
  <c r="M109" i="16"/>
  <c r="N109" i="16"/>
  <c r="O109" i="16"/>
  <c r="P109" i="16"/>
  <c r="Q109" i="16"/>
  <c r="R109" i="16"/>
  <c r="S109" i="16"/>
  <c r="T109" i="16"/>
  <c r="C110" i="16"/>
  <c r="D110" i="16"/>
  <c r="E110" i="16"/>
  <c r="F110" i="16"/>
  <c r="G110" i="16"/>
  <c r="H110" i="16"/>
  <c r="I110" i="16"/>
  <c r="J110" i="16"/>
  <c r="K110" i="16"/>
  <c r="L110" i="16"/>
  <c r="M110" i="16"/>
  <c r="N110" i="16"/>
  <c r="O110" i="16"/>
  <c r="P110" i="16"/>
  <c r="Q110" i="16"/>
  <c r="R110" i="16"/>
  <c r="S110" i="16"/>
  <c r="T110" i="16"/>
  <c r="C111" i="16"/>
  <c r="D111" i="16"/>
  <c r="E111" i="16"/>
  <c r="F111" i="16"/>
  <c r="G111" i="16"/>
  <c r="H111" i="16"/>
  <c r="I111" i="16"/>
  <c r="J111" i="16"/>
  <c r="K111" i="16"/>
  <c r="L111" i="16"/>
  <c r="M111" i="16"/>
  <c r="N111" i="16"/>
  <c r="O111" i="16"/>
  <c r="P111" i="16"/>
  <c r="Q111" i="16"/>
  <c r="R111" i="16"/>
  <c r="S111" i="16"/>
  <c r="T111" i="16"/>
  <c r="C112" i="16"/>
  <c r="D112" i="16"/>
  <c r="E112" i="16"/>
  <c r="F112" i="16"/>
  <c r="G112" i="16"/>
  <c r="C113" i="16"/>
  <c r="D113" i="16"/>
  <c r="E113" i="16"/>
  <c r="F113" i="16"/>
  <c r="G113" i="16"/>
  <c r="C114" i="16"/>
  <c r="D114" i="16"/>
  <c r="E114" i="16"/>
  <c r="F114" i="16"/>
  <c r="G114" i="16"/>
  <c r="C115" i="16"/>
  <c r="D115" i="16"/>
  <c r="E115" i="16"/>
  <c r="F115" i="16"/>
  <c r="G115" i="16"/>
  <c r="C116" i="16"/>
  <c r="D116" i="16"/>
  <c r="E116" i="16"/>
  <c r="F116" i="16"/>
  <c r="G116" i="16"/>
  <c r="C117" i="16"/>
  <c r="D117" i="16"/>
  <c r="E117" i="16"/>
  <c r="F117" i="16"/>
  <c r="G117" i="16"/>
  <c r="H117" i="16"/>
  <c r="I117" i="16"/>
  <c r="J117" i="16"/>
  <c r="K117" i="16"/>
  <c r="L117" i="16"/>
  <c r="M117" i="16"/>
  <c r="N117" i="16"/>
  <c r="O117" i="16"/>
  <c r="P117" i="16"/>
  <c r="Q117" i="16"/>
  <c r="R117" i="16"/>
  <c r="S117" i="16"/>
  <c r="T117" i="16"/>
  <c r="C118" i="16"/>
  <c r="D118" i="16"/>
  <c r="E118" i="16"/>
  <c r="F118" i="16"/>
  <c r="G118" i="16"/>
  <c r="H118" i="16"/>
  <c r="I118" i="16"/>
  <c r="J118" i="16"/>
  <c r="K118" i="16"/>
  <c r="L118" i="16"/>
  <c r="M118" i="16"/>
  <c r="N118" i="16"/>
  <c r="O118" i="16"/>
  <c r="P118" i="16"/>
  <c r="Q118" i="16"/>
  <c r="R118" i="16"/>
  <c r="S118" i="16"/>
  <c r="T118" i="16"/>
  <c r="C119" i="16"/>
  <c r="D119" i="16"/>
  <c r="E119" i="16"/>
  <c r="F119" i="16"/>
  <c r="G119" i="16"/>
  <c r="H119" i="16"/>
  <c r="I119" i="16"/>
  <c r="J119" i="16"/>
  <c r="K119" i="16"/>
  <c r="L119" i="16"/>
  <c r="M119" i="16"/>
  <c r="N119" i="16"/>
  <c r="O119" i="16"/>
  <c r="P119" i="16"/>
  <c r="Q119" i="16"/>
  <c r="R119" i="16"/>
  <c r="S119" i="16"/>
  <c r="T119" i="16"/>
  <c r="C120" i="16"/>
  <c r="D120" i="16"/>
  <c r="E120" i="16"/>
  <c r="F120" i="16"/>
  <c r="G120" i="16"/>
  <c r="H120" i="16"/>
  <c r="I120" i="16"/>
  <c r="J120" i="16"/>
  <c r="K120" i="16"/>
  <c r="L120" i="16"/>
  <c r="M120" i="16"/>
  <c r="N120" i="16"/>
  <c r="O120" i="16"/>
  <c r="P120" i="16"/>
  <c r="Q120" i="16"/>
  <c r="R120" i="16"/>
  <c r="S120" i="16"/>
  <c r="T120" i="16"/>
  <c r="C121" i="16"/>
  <c r="D121" i="16"/>
  <c r="E121" i="16"/>
  <c r="F121" i="16"/>
  <c r="G121" i="16"/>
  <c r="H121" i="16"/>
  <c r="I121" i="16"/>
  <c r="J121" i="16"/>
  <c r="K121" i="16"/>
  <c r="L121" i="16"/>
  <c r="M121" i="16"/>
  <c r="N121" i="16"/>
  <c r="O121" i="16"/>
  <c r="P121" i="16"/>
  <c r="Q121" i="16"/>
  <c r="R121" i="16"/>
  <c r="S121" i="16"/>
  <c r="T121" i="16"/>
  <c r="C122" i="16"/>
  <c r="D122" i="16"/>
  <c r="E122" i="16"/>
  <c r="F122" i="16"/>
  <c r="G122" i="16"/>
  <c r="H122" i="16"/>
  <c r="I122" i="16"/>
  <c r="J122" i="16"/>
  <c r="K122" i="16"/>
  <c r="L122" i="16"/>
  <c r="M122" i="16"/>
  <c r="N122" i="16"/>
  <c r="O122" i="16"/>
  <c r="P122" i="16"/>
  <c r="Q122" i="16"/>
  <c r="R122" i="16"/>
  <c r="S122" i="16"/>
  <c r="T122" i="16"/>
  <c r="C123" i="16"/>
  <c r="D123" i="16"/>
  <c r="E123" i="16"/>
  <c r="F123" i="16"/>
  <c r="G123" i="16"/>
  <c r="H123" i="16"/>
  <c r="I123" i="16"/>
  <c r="J123" i="16"/>
  <c r="K123" i="16"/>
  <c r="L123" i="16"/>
  <c r="M123" i="16"/>
  <c r="N123" i="16"/>
  <c r="O123" i="16"/>
  <c r="P123" i="16"/>
  <c r="Q123" i="16"/>
  <c r="R123" i="16"/>
  <c r="S123" i="16"/>
  <c r="T123" i="16"/>
  <c r="C124" i="16"/>
  <c r="D124" i="16"/>
  <c r="E124" i="16"/>
  <c r="F124" i="16"/>
  <c r="G124" i="16"/>
  <c r="H124" i="16"/>
  <c r="I124" i="16"/>
  <c r="J124" i="16"/>
  <c r="K124" i="16"/>
  <c r="L124" i="16"/>
  <c r="M124" i="16"/>
  <c r="N124" i="16"/>
  <c r="O124" i="16"/>
  <c r="P124" i="16"/>
  <c r="Q124" i="16"/>
  <c r="R124" i="16"/>
  <c r="S124" i="16"/>
  <c r="T124" i="16"/>
  <c r="C125" i="16"/>
  <c r="D125" i="16"/>
  <c r="E125" i="16"/>
  <c r="F125" i="16"/>
  <c r="G125" i="16"/>
  <c r="H125" i="16"/>
  <c r="I125" i="16"/>
  <c r="J125" i="16"/>
  <c r="K125" i="16"/>
  <c r="L125" i="16"/>
  <c r="M125" i="16"/>
  <c r="N125" i="16"/>
  <c r="O125" i="16"/>
  <c r="P125" i="16"/>
  <c r="Q125" i="16"/>
  <c r="R125" i="16"/>
  <c r="S125" i="16"/>
  <c r="T125" i="16"/>
  <c r="C126" i="16"/>
  <c r="D126" i="16"/>
  <c r="E126" i="16"/>
  <c r="F126" i="16"/>
  <c r="G126" i="16"/>
  <c r="H126" i="16"/>
  <c r="I126" i="16"/>
  <c r="J126" i="16"/>
  <c r="K126" i="16"/>
  <c r="L126" i="16"/>
  <c r="M126" i="16"/>
  <c r="N126" i="16"/>
  <c r="O126" i="16"/>
  <c r="P126" i="16"/>
  <c r="Q126" i="16"/>
  <c r="R126" i="16"/>
  <c r="S126" i="16"/>
  <c r="T126" i="16"/>
  <c r="C127" i="16"/>
  <c r="D127" i="16"/>
  <c r="E127" i="16"/>
  <c r="F127" i="16"/>
  <c r="G127" i="16"/>
  <c r="H127" i="16"/>
  <c r="I127" i="16"/>
  <c r="J127" i="16"/>
  <c r="K127" i="16"/>
  <c r="L127" i="16"/>
  <c r="M127" i="16"/>
  <c r="N127" i="16"/>
  <c r="O127" i="16"/>
  <c r="P127" i="16"/>
  <c r="Q127" i="16"/>
  <c r="R127" i="16"/>
  <c r="S127" i="16"/>
  <c r="T127" i="16"/>
  <c r="C128" i="16"/>
  <c r="D128" i="16"/>
  <c r="E128" i="16"/>
  <c r="F128" i="16"/>
  <c r="G128" i="16"/>
  <c r="H128" i="16"/>
  <c r="I128" i="16"/>
  <c r="J128" i="16"/>
  <c r="K128" i="16"/>
  <c r="L128" i="16"/>
  <c r="M128" i="16"/>
  <c r="N128" i="16"/>
  <c r="O128" i="16"/>
  <c r="P128" i="16"/>
  <c r="Q128" i="16"/>
  <c r="R128" i="16"/>
  <c r="S128" i="16"/>
  <c r="T128" i="16"/>
  <c r="C129" i="16"/>
  <c r="D129" i="16"/>
  <c r="E129" i="16"/>
  <c r="F129" i="16"/>
  <c r="G129" i="16"/>
  <c r="H129" i="16"/>
  <c r="I129" i="16"/>
  <c r="J129" i="16"/>
  <c r="K129" i="16"/>
  <c r="L129" i="16"/>
  <c r="M129" i="16"/>
  <c r="N129" i="16"/>
  <c r="O129" i="16"/>
  <c r="P129" i="16"/>
  <c r="Q129" i="16"/>
  <c r="R129" i="16"/>
  <c r="S129" i="16"/>
  <c r="T129" i="16"/>
  <c r="C130" i="16"/>
  <c r="D130" i="16"/>
  <c r="E130" i="16"/>
  <c r="F130" i="16"/>
  <c r="G130" i="16"/>
  <c r="H130" i="16"/>
  <c r="I130" i="16"/>
  <c r="J130" i="16"/>
  <c r="K130" i="16"/>
  <c r="L130" i="16"/>
  <c r="M130" i="16"/>
  <c r="N130" i="16"/>
  <c r="O130" i="16"/>
  <c r="P130" i="16"/>
  <c r="Q130" i="16"/>
  <c r="R130" i="16"/>
  <c r="S130" i="16"/>
  <c r="T130" i="16"/>
  <c r="C131" i="16"/>
  <c r="D131" i="16"/>
  <c r="E131" i="16"/>
  <c r="F131" i="16"/>
  <c r="G131" i="16"/>
  <c r="H131" i="16"/>
  <c r="I131" i="16"/>
  <c r="J131" i="16"/>
  <c r="K131" i="16"/>
  <c r="L131" i="16"/>
  <c r="M131" i="16"/>
  <c r="N131" i="16"/>
  <c r="O131" i="16"/>
  <c r="P131" i="16"/>
  <c r="Q131" i="16"/>
  <c r="R131" i="16"/>
  <c r="S131" i="16"/>
  <c r="T131" i="16"/>
  <c r="C132" i="16"/>
  <c r="D132" i="16"/>
  <c r="E132" i="16"/>
  <c r="F132" i="16"/>
  <c r="G132" i="16"/>
  <c r="H132" i="16"/>
  <c r="I132" i="16"/>
  <c r="J132" i="16"/>
  <c r="K132" i="16"/>
  <c r="L132" i="16"/>
  <c r="M132" i="16"/>
  <c r="N132" i="16"/>
  <c r="O132" i="16"/>
  <c r="P132" i="16"/>
  <c r="Q132" i="16"/>
  <c r="R132" i="16"/>
  <c r="S132" i="16"/>
  <c r="T132" i="16"/>
  <c r="C133" i="16"/>
  <c r="D133" i="16"/>
  <c r="E133" i="16"/>
  <c r="F133" i="16"/>
  <c r="G133" i="16"/>
  <c r="H133" i="16"/>
  <c r="I133" i="16"/>
  <c r="J133" i="16"/>
  <c r="K133" i="16"/>
  <c r="L133" i="16"/>
  <c r="M133" i="16"/>
  <c r="N133" i="16"/>
  <c r="O133" i="16"/>
  <c r="P133" i="16"/>
  <c r="Q133" i="16"/>
  <c r="R133" i="16"/>
  <c r="S133" i="16"/>
  <c r="T133" i="16"/>
  <c r="C134" i="16"/>
  <c r="D134" i="16"/>
  <c r="E134" i="16"/>
  <c r="F134" i="16"/>
  <c r="G134" i="16"/>
  <c r="H134" i="16"/>
  <c r="I134" i="16"/>
  <c r="J134" i="16"/>
  <c r="K134" i="16"/>
  <c r="L134" i="16"/>
  <c r="M134" i="16"/>
  <c r="N134" i="16"/>
  <c r="O134" i="16"/>
  <c r="P134" i="16"/>
  <c r="Q134" i="16"/>
  <c r="R134" i="16"/>
  <c r="S134" i="16"/>
  <c r="T134" i="16"/>
  <c r="C135" i="16"/>
  <c r="D135" i="16"/>
  <c r="E135" i="16"/>
  <c r="F135" i="16"/>
  <c r="G135" i="16"/>
  <c r="H135" i="16"/>
  <c r="I135" i="16"/>
  <c r="J135" i="16"/>
  <c r="K135" i="16"/>
  <c r="L135" i="16"/>
  <c r="M135" i="16"/>
  <c r="N135" i="16"/>
  <c r="O135" i="16"/>
  <c r="P135" i="16"/>
  <c r="Q135" i="16"/>
  <c r="R135" i="16"/>
  <c r="S135" i="16"/>
  <c r="T135" i="16"/>
  <c r="C136" i="16"/>
  <c r="D136" i="16"/>
  <c r="E136" i="16"/>
  <c r="F136" i="16"/>
  <c r="G136" i="16"/>
  <c r="H136" i="16"/>
  <c r="I136" i="16"/>
  <c r="J136" i="16"/>
  <c r="K136" i="16"/>
  <c r="L136" i="16"/>
  <c r="M136" i="16"/>
  <c r="N136" i="16"/>
  <c r="O136" i="16"/>
  <c r="P136" i="16"/>
  <c r="Q136" i="16"/>
  <c r="R136" i="16"/>
  <c r="S136" i="16"/>
  <c r="T136" i="16"/>
  <c r="C137" i="16"/>
  <c r="D137" i="16"/>
  <c r="E137" i="16"/>
  <c r="F137" i="16"/>
  <c r="G137" i="16"/>
  <c r="H137" i="16"/>
  <c r="I137" i="16"/>
  <c r="J137" i="16"/>
  <c r="K137" i="16"/>
  <c r="L137" i="16"/>
  <c r="M137" i="16"/>
  <c r="N137" i="16"/>
  <c r="O137" i="16"/>
  <c r="P137" i="16"/>
  <c r="Q137" i="16"/>
  <c r="R137" i="16"/>
  <c r="S137" i="16"/>
  <c r="T137" i="16"/>
  <c r="C138" i="16"/>
  <c r="D138" i="16"/>
  <c r="E138" i="16"/>
  <c r="F138" i="16"/>
  <c r="G138" i="16"/>
  <c r="H138" i="16"/>
  <c r="I138" i="16"/>
  <c r="J138" i="16"/>
  <c r="K138" i="16"/>
  <c r="L138" i="16"/>
  <c r="M138" i="16"/>
  <c r="N138" i="16"/>
  <c r="O138" i="16"/>
  <c r="P138" i="16"/>
  <c r="Q138" i="16"/>
  <c r="R138" i="16"/>
  <c r="S138" i="16"/>
  <c r="T138" i="16"/>
  <c r="C139" i="16"/>
  <c r="D139" i="16"/>
  <c r="E139" i="16"/>
  <c r="F139" i="16"/>
  <c r="G139" i="16"/>
  <c r="H139" i="16"/>
  <c r="I139" i="16"/>
  <c r="J139" i="16"/>
  <c r="K139" i="16"/>
  <c r="L139" i="16"/>
  <c r="M139" i="16"/>
  <c r="N139" i="16"/>
  <c r="O139" i="16"/>
  <c r="P139" i="16"/>
  <c r="Q139" i="16"/>
  <c r="R139" i="16"/>
  <c r="S139" i="16"/>
  <c r="T139" i="16"/>
  <c r="C140" i="16"/>
  <c r="D140" i="16"/>
  <c r="E140" i="16"/>
  <c r="F140" i="16"/>
  <c r="G140" i="16"/>
  <c r="H140" i="16"/>
  <c r="I140" i="16"/>
  <c r="J140" i="16"/>
  <c r="K140" i="16"/>
  <c r="L140" i="16"/>
  <c r="M140" i="16"/>
  <c r="N140" i="16"/>
  <c r="O140" i="16"/>
  <c r="P140" i="16"/>
  <c r="Q140" i="16"/>
  <c r="R140" i="16"/>
  <c r="S140" i="16"/>
  <c r="T140" i="16"/>
  <c r="C141" i="16"/>
  <c r="D141" i="16"/>
  <c r="E141" i="16"/>
  <c r="F141" i="16"/>
  <c r="G141" i="16"/>
  <c r="H141" i="16"/>
  <c r="I141" i="16"/>
  <c r="J141" i="16"/>
  <c r="K141" i="16"/>
  <c r="L141" i="16"/>
  <c r="M141" i="16"/>
  <c r="N141" i="16"/>
  <c r="O141" i="16"/>
  <c r="P141" i="16"/>
  <c r="Q141" i="16"/>
  <c r="R141" i="16"/>
  <c r="S141" i="16"/>
  <c r="T141" i="16"/>
  <c r="C142" i="16"/>
  <c r="D142" i="16"/>
  <c r="E142" i="16"/>
  <c r="F142" i="16"/>
  <c r="G142" i="16"/>
  <c r="H142" i="16"/>
  <c r="I142" i="16"/>
  <c r="J142" i="16"/>
  <c r="K142" i="16"/>
  <c r="L142" i="16"/>
  <c r="M142" i="16"/>
  <c r="N142" i="16"/>
  <c r="O142" i="16"/>
  <c r="P142" i="16"/>
  <c r="Q142" i="16"/>
  <c r="R142" i="16"/>
  <c r="S142" i="16"/>
  <c r="T142" i="16"/>
  <c r="C143" i="16"/>
  <c r="D143" i="16"/>
  <c r="E143" i="16"/>
  <c r="F143" i="16"/>
  <c r="G143" i="16"/>
  <c r="H143" i="16"/>
  <c r="I143" i="16"/>
  <c r="J143" i="16"/>
  <c r="K143" i="16"/>
  <c r="L143" i="16"/>
  <c r="M143" i="16"/>
  <c r="N143" i="16"/>
  <c r="O143" i="16"/>
  <c r="P143" i="16"/>
  <c r="Q143" i="16"/>
  <c r="R143" i="16"/>
  <c r="S143" i="16"/>
  <c r="T143" i="16"/>
  <c r="C144" i="16"/>
  <c r="D144" i="16"/>
  <c r="E144" i="16"/>
  <c r="F144" i="16"/>
  <c r="G144" i="16"/>
  <c r="H144" i="16"/>
  <c r="I144" i="16"/>
  <c r="J144" i="16"/>
  <c r="K144" i="16"/>
  <c r="L144" i="16"/>
  <c r="M144" i="16"/>
  <c r="N144" i="16"/>
  <c r="O144" i="16"/>
  <c r="P144" i="16"/>
  <c r="Q144" i="16"/>
  <c r="R144" i="16"/>
  <c r="S144" i="16"/>
  <c r="T144" i="16"/>
  <c r="C145" i="16"/>
  <c r="D145" i="16"/>
  <c r="E145" i="16"/>
  <c r="F145" i="16"/>
  <c r="G145" i="16"/>
  <c r="H145" i="16"/>
  <c r="I145" i="16"/>
  <c r="J145" i="16"/>
  <c r="K145" i="16"/>
  <c r="L145" i="16"/>
  <c r="M145" i="16"/>
  <c r="N145" i="16"/>
  <c r="O145" i="16"/>
  <c r="P145" i="16"/>
  <c r="Q145" i="16"/>
  <c r="R145" i="16"/>
  <c r="S145" i="16"/>
  <c r="T145" i="16"/>
  <c r="C146" i="16"/>
  <c r="D146" i="16"/>
  <c r="E146" i="16"/>
  <c r="F146" i="16"/>
  <c r="G146" i="16"/>
  <c r="H146" i="16"/>
  <c r="I146" i="16"/>
  <c r="J146" i="16"/>
  <c r="K146" i="16"/>
  <c r="L146" i="16"/>
  <c r="M146" i="16"/>
  <c r="N146" i="16"/>
  <c r="O146" i="16"/>
  <c r="P146" i="16"/>
  <c r="Q146" i="16"/>
  <c r="R146" i="16"/>
  <c r="S146" i="16"/>
  <c r="T146" i="16"/>
  <c r="C147" i="16"/>
  <c r="D147" i="16"/>
  <c r="E147" i="16"/>
  <c r="F147" i="16"/>
  <c r="G147" i="16"/>
  <c r="H147" i="16"/>
  <c r="I147" i="16"/>
  <c r="J147" i="16"/>
  <c r="K147" i="16"/>
  <c r="L147" i="16"/>
  <c r="M147" i="16"/>
  <c r="N147" i="16"/>
  <c r="O147" i="16"/>
  <c r="P147" i="16"/>
  <c r="Q147" i="16"/>
  <c r="R147" i="16"/>
  <c r="S147" i="16"/>
  <c r="T147" i="16"/>
  <c r="D106" i="16"/>
  <c r="E106" i="16"/>
  <c r="F106" i="16"/>
  <c r="G106" i="16"/>
  <c r="H106" i="16"/>
  <c r="I106" i="16"/>
  <c r="J106" i="16"/>
  <c r="K106" i="16"/>
  <c r="L106" i="16"/>
  <c r="M106" i="16"/>
  <c r="N106" i="16"/>
  <c r="O106" i="16"/>
  <c r="P106" i="16"/>
  <c r="Q106" i="16"/>
  <c r="R106" i="16"/>
  <c r="S106" i="16"/>
  <c r="T106" i="16"/>
  <c r="C106" i="16"/>
  <c r="C57" i="16"/>
  <c r="D57" i="16"/>
  <c r="E57" i="16"/>
  <c r="F57" i="16"/>
  <c r="G57" i="16"/>
  <c r="H57" i="16"/>
  <c r="I57" i="16"/>
  <c r="J57" i="16"/>
  <c r="K57" i="16"/>
  <c r="L57" i="16"/>
  <c r="M57" i="16"/>
  <c r="N57" i="16"/>
  <c r="O57" i="16"/>
  <c r="P57" i="16"/>
  <c r="Q57" i="16"/>
  <c r="R57" i="16"/>
  <c r="S57" i="16"/>
  <c r="T57" i="16"/>
  <c r="C58" i="16"/>
  <c r="D58" i="16"/>
  <c r="E58" i="16"/>
  <c r="F58" i="16"/>
  <c r="G58" i="16"/>
  <c r="H58" i="16"/>
  <c r="I58" i="16"/>
  <c r="J58" i="16"/>
  <c r="K58" i="16"/>
  <c r="L58" i="16"/>
  <c r="M58" i="16"/>
  <c r="N58" i="16"/>
  <c r="O58" i="16"/>
  <c r="P58" i="16"/>
  <c r="Q58" i="16"/>
  <c r="R58" i="16"/>
  <c r="S58" i="16"/>
  <c r="T58" i="16"/>
  <c r="C59" i="16"/>
  <c r="D59" i="16"/>
  <c r="E59" i="16"/>
  <c r="F59" i="16"/>
  <c r="G59" i="16"/>
  <c r="H59" i="16"/>
  <c r="I59" i="16"/>
  <c r="J59" i="16"/>
  <c r="K59" i="16"/>
  <c r="L59" i="16"/>
  <c r="M59" i="16"/>
  <c r="N59" i="16"/>
  <c r="O59" i="16"/>
  <c r="P59" i="16"/>
  <c r="Q59" i="16"/>
  <c r="R59" i="16"/>
  <c r="S59" i="16"/>
  <c r="T59" i="16"/>
  <c r="C60" i="16"/>
  <c r="D60" i="16"/>
  <c r="E60" i="16"/>
  <c r="F60" i="16"/>
  <c r="G60" i="16"/>
  <c r="H60" i="16"/>
  <c r="I60" i="16"/>
  <c r="J60" i="16"/>
  <c r="K60" i="16"/>
  <c r="L60" i="16"/>
  <c r="M60" i="16"/>
  <c r="N60" i="16"/>
  <c r="O60" i="16"/>
  <c r="P60" i="16"/>
  <c r="Q60" i="16"/>
  <c r="R60" i="16"/>
  <c r="S60" i="16"/>
  <c r="T60" i="16"/>
  <c r="C61" i="16"/>
  <c r="D61" i="16"/>
  <c r="E61" i="16"/>
  <c r="F61" i="16"/>
  <c r="G61" i="16"/>
  <c r="H61" i="16"/>
  <c r="I61" i="16"/>
  <c r="J61" i="16"/>
  <c r="K61" i="16"/>
  <c r="L61" i="16"/>
  <c r="M61" i="16"/>
  <c r="N61" i="16"/>
  <c r="O61" i="16"/>
  <c r="P61" i="16"/>
  <c r="Q61" i="16"/>
  <c r="R61" i="16"/>
  <c r="S61" i="16"/>
  <c r="T61" i="16"/>
  <c r="C62" i="16"/>
  <c r="D62" i="16"/>
  <c r="E62" i="16"/>
  <c r="F62" i="16"/>
  <c r="G62" i="16"/>
  <c r="H62" i="16"/>
  <c r="I62" i="16"/>
  <c r="J62" i="16"/>
  <c r="K62" i="16"/>
  <c r="L62" i="16"/>
  <c r="M62" i="16"/>
  <c r="N62" i="16"/>
  <c r="O62" i="16"/>
  <c r="P62" i="16"/>
  <c r="Q62" i="16"/>
  <c r="R62" i="16"/>
  <c r="S62" i="16"/>
  <c r="T62" i="16"/>
  <c r="C63" i="16"/>
  <c r="D63" i="16"/>
  <c r="E63" i="16"/>
  <c r="F63" i="16"/>
  <c r="G63" i="16"/>
  <c r="H63" i="16"/>
  <c r="I63" i="16"/>
  <c r="J63" i="16"/>
  <c r="K63" i="16"/>
  <c r="L63" i="16"/>
  <c r="M63" i="16"/>
  <c r="N63" i="16"/>
  <c r="O63" i="16"/>
  <c r="P63" i="16"/>
  <c r="Q63" i="16"/>
  <c r="R63" i="16"/>
  <c r="S63" i="16"/>
  <c r="T63" i="16"/>
  <c r="C64" i="16"/>
  <c r="D64" i="16"/>
  <c r="E64" i="16"/>
  <c r="F64" i="16"/>
  <c r="G64" i="16"/>
  <c r="H64" i="16"/>
  <c r="I64" i="16"/>
  <c r="J64" i="16"/>
  <c r="K64" i="16"/>
  <c r="L64" i="16"/>
  <c r="M64" i="16"/>
  <c r="N64" i="16"/>
  <c r="O64" i="16"/>
  <c r="P64" i="16"/>
  <c r="Q64" i="16"/>
  <c r="R64" i="16"/>
  <c r="S64" i="16"/>
  <c r="T64" i="16"/>
  <c r="C65" i="16"/>
  <c r="D65" i="16"/>
  <c r="E65" i="16"/>
  <c r="F65" i="16"/>
  <c r="G65" i="16"/>
  <c r="H65" i="16"/>
  <c r="I65" i="16"/>
  <c r="J65" i="16"/>
  <c r="K65" i="16"/>
  <c r="L65" i="16"/>
  <c r="M65" i="16"/>
  <c r="N65" i="16"/>
  <c r="O65" i="16"/>
  <c r="P65" i="16"/>
  <c r="Q65" i="16"/>
  <c r="R65" i="16"/>
  <c r="S65" i="16"/>
  <c r="T65" i="16"/>
  <c r="C66" i="16"/>
  <c r="D66" i="16"/>
  <c r="E66" i="16"/>
  <c r="F66" i="16"/>
  <c r="G66" i="16"/>
  <c r="H66" i="16"/>
  <c r="I66" i="16"/>
  <c r="J66" i="16"/>
  <c r="K66" i="16"/>
  <c r="L66" i="16"/>
  <c r="M66" i="16"/>
  <c r="N66" i="16"/>
  <c r="O66" i="16"/>
  <c r="P66" i="16"/>
  <c r="Q66" i="16"/>
  <c r="R66" i="16"/>
  <c r="S66" i="16"/>
  <c r="T66" i="16"/>
  <c r="C67" i="16"/>
  <c r="D67" i="16"/>
  <c r="E67" i="16"/>
  <c r="F67" i="16"/>
  <c r="G67" i="16"/>
  <c r="H67" i="16"/>
  <c r="I67" i="16"/>
  <c r="J67" i="16"/>
  <c r="K67" i="16"/>
  <c r="L67" i="16"/>
  <c r="M67" i="16"/>
  <c r="N67" i="16"/>
  <c r="O67" i="16"/>
  <c r="P67" i="16"/>
  <c r="Q67" i="16"/>
  <c r="R67" i="16"/>
  <c r="S67" i="16"/>
  <c r="T67" i="16"/>
  <c r="C68" i="16"/>
  <c r="D68" i="16"/>
  <c r="E68" i="16"/>
  <c r="F68" i="16"/>
  <c r="G68" i="16"/>
  <c r="H68" i="16"/>
  <c r="I68" i="16"/>
  <c r="J68" i="16"/>
  <c r="K68" i="16"/>
  <c r="L68" i="16"/>
  <c r="M68" i="16"/>
  <c r="N68" i="16"/>
  <c r="O68" i="16"/>
  <c r="P68" i="16"/>
  <c r="Q68" i="16"/>
  <c r="R68" i="16"/>
  <c r="S68" i="16"/>
  <c r="T68" i="16"/>
  <c r="C69" i="16"/>
  <c r="D69" i="16"/>
  <c r="E69" i="16"/>
  <c r="F69" i="16"/>
  <c r="G69" i="16"/>
  <c r="H69" i="16"/>
  <c r="I69" i="16"/>
  <c r="J69" i="16"/>
  <c r="K69" i="16"/>
  <c r="L69" i="16"/>
  <c r="M69" i="16"/>
  <c r="N69" i="16"/>
  <c r="O69" i="16"/>
  <c r="P69" i="16"/>
  <c r="Q69" i="16"/>
  <c r="R69" i="16"/>
  <c r="S69" i="16"/>
  <c r="T69" i="16"/>
  <c r="C70" i="16"/>
  <c r="D70" i="16"/>
  <c r="E70" i="16"/>
  <c r="F70" i="16"/>
  <c r="G70" i="16"/>
  <c r="H70" i="16"/>
  <c r="I70" i="16"/>
  <c r="J70" i="16"/>
  <c r="K70" i="16"/>
  <c r="L70" i="16"/>
  <c r="M70" i="16"/>
  <c r="N70" i="16"/>
  <c r="O70" i="16"/>
  <c r="P70" i="16"/>
  <c r="Q70" i="16"/>
  <c r="R70" i="16"/>
  <c r="S70" i="16"/>
  <c r="T70" i="16"/>
  <c r="C71" i="16"/>
  <c r="D71" i="16"/>
  <c r="E71" i="16"/>
  <c r="F71" i="16"/>
  <c r="G71" i="16"/>
  <c r="H71" i="16"/>
  <c r="I71" i="16"/>
  <c r="J71" i="16"/>
  <c r="K71" i="16"/>
  <c r="L71" i="16"/>
  <c r="M71" i="16"/>
  <c r="N71" i="16"/>
  <c r="O71" i="16"/>
  <c r="P71" i="16"/>
  <c r="Q71" i="16"/>
  <c r="R71" i="16"/>
  <c r="S71" i="16"/>
  <c r="T71" i="16"/>
  <c r="C72" i="16"/>
  <c r="D72" i="16"/>
  <c r="E72" i="16"/>
  <c r="F72" i="16"/>
  <c r="G72" i="16"/>
  <c r="H72" i="16"/>
  <c r="I72" i="16"/>
  <c r="J72" i="16"/>
  <c r="K72" i="16"/>
  <c r="L72" i="16"/>
  <c r="M72" i="16"/>
  <c r="N72" i="16"/>
  <c r="O72" i="16"/>
  <c r="P72" i="16"/>
  <c r="Q72" i="16"/>
  <c r="R72" i="16"/>
  <c r="S72" i="16"/>
  <c r="T72" i="16"/>
  <c r="C73" i="16"/>
  <c r="D73" i="16"/>
  <c r="E73" i="16"/>
  <c r="F73" i="16"/>
  <c r="G73" i="16"/>
  <c r="H73" i="16"/>
  <c r="I73" i="16"/>
  <c r="J73" i="16"/>
  <c r="K73" i="16"/>
  <c r="L73" i="16"/>
  <c r="M73" i="16"/>
  <c r="N73" i="16"/>
  <c r="O73" i="16"/>
  <c r="P73" i="16"/>
  <c r="Q73" i="16"/>
  <c r="R73" i="16"/>
  <c r="S73" i="16"/>
  <c r="T73" i="16"/>
  <c r="C74" i="16"/>
  <c r="D74" i="16"/>
  <c r="E74" i="16"/>
  <c r="F74" i="16"/>
  <c r="G74" i="16"/>
  <c r="H74" i="16"/>
  <c r="I74" i="16"/>
  <c r="J74" i="16"/>
  <c r="K74" i="16"/>
  <c r="L74" i="16"/>
  <c r="M74" i="16"/>
  <c r="N74" i="16"/>
  <c r="O74" i="16"/>
  <c r="P74" i="16"/>
  <c r="Q74" i="16"/>
  <c r="R74" i="16"/>
  <c r="S74" i="16"/>
  <c r="T74" i="16"/>
  <c r="C75" i="16"/>
  <c r="D75" i="16"/>
  <c r="E75" i="16"/>
  <c r="F75" i="16"/>
  <c r="G75" i="16"/>
  <c r="H75" i="16"/>
  <c r="I75" i="16"/>
  <c r="J75" i="16"/>
  <c r="K75" i="16"/>
  <c r="L75" i="16"/>
  <c r="M75" i="16"/>
  <c r="N75" i="16"/>
  <c r="O75" i="16"/>
  <c r="P75" i="16"/>
  <c r="Q75" i="16"/>
  <c r="R75" i="16"/>
  <c r="S75" i="16"/>
  <c r="T75" i="16"/>
  <c r="C76" i="16"/>
  <c r="D76" i="16"/>
  <c r="E76" i="16"/>
  <c r="F76" i="16"/>
  <c r="G76" i="16"/>
  <c r="H76" i="16"/>
  <c r="I76" i="16"/>
  <c r="J76" i="16"/>
  <c r="K76" i="16"/>
  <c r="L76" i="16"/>
  <c r="M76" i="16"/>
  <c r="N76" i="16"/>
  <c r="O76" i="16"/>
  <c r="P76" i="16"/>
  <c r="Q76" i="16"/>
  <c r="R76" i="16"/>
  <c r="S76" i="16"/>
  <c r="T76" i="16"/>
  <c r="C77" i="16"/>
  <c r="D77" i="16"/>
  <c r="E77" i="16"/>
  <c r="F77" i="16"/>
  <c r="G77" i="16"/>
  <c r="H77" i="16"/>
  <c r="I77" i="16"/>
  <c r="J77" i="16"/>
  <c r="K77" i="16"/>
  <c r="L77" i="16"/>
  <c r="M77" i="16"/>
  <c r="N77" i="16"/>
  <c r="O77" i="16"/>
  <c r="P77" i="16"/>
  <c r="Q77" i="16"/>
  <c r="R77" i="16"/>
  <c r="S77" i="16"/>
  <c r="T77" i="16"/>
  <c r="C78" i="16"/>
  <c r="D78" i="16"/>
  <c r="E78" i="16"/>
  <c r="F78" i="16"/>
  <c r="G78" i="16"/>
  <c r="H78" i="16"/>
  <c r="I78" i="16"/>
  <c r="J78" i="16"/>
  <c r="K78" i="16"/>
  <c r="L78" i="16"/>
  <c r="M78" i="16"/>
  <c r="N78" i="16"/>
  <c r="O78" i="16"/>
  <c r="P78" i="16"/>
  <c r="Q78" i="16"/>
  <c r="R78" i="16"/>
  <c r="S78" i="16"/>
  <c r="T78" i="16"/>
  <c r="C79" i="16"/>
  <c r="D79" i="16"/>
  <c r="E79" i="16"/>
  <c r="F79" i="16"/>
  <c r="G79" i="16"/>
  <c r="H79" i="16"/>
  <c r="I79" i="16"/>
  <c r="J79" i="16"/>
  <c r="K79" i="16"/>
  <c r="L79" i="16"/>
  <c r="M79" i="16"/>
  <c r="N79" i="16"/>
  <c r="O79" i="16"/>
  <c r="P79" i="16"/>
  <c r="Q79" i="16"/>
  <c r="R79" i="16"/>
  <c r="S79" i="16"/>
  <c r="T79" i="16"/>
  <c r="C80" i="16"/>
  <c r="D80" i="16"/>
  <c r="E80" i="16"/>
  <c r="F80" i="16"/>
  <c r="G80" i="16"/>
  <c r="H80" i="16"/>
  <c r="I80" i="16"/>
  <c r="J80" i="16"/>
  <c r="K80" i="16"/>
  <c r="L80" i="16"/>
  <c r="M80" i="16"/>
  <c r="N80" i="16"/>
  <c r="O80" i="16"/>
  <c r="P80" i="16"/>
  <c r="Q80" i="16"/>
  <c r="R80" i="16"/>
  <c r="S80" i="16"/>
  <c r="T80" i="16"/>
  <c r="C81" i="16"/>
  <c r="D81" i="16"/>
  <c r="E81" i="16"/>
  <c r="F81" i="16"/>
  <c r="G81" i="16"/>
  <c r="H81" i="16"/>
  <c r="I81" i="16"/>
  <c r="J81" i="16"/>
  <c r="K81" i="16"/>
  <c r="L81" i="16"/>
  <c r="M81" i="16"/>
  <c r="N81" i="16"/>
  <c r="O81" i="16"/>
  <c r="P81" i="16"/>
  <c r="Q81" i="16"/>
  <c r="R81" i="16"/>
  <c r="S81" i="16"/>
  <c r="T81" i="16"/>
  <c r="C82" i="16"/>
  <c r="D82" i="16"/>
  <c r="E82" i="16"/>
  <c r="F82" i="16"/>
  <c r="G82" i="16"/>
  <c r="H82" i="16"/>
  <c r="I82" i="16"/>
  <c r="J82" i="16"/>
  <c r="K82" i="16"/>
  <c r="L82" i="16"/>
  <c r="M82" i="16"/>
  <c r="N82" i="16"/>
  <c r="O82" i="16"/>
  <c r="P82" i="16"/>
  <c r="Q82" i="16"/>
  <c r="R82" i="16"/>
  <c r="S82" i="16"/>
  <c r="T82" i="16"/>
  <c r="C83" i="16"/>
  <c r="D83" i="16"/>
  <c r="E83" i="16"/>
  <c r="F83" i="16"/>
  <c r="G83" i="16"/>
  <c r="H83" i="16"/>
  <c r="I83" i="16"/>
  <c r="J83" i="16"/>
  <c r="K83" i="16"/>
  <c r="L83" i="16"/>
  <c r="M83" i="16"/>
  <c r="N83" i="16"/>
  <c r="O83" i="16"/>
  <c r="P83" i="16"/>
  <c r="Q83" i="16"/>
  <c r="R83" i="16"/>
  <c r="S83" i="16"/>
  <c r="T83" i="16"/>
  <c r="C84" i="16"/>
  <c r="D84" i="16"/>
  <c r="E84" i="16"/>
  <c r="F84" i="16"/>
  <c r="G84" i="16"/>
  <c r="H84" i="16"/>
  <c r="I84" i="16"/>
  <c r="J84" i="16"/>
  <c r="K84" i="16"/>
  <c r="L84" i="16"/>
  <c r="M84" i="16"/>
  <c r="N84" i="16"/>
  <c r="O84" i="16"/>
  <c r="P84" i="16"/>
  <c r="Q84" i="16"/>
  <c r="R84" i="16"/>
  <c r="S84" i="16"/>
  <c r="T84" i="16"/>
  <c r="C85" i="16"/>
  <c r="D85" i="16"/>
  <c r="E85" i="16"/>
  <c r="F85" i="16"/>
  <c r="G85" i="16"/>
  <c r="H85" i="16"/>
  <c r="I85" i="16"/>
  <c r="J85" i="16"/>
  <c r="K85" i="16"/>
  <c r="L85" i="16"/>
  <c r="M85" i="16"/>
  <c r="N85" i="16"/>
  <c r="O85" i="16"/>
  <c r="P85" i="16"/>
  <c r="Q85" i="16"/>
  <c r="R85" i="16"/>
  <c r="S85" i="16"/>
  <c r="T85" i="16"/>
  <c r="C86" i="16"/>
  <c r="D86" i="16"/>
  <c r="E86" i="16"/>
  <c r="F86" i="16"/>
  <c r="G86" i="16"/>
  <c r="H86" i="16"/>
  <c r="I86" i="16"/>
  <c r="J86" i="16"/>
  <c r="K86" i="16"/>
  <c r="L86" i="16"/>
  <c r="M86" i="16"/>
  <c r="N86" i="16"/>
  <c r="O86" i="16"/>
  <c r="P86" i="16"/>
  <c r="Q86" i="16"/>
  <c r="R86" i="16"/>
  <c r="S86" i="16"/>
  <c r="T86" i="16"/>
  <c r="C87" i="16"/>
  <c r="D87" i="16"/>
  <c r="E87" i="16"/>
  <c r="F87" i="16"/>
  <c r="G87" i="16"/>
  <c r="H87" i="16"/>
  <c r="I87" i="16"/>
  <c r="J87" i="16"/>
  <c r="K87" i="16"/>
  <c r="L87" i="16"/>
  <c r="M87" i="16"/>
  <c r="N87" i="16"/>
  <c r="O87" i="16"/>
  <c r="P87" i="16"/>
  <c r="Q87" i="16"/>
  <c r="R87" i="16"/>
  <c r="S87" i="16"/>
  <c r="T87" i="16"/>
  <c r="C88" i="16"/>
  <c r="D88" i="16"/>
  <c r="E88" i="16"/>
  <c r="F88" i="16"/>
  <c r="G88" i="16"/>
  <c r="H88" i="16"/>
  <c r="I88" i="16"/>
  <c r="J88" i="16"/>
  <c r="K88" i="16"/>
  <c r="L88" i="16"/>
  <c r="M88" i="16"/>
  <c r="N88" i="16"/>
  <c r="O88" i="16"/>
  <c r="P88" i="16"/>
  <c r="Q88" i="16"/>
  <c r="R88" i="16"/>
  <c r="S88" i="16"/>
  <c r="T88" i="16"/>
  <c r="C89" i="16"/>
  <c r="D89" i="16"/>
  <c r="E89" i="16"/>
  <c r="F89" i="16"/>
  <c r="G89" i="16"/>
  <c r="H89" i="16"/>
  <c r="I89" i="16"/>
  <c r="J89" i="16"/>
  <c r="K89" i="16"/>
  <c r="L89" i="16"/>
  <c r="M89" i="16"/>
  <c r="N89" i="16"/>
  <c r="O89" i="16"/>
  <c r="P89" i="16"/>
  <c r="Q89" i="16"/>
  <c r="R89" i="16"/>
  <c r="S89" i="16"/>
  <c r="T89" i="16"/>
  <c r="C90" i="16"/>
  <c r="D90" i="16"/>
  <c r="E90" i="16"/>
  <c r="F90" i="16"/>
  <c r="G90" i="16"/>
  <c r="H90" i="16"/>
  <c r="I90" i="16"/>
  <c r="J90" i="16"/>
  <c r="K90" i="16"/>
  <c r="L90" i="16"/>
  <c r="M90" i="16"/>
  <c r="N90" i="16"/>
  <c r="O90" i="16"/>
  <c r="P90" i="16"/>
  <c r="Q90" i="16"/>
  <c r="R90" i="16"/>
  <c r="S90" i="16"/>
  <c r="T90" i="16"/>
  <c r="C91" i="16"/>
  <c r="D91" i="16"/>
  <c r="E91" i="16"/>
  <c r="F91" i="16"/>
  <c r="G91" i="16"/>
  <c r="H91" i="16"/>
  <c r="I91" i="16"/>
  <c r="J91" i="16"/>
  <c r="K91" i="16"/>
  <c r="L91" i="16"/>
  <c r="M91" i="16"/>
  <c r="N91" i="16"/>
  <c r="O91" i="16"/>
  <c r="P91" i="16"/>
  <c r="Q91" i="16"/>
  <c r="R91" i="16"/>
  <c r="S91" i="16"/>
  <c r="T91" i="16"/>
  <c r="C92" i="16"/>
  <c r="D92" i="16"/>
  <c r="E92" i="16"/>
  <c r="F92" i="16"/>
  <c r="G92" i="16"/>
  <c r="H92" i="16"/>
  <c r="I92" i="16"/>
  <c r="J92" i="16"/>
  <c r="K92" i="16"/>
  <c r="L92" i="16"/>
  <c r="M92" i="16"/>
  <c r="N92" i="16"/>
  <c r="O92" i="16"/>
  <c r="P92" i="16"/>
  <c r="Q92" i="16"/>
  <c r="R92" i="16"/>
  <c r="S92" i="16"/>
  <c r="T92" i="16"/>
  <c r="C93" i="16"/>
  <c r="D93" i="16"/>
  <c r="E93" i="16"/>
  <c r="F93" i="16"/>
  <c r="G93" i="16"/>
  <c r="H93" i="16"/>
  <c r="I93" i="16"/>
  <c r="J93" i="16"/>
  <c r="K93" i="16"/>
  <c r="L93" i="16"/>
  <c r="M93" i="16"/>
  <c r="N93" i="16"/>
  <c r="O93" i="16"/>
  <c r="P93" i="16"/>
  <c r="Q93" i="16"/>
  <c r="R93" i="16"/>
  <c r="S93" i="16"/>
  <c r="T93" i="16"/>
  <c r="C94" i="16"/>
  <c r="D94" i="16"/>
  <c r="E94" i="16"/>
  <c r="F94" i="16"/>
  <c r="G94" i="16"/>
  <c r="H94" i="16"/>
  <c r="I94" i="16"/>
  <c r="J94" i="16"/>
  <c r="K94" i="16"/>
  <c r="L94" i="16"/>
  <c r="M94" i="16"/>
  <c r="N94" i="16"/>
  <c r="O94" i="16"/>
  <c r="P94" i="16"/>
  <c r="Q94" i="16"/>
  <c r="R94" i="16"/>
  <c r="S94" i="16"/>
  <c r="T94" i="16"/>
  <c r="C95" i="16"/>
  <c r="D95" i="16"/>
  <c r="E95" i="16"/>
  <c r="F95" i="16"/>
  <c r="G95" i="16"/>
  <c r="H95" i="16"/>
  <c r="I95" i="16"/>
  <c r="J95" i="16"/>
  <c r="K95" i="16"/>
  <c r="L95" i="16"/>
  <c r="M95" i="16"/>
  <c r="N95" i="16"/>
  <c r="O95" i="16"/>
  <c r="P95" i="16"/>
  <c r="Q95" i="16"/>
  <c r="R95" i="16"/>
  <c r="S95" i="16"/>
  <c r="T95" i="16"/>
  <c r="C96" i="16"/>
  <c r="D96" i="16"/>
  <c r="E96" i="16"/>
  <c r="F96" i="16"/>
  <c r="G96" i="16"/>
  <c r="H96" i="16"/>
  <c r="I96" i="16"/>
  <c r="J96" i="16"/>
  <c r="K96" i="16"/>
  <c r="L96" i="16"/>
  <c r="M96" i="16"/>
  <c r="N96" i="16"/>
  <c r="O96" i="16"/>
  <c r="P96" i="16"/>
  <c r="Q96" i="16"/>
  <c r="R96" i="16"/>
  <c r="S96" i="16"/>
  <c r="T96" i="16"/>
  <c r="C97" i="16"/>
  <c r="D97" i="16"/>
  <c r="E97" i="16"/>
  <c r="F97" i="16"/>
  <c r="G97" i="16"/>
  <c r="H97" i="16"/>
  <c r="I97" i="16"/>
  <c r="J97" i="16"/>
  <c r="K97" i="16"/>
  <c r="L97" i="16"/>
  <c r="M97" i="16"/>
  <c r="N97" i="16"/>
  <c r="O97" i="16"/>
  <c r="P97" i="16"/>
  <c r="Q97" i="16"/>
  <c r="R97" i="16"/>
  <c r="S97" i="16"/>
  <c r="T97" i="16"/>
  <c r="D56" i="16"/>
  <c r="E56" i="16"/>
  <c r="F56" i="16"/>
  <c r="G56" i="16"/>
  <c r="H56" i="16"/>
  <c r="I56" i="16"/>
  <c r="J56" i="16"/>
  <c r="K56" i="16"/>
  <c r="L56" i="16"/>
  <c r="M56" i="16"/>
  <c r="N56" i="16"/>
  <c r="O56" i="16"/>
  <c r="P56" i="16"/>
  <c r="Q56" i="16"/>
  <c r="R56" i="16"/>
  <c r="S56" i="16"/>
  <c r="T56" i="16"/>
  <c r="C56" i="16"/>
  <c r="C7" i="16"/>
  <c r="D7" i="16"/>
  <c r="E7" i="16"/>
  <c r="F7" i="16"/>
  <c r="G7" i="16"/>
  <c r="H7" i="16"/>
  <c r="I7" i="16"/>
  <c r="J7" i="16"/>
  <c r="K7" i="16"/>
  <c r="L7" i="16"/>
  <c r="M7" i="16"/>
  <c r="N7" i="16"/>
  <c r="O7" i="16"/>
  <c r="P7" i="16"/>
  <c r="Q7" i="16"/>
  <c r="R7" i="16"/>
  <c r="S7" i="16"/>
  <c r="T7" i="16"/>
  <c r="C8" i="16"/>
  <c r="D8" i="16"/>
  <c r="E8" i="16"/>
  <c r="F8" i="16"/>
  <c r="G8" i="16"/>
  <c r="H8" i="16"/>
  <c r="I8" i="16"/>
  <c r="J8" i="16"/>
  <c r="K8" i="16"/>
  <c r="L8" i="16"/>
  <c r="M8" i="16"/>
  <c r="N8" i="16"/>
  <c r="O8" i="16"/>
  <c r="P8" i="16"/>
  <c r="Q8" i="16"/>
  <c r="R8" i="16"/>
  <c r="S8" i="16"/>
  <c r="T8" i="16"/>
  <c r="C9" i="16"/>
  <c r="D9" i="16"/>
  <c r="E9" i="16"/>
  <c r="F9" i="16"/>
  <c r="G9" i="16"/>
  <c r="H9" i="16"/>
  <c r="I9" i="16"/>
  <c r="J9" i="16"/>
  <c r="K9" i="16"/>
  <c r="L9" i="16"/>
  <c r="M9" i="16"/>
  <c r="N9" i="16"/>
  <c r="O9" i="16"/>
  <c r="P9" i="16"/>
  <c r="Q9" i="16"/>
  <c r="R9" i="16"/>
  <c r="S9" i="16"/>
  <c r="T9" i="16"/>
  <c r="C10" i="16"/>
  <c r="D10" i="16"/>
  <c r="E10" i="16"/>
  <c r="F10" i="16"/>
  <c r="G10" i="16"/>
  <c r="H10" i="16"/>
  <c r="I10" i="16"/>
  <c r="J10" i="16"/>
  <c r="K10" i="16"/>
  <c r="L10" i="16"/>
  <c r="M10" i="16"/>
  <c r="N10" i="16"/>
  <c r="O10" i="16"/>
  <c r="P10" i="16"/>
  <c r="Q10" i="16"/>
  <c r="R10" i="16"/>
  <c r="S10" i="16"/>
  <c r="T10" i="16"/>
  <c r="C11" i="16"/>
  <c r="D11" i="16"/>
  <c r="E11" i="16"/>
  <c r="F11" i="16"/>
  <c r="G11" i="16"/>
  <c r="H11" i="16"/>
  <c r="I11" i="16"/>
  <c r="J11" i="16"/>
  <c r="K11" i="16"/>
  <c r="L11" i="16"/>
  <c r="M11" i="16"/>
  <c r="N11" i="16"/>
  <c r="O11" i="16"/>
  <c r="P11" i="16"/>
  <c r="Q11" i="16"/>
  <c r="R11" i="16"/>
  <c r="S11" i="16"/>
  <c r="T11" i="16"/>
  <c r="C12" i="16"/>
  <c r="D12" i="16"/>
  <c r="E12" i="16"/>
  <c r="F12" i="16"/>
  <c r="G12" i="16"/>
  <c r="C13" i="16"/>
  <c r="D13" i="16"/>
  <c r="E13" i="16"/>
  <c r="F13" i="16"/>
  <c r="G13" i="16"/>
  <c r="C14" i="16"/>
  <c r="D14" i="16"/>
  <c r="E14" i="16"/>
  <c r="F14" i="16"/>
  <c r="G14" i="16"/>
  <c r="C15" i="16"/>
  <c r="D15" i="16"/>
  <c r="E15" i="16"/>
  <c r="F15" i="16"/>
  <c r="G15" i="16"/>
  <c r="C16" i="16"/>
  <c r="D16" i="16"/>
  <c r="E16" i="16"/>
  <c r="F16" i="16"/>
  <c r="G16" i="16"/>
  <c r="C17" i="16"/>
  <c r="D17" i="16"/>
  <c r="E17" i="16"/>
  <c r="F17" i="16"/>
  <c r="G17" i="16"/>
  <c r="H17" i="16"/>
  <c r="I17" i="16"/>
  <c r="J17" i="16"/>
  <c r="K17" i="16"/>
  <c r="L17" i="16"/>
  <c r="M17" i="16"/>
  <c r="N17" i="16"/>
  <c r="O17" i="16"/>
  <c r="P17" i="16"/>
  <c r="Q17" i="16"/>
  <c r="R17" i="16"/>
  <c r="S17" i="16"/>
  <c r="T17" i="16"/>
  <c r="C18" i="16"/>
  <c r="D18" i="16"/>
  <c r="E18" i="16"/>
  <c r="F18" i="16"/>
  <c r="G18" i="16"/>
  <c r="H18" i="16"/>
  <c r="I18" i="16"/>
  <c r="J18" i="16"/>
  <c r="K18" i="16"/>
  <c r="L18" i="16"/>
  <c r="M18" i="16"/>
  <c r="N18" i="16"/>
  <c r="O18" i="16"/>
  <c r="P18" i="16"/>
  <c r="Q18" i="16"/>
  <c r="R18" i="16"/>
  <c r="S18" i="16"/>
  <c r="T18" i="16"/>
  <c r="C19" i="16"/>
  <c r="D19" i="16"/>
  <c r="E19" i="16"/>
  <c r="F19" i="16"/>
  <c r="G19" i="16"/>
  <c r="H19" i="16"/>
  <c r="I19" i="16"/>
  <c r="J19" i="16"/>
  <c r="K19" i="16"/>
  <c r="L19" i="16"/>
  <c r="M19" i="16"/>
  <c r="N19" i="16"/>
  <c r="O19" i="16"/>
  <c r="P19" i="16"/>
  <c r="Q19" i="16"/>
  <c r="R19" i="16"/>
  <c r="S19" i="16"/>
  <c r="T19" i="16"/>
  <c r="C20" i="16"/>
  <c r="D20" i="16"/>
  <c r="E20" i="16"/>
  <c r="F20" i="16"/>
  <c r="G20" i="16"/>
  <c r="H20" i="16"/>
  <c r="I20" i="16"/>
  <c r="J20" i="16"/>
  <c r="K20" i="16"/>
  <c r="L20" i="16"/>
  <c r="M20" i="16"/>
  <c r="N20" i="16"/>
  <c r="O20" i="16"/>
  <c r="P20" i="16"/>
  <c r="Q20" i="16"/>
  <c r="R20" i="16"/>
  <c r="S20" i="16"/>
  <c r="T20" i="16"/>
  <c r="C21" i="16"/>
  <c r="D21" i="16"/>
  <c r="E21" i="16"/>
  <c r="F21" i="16"/>
  <c r="G21" i="16"/>
  <c r="H21" i="16"/>
  <c r="I21" i="16"/>
  <c r="J21" i="16"/>
  <c r="K21" i="16"/>
  <c r="L21" i="16"/>
  <c r="M21" i="16"/>
  <c r="N21" i="16"/>
  <c r="O21" i="16"/>
  <c r="P21" i="16"/>
  <c r="Q21" i="16"/>
  <c r="R21" i="16"/>
  <c r="S21" i="16"/>
  <c r="T21" i="16"/>
  <c r="C22" i="16"/>
  <c r="D22" i="16"/>
  <c r="E22" i="16"/>
  <c r="F22" i="16"/>
  <c r="G22" i="16"/>
  <c r="H22" i="16"/>
  <c r="I22" i="16"/>
  <c r="J22" i="16"/>
  <c r="K22" i="16"/>
  <c r="L22" i="16"/>
  <c r="M22" i="16"/>
  <c r="N22" i="16"/>
  <c r="O22" i="16"/>
  <c r="P22" i="16"/>
  <c r="Q22" i="16"/>
  <c r="R22" i="16"/>
  <c r="S22" i="16"/>
  <c r="T22" i="16"/>
  <c r="C23" i="16"/>
  <c r="D23" i="16"/>
  <c r="E23" i="16"/>
  <c r="F23" i="16"/>
  <c r="G23" i="16"/>
  <c r="H23" i="16"/>
  <c r="I23" i="16"/>
  <c r="J23" i="16"/>
  <c r="K23" i="16"/>
  <c r="L23" i="16"/>
  <c r="M23" i="16"/>
  <c r="N23" i="16"/>
  <c r="O23" i="16"/>
  <c r="P23" i="16"/>
  <c r="Q23" i="16"/>
  <c r="R23" i="16"/>
  <c r="S23" i="16"/>
  <c r="T23" i="16"/>
  <c r="C24" i="16"/>
  <c r="D24" i="16"/>
  <c r="E24" i="16"/>
  <c r="F24" i="16"/>
  <c r="G24" i="16"/>
  <c r="H24" i="16"/>
  <c r="I24" i="16"/>
  <c r="J24" i="16"/>
  <c r="K24" i="16"/>
  <c r="L24" i="16"/>
  <c r="M24" i="16"/>
  <c r="N24" i="16"/>
  <c r="O24" i="16"/>
  <c r="P24" i="16"/>
  <c r="Q24" i="16"/>
  <c r="R24" i="16"/>
  <c r="S24" i="16"/>
  <c r="T24" i="16"/>
  <c r="C25" i="16"/>
  <c r="D25" i="16"/>
  <c r="E25" i="16"/>
  <c r="F25" i="16"/>
  <c r="G25" i="16"/>
  <c r="H25" i="16"/>
  <c r="I25" i="16"/>
  <c r="J25" i="16"/>
  <c r="K25" i="16"/>
  <c r="L25" i="16"/>
  <c r="M25" i="16"/>
  <c r="N25" i="16"/>
  <c r="O25" i="16"/>
  <c r="P25" i="16"/>
  <c r="Q25" i="16"/>
  <c r="R25" i="16"/>
  <c r="S25" i="16"/>
  <c r="T25" i="16"/>
  <c r="C26" i="16"/>
  <c r="D26" i="16"/>
  <c r="E26" i="16"/>
  <c r="F26" i="16"/>
  <c r="G26" i="16"/>
  <c r="H26" i="16"/>
  <c r="I26" i="16"/>
  <c r="J26" i="16"/>
  <c r="K26" i="16"/>
  <c r="L26" i="16"/>
  <c r="M26" i="16"/>
  <c r="N26" i="16"/>
  <c r="O26" i="16"/>
  <c r="P26" i="16"/>
  <c r="Q26" i="16"/>
  <c r="R26" i="16"/>
  <c r="S26" i="16"/>
  <c r="T26" i="16"/>
  <c r="C27" i="16"/>
  <c r="D27" i="16"/>
  <c r="E27" i="16"/>
  <c r="F27" i="16"/>
  <c r="G27" i="16"/>
  <c r="H27" i="16"/>
  <c r="I27" i="16"/>
  <c r="J27" i="16"/>
  <c r="K27" i="16"/>
  <c r="L27" i="16"/>
  <c r="M27" i="16"/>
  <c r="N27" i="16"/>
  <c r="O27" i="16"/>
  <c r="P27" i="16"/>
  <c r="Q27" i="16"/>
  <c r="R27" i="16"/>
  <c r="S27" i="16"/>
  <c r="T27" i="16"/>
  <c r="C28" i="16"/>
  <c r="D28" i="16"/>
  <c r="E28" i="16"/>
  <c r="F28" i="16"/>
  <c r="G28" i="16"/>
  <c r="H28" i="16"/>
  <c r="I28" i="16"/>
  <c r="J28" i="16"/>
  <c r="K28" i="16"/>
  <c r="L28" i="16"/>
  <c r="M28" i="16"/>
  <c r="N28" i="16"/>
  <c r="O28" i="16"/>
  <c r="P28" i="16"/>
  <c r="Q28" i="16"/>
  <c r="R28" i="16"/>
  <c r="S28" i="16"/>
  <c r="T28" i="16"/>
  <c r="C29" i="16"/>
  <c r="D29" i="16"/>
  <c r="E29" i="16"/>
  <c r="F29" i="16"/>
  <c r="G29" i="16"/>
  <c r="H29" i="16"/>
  <c r="I29" i="16"/>
  <c r="J29" i="16"/>
  <c r="K29" i="16"/>
  <c r="L29" i="16"/>
  <c r="M29" i="16"/>
  <c r="N29" i="16"/>
  <c r="O29" i="16"/>
  <c r="P29" i="16"/>
  <c r="Q29" i="16"/>
  <c r="R29" i="16"/>
  <c r="S29" i="16"/>
  <c r="T29" i="16"/>
  <c r="C30" i="16"/>
  <c r="D30" i="16"/>
  <c r="E30" i="16"/>
  <c r="F30" i="16"/>
  <c r="G30" i="16"/>
  <c r="H30" i="16"/>
  <c r="I30" i="16"/>
  <c r="J30" i="16"/>
  <c r="K30" i="16"/>
  <c r="L30" i="16"/>
  <c r="M30" i="16"/>
  <c r="N30" i="16"/>
  <c r="O30" i="16"/>
  <c r="P30" i="16"/>
  <c r="Q30" i="16"/>
  <c r="R30" i="16"/>
  <c r="S30" i="16"/>
  <c r="T30" i="16"/>
  <c r="C31" i="16"/>
  <c r="D31" i="16"/>
  <c r="E31" i="16"/>
  <c r="F31" i="16"/>
  <c r="G31" i="16"/>
  <c r="H31" i="16"/>
  <c r="I31" i="16"/>
  <c r="J31" i="16"/>
  <c r="K31" i="16"/>
  <c r="L31" i="16"/>
  <c r="M31" i="16"/>
  <c r="N31" i="16"/>
  <c r="O31" i="16"/>
  <c r="P31" i="16"/>
  <c r="Q31" i="16"/>
  <c r="R31" i="16"/>
  <c r="S31" i="16"/>
  <c r="T31" i="16"/>
  <c r="C32" i="16"/>
  <c r="D32" i="16"/>
  <c r="E32" i="16"/>
  <c r="F32" i="16"/>
  <c r="G32" i="16"/>
  <c r="H32" i="16"/>
  <c r="I32" i="16"/>
  <c r="J32" i="16"/>
  <c r="K32" i="16"/>
  <c r="L32" i="16"/>
  <c r="M32" i="16"/>
  <c r="N32" i="16"/>
  <c r="O32" i="16"/>
  <c r="P32" i="16"/>
  <c r="Q32" i="16"/>
  <c r="R32" i="16"/>
  <c r="S32" i="16"/>
  <c r="T32" i="16"/>
  <c r="C33" i="16"/>
  <c r="D33" i="16"/>
  <c r="E33" i="16"/>
  <c r="F33" i="16"/>
  <c r="G33" i="16"/>
  <c r="H33" i="16"/>
  <c r="I33" i="16"/>
  <c r="J33" i="16"/>
  <c r="K33" i="16"/>
  <c r="L33" i="16"/>
  <c r="M33" i="16"/>
  <c r="N33" i="16"/>
  <c r="O33" i="16"/>
  <c r="P33" i="16"/>
  <c r="Q33" i="16"/>
  <c r="R33" i="16"/>
  <c r="S33" i="16"/>
  <c r="T33" i="16"/>
  <c r="C34" i="16"/>
  <c r="D34" i="16"/>
  <c r="E34" i="16"/>
  <c r="F34" i="16"/>
  <c r="G34" i="16"/>
  <c r="H34" i="16"/>
  <c r="I34" i="16"/>
  <c r="J34" i="16"/>
  <c r="K34" i="16"/>
  <c r="L34" i="16"/>
  <c r="M34" i="16"/>
  <c r="N34" i="16"/>
  <c r="O34" i="16"/>
  <c r="P34" i="16"/>
  <c r="Q34" i="16"/>
  <c r="R34" i="16"/>
  <c r="S34" i="16"/>
  <c r="T34" i="16"/>
  <c r="C35" i="16"/>
  <c r="D35" i="16"/>
  <c r="E35" i="16"/>
  <c r="F35" i="16"/>
  <c r="G35" i="16"/>
  <c r="H35" i="16"/>
  <c r="I35" i="16"/>
  <c r="J35" i="16"/>
  <c r="K35" i="16"/>
  <c r="L35" i="16"/>
  <c r="M35" i="16"/>
  <c r="N35" i="16"/>
  <c r="O35" i="16"/>
  <c r="P35" i="16"/>
  <c r="Q35" i="16"/>
  <c r="R35" i="16"/>
  <c r="S35" i="16"/>
  <c r="T35" i="16"/>
  <c r="C36" i="16"/>
  <c r="D36" i="16"/>
  <c r="E36" i="16"/>
  <c r="F36" i="16"/>
  <c r="G36" i="16"/>
  <c r="H36" i="16"/>
  <c r="I36" i="16"/>
  <c r="J36" i="16"/>
  <c r="K36" i="16"/>
  <c r="L36" i="16"/>
  <c r="M36" i="16"/>
  <c r="N36" i="16"/>
  <c r="O36" i="16"/>
  <c r="P36" i="16"/>
  <c r="Q36" i="16"/>
  <c r="R36" i="16"/>
  <c r="S36" i="16"/>
  <c r="T36" i="16"/>
  <c r="C37" i="16"/>
  <c r="D37" i="16"/>
  <c r="E37" i="16"/>
  <c r="F37" i="16"/>
  <c r="G37" i="16"/>
  <c r="H37" i="16"/>
  <c r="I37" i="16"/>
  <c r="J37" i="16"/>
  <c r="K37" i="16"/>
  <c r="L37" i="16"/>
  <c r="M37" i="16"/>
  <c r="N37" i="16"/>
  <c r="O37" i="16"/>
  <c r="P37" i="16"/>
  <c r="Q37" i="16"/>
  <c r="R37" i="16"/>
  <c r="S37" i="16"/>
  <c r="T37" i="16"/>
  <c r="C38" i="16"/>
  <c r="D38" i="16"/>
  <c r="E38" i="16"/>
  <c r="F38" i="16"/>
  <c r="G38" i="16"/>
  <c r="H38" i="16"/>
  <c r="I38" i="16"/>
  <c r="J38" i="16"/>
  <c r="K38" i="16"/>
  <c r="L38" i="16"/>
  <c r="M38" i="16"/>
  <c r="N38" i="16"/>
  <c r="O38" i="16"/>
  <c r="P38" i="16"/>
  <c r="Q38" i="16"/>
  <c r="R38" i="16"/>
  <c r="S38" i="16"/>
  <c r="T38" i="16"/>
  <c r="C39" i="16"/>
  <c r="D39" i="16"/>
  <c r="E39" i="16"/>
  <c r="F39" i="16"/>
  <c r="G39" i="16"/>
  <c r="H39" i="16"/>
  <c r="I39" i="16"/>
  <c r="J39" i="16"/>
  <c r="K39" i="16"/>
  <c r="L39" i="16"/>
  <c r="M39" i="16"/>
  <c r="N39" i="16"/>
  <c r="O39" i="16"/>
  <c r="P39" i="16"/>
  <c r="Q39" i="16"/>
  <c r="R39" i="16"/>
  <c r="S39" i="16"/>
  <c r="T39" i="16"/>
  <c r="C40" i="16"/>
  <c r="D40" i="16"/>
  <c r="E40" i="16"/>
  <c r="F40" i="16"/>
  <c r="G40" i="16"/>
  <c r="H40" i="16"/>
  <c r="I40" i="16"/>
  <c r="J40" i="16"/>
  <c r="K40" i="16"/>
  <c r="L40" i="16"/>
  <c r="M40" i="16"/>
  <c r="N40" i="16"/>
  <c r="O40" i="16"/>
  <c r="P40" i="16"/>
  <c r="Q40" i="16"/>
  <c r="R40" i="16"/>
  <c r="S40" i="16"/>
  <c r="T40" i="16"/>
  <c r="C41" i="16"/>
  <c r="D41" i="16"/>
  <c r="E41" i="16"/>
  <c r="F41" i="16"/>
  <c r="G41" i="16"/>
  <c r="H41" i="16"/>
  <c r="I41" i="16"/>
  <c r="J41" i="16"/>
  <c r="K41" i="16"/>
  <c r="L41" i="16"/>
  <c r="M41" i="16"/>
  <c r="N41" i="16"/>
  <c r="O41" i="16"/>
  <c r="P41" i="16"/>
  <c r="Q41" i="16"/>
  <c r="R41" i="16"/>
  <c r="S41" i="16"/>
  <c r="T41" i="16"/>
  <c r="C42" i="16"/>
  <c r="D42" i="16"/>
  <c r="E42" i="16"/>
  <c r="F42" i="16"/>
  <c r="G42" i="16"/>
  <c r="H42" i="16"/>
  <c r="I42" i="16"/>
  <c r="J42" i="16"/>
  <c r="K42" i="16"/>
  <c r="L42" i="16"/>
  <c r="M42" i="16"/>
  <c r="N42" i="16"/>
  <c r="O42" i="16"/>
  <c r="P42" i="16"/>
  <c r="Q42" i="16"/>
  <c r="R42" i="16"/>
  <c r="S42" i="16"/>
  <c r="T42" i="16"/>
  <c r="C43" i="16"/>
  <c r="D43" i="16"/>
  <c r="E43" i="16"/>
  <c r="F43" i="16"/>
  <c r="G43" i="16"/>
  <c r="H43" i="16"/>
  <c r="I43" i="16"/>
  <c r="J43" i="16"/>
  <c r="K43" i="16"/>
  <c r="L43" i="16"/>
  <c r="M43" i="16"/>
  <c r="N43" i="16"/>
  <c r="O43" i="16"/>
  <c r="P43" i="16"/>
  <c r="Q43" i="16"/>
  <c r="R43" i="16"/>
  <c r="S43" i="16"/>
  <c r="T43" i="16"/>
  <c r="C44" i="16"/>
  <c r="D44" i="16"/>
  <c r="E44" i="16"/>
  <c r="F44" i="16"/>
  <c r="G44" i="16"/>
  <c r="H44" i="16"/>
  <c r="I44" i="16"/>
  <c r="J44" i="16"/>
  <c r="K44" i="16"/>
  <c r="L44" i="16"/>
  <c r="M44" i="16"/>
  <c r="N44" i="16"/>
  <c r="O44" i="16"/>
  <c r="P44" i="16"/>
  <c r="Q44" i="16"/>
  <c r="R44" i="16"/>
  <c r="S44" i="16"/>
  <c r="T44" i="16"/>
  <c r="C45" i="16"/>
  <c r="D45" i="16"/>
  <c r="E45" i="16"/>
  <c r="F45" i="16"/>
  <c r="G45" i="16"/>
  <c r="H45" i="16"/>
  <c r="I45" i="16"/>
  <c r="J45" i="16"/>
  <c r="K45" i="16"/>
  <c r="L45" i="16"/>
  <c r="M45" i="16"/>
  <c r="N45" i="16"/>
  <c r="O45" i="16"/>
  <c r="P45" i="16"/>
  <c r="Q45" i="16"/>
  <c r="R45" i="16"/>
  <c r="S45" i="16"/>
  <c r="T45" i="16"/>
  <c r="C46" i="16"/>
  <c r="D46" i="16"/>
  <c r="E46" i="16"/>
  <c r="F46" i="16"/>
  <c r="G46" i="16"/>
  <c r="H46" i="16"/>
  <c r="I46" i="16"/>
  <c r="J46" i="16"/>
  <c r="K46" i="16"/>
  <c r="L46" i="16"/>
  <c r="M46" i="16"/>
  <c r="N46" i="16"/>
  <c r="O46" i="16"/>
  <c r="P46" i="16"/>
  <c r="Q46" i="16"/>
  <c r="R46" i="16"/>
  <c r="S46" i="16"/>
  <c r="T46" i="16"/>
  <c r="C47" i="16"/>
  <c r="D47" i="16"/>
  <c r="E47" i="16"/>
  <c r="F47" i="16"/>
  <c r="G47" i="16"/>
  <c r="H47" i="16"/>
  <c r="I47" i="16"/>
  <c r="J47" i="16"/>
  <c r="K47" i="16"/>
  <c r="L47" i="16"/>
  <c r="M47" i="16"/>
  <c r="N47" i="16"/>
  <c r="O47" i="16"/>
  <c r="P47" i="16"/>
  <c r="Q47" i="16"/>
  <c r="R47" i="16"/>
  <c r="S47" i="16"/>
  <c r="T47" i="16"/>
  <c r="D6" i="16"/>
  <c r="E6" i="16"/>
  <c r="F6" i="16"/>
  <c r="G6" i="16"/>
  <c r="H6" i="16"/>
  <c r="I6" i="16"/>
  <c r="J6" i="16"/>
  <c r="K6" i="16"/>
  <c r="L6" i="16"/>
  <c r="M6" i="16"/>
  <c r="N6" i="16"/>
  <c r="O6" i="16"/>
  <c r="P6" i="16"/>
  <c r="Q6" i="16"/>
  <c r="R6" i="16"/>
  <c r="S6" i="16"/>
  <c r="T6" i="16"/>
  <c r="C6" i="16"/>
  <c r="V18" i="15"/>
  <c r="W18" i="15"/>
  <c r="X18" i="15"/>
  <c r="Y18" i="15"/>
  <c r="V19" i="15"/>
  <c r="W19" i="15"/>
  <c r="X19" i="15"/>
  <c r="Y19" i="15"/>
  <c r="V21" i="15"/>
  <c r="W21" i="15"/>
  <c r="X21" i="15"/>
  <c r="Y21" i="15"/>
  <c r="V22" i="15"/>
  <c r="W22" i="15"/>
  <c r="X22" i="15"/>
  <c r="Y22" i="15"/>
  <c r="V23" i="15"/>
  <c r="W23" i="15"/>
  <c r="X23" i="15"/>
  <c r="Y23" i="15"/>
  <c r="V28" i="15"/>
  <c r="W28" i="15"/>
  <c r="X28" i="15"/>
  <c r="Y28" i="15"/>
  <c r="V29" i="15"/>
  <c r="W29" i="15"/>
  <c r="X29" i="15"/>
  <c r="Y29" i="15"/>
  <c r="V31" i="15"/>
  <c r="W31" i="15"/>
  <c r="X31" i="15"/>
  <c r="Y31" i="15"/>
  <c r="V33" i="15"/>
  <c r="W33" i="15"/>
  <c r="X33" i="15"/>
  <c r="Y33" i="15"/>
  <c r="V34" i="15"/>
  <c r="W34" i="15"/>
  <c r="X34" i="15"/>
  <c r="Y34" i="15"/>
  <c r="V36" i="15"/>
  <c r="W36" i="15"/>
  <c r="X36" i="15"/>
  <c r="Y36" i="15"/>
  <c r="V37" i="15"/>
  <c r="W37" i="15"/>
  <c r="X37" i="15"/>
  <c r="Y37" i="15"/>
  <c r="V38" i="15"/>
  <c r="W38" i="15"/>
  <c r="X38" i="15"/>
  <c r="Y38" i="15"/>
  <c r="V40" i="15"/>
  <c r="W40" i="15"/>
  <c r="X40" i="15"/>
  <c r="Y40" i="15"/>
  <c r="V41" i="15"/>
  <c r="W41" i="15"/>
  <c r="X41" i="15"/>
  <c r="Y41" i="15"/>
  <c r="V46" i="15"/>
  <c r="W46" i="15"/>
  <c r="X46" i="15"/>
  <c r="Y46" i="15"/>
  <c r="I48" i="16" l="1"/>
  <c r="O148" i="16"/>
  <c r="Q48" i="16"/>
  <c r="O48" i="16"/>
  <c r="R49" i="16"/>
  <c r="J49" i="16"/>
  <c r="T49" i="16"/>
  <c r="L49" i="16"/>
  <c r="P49" i="16"/>
  <c r="H49" i="16"/>
  <c r="N48" i="16"/>
  <c r="H48" i="16"/>
  <c r="M98" i="16"/>
  <c r="P99" i="16"/>
  <c r="R99" i="16"/>
  <c r="J99" i="16"/>
  <c r="T99" i="16"/>
  <c r="L99" i="16"/>
  <c r="T98" i="16"/>
  <c r="L98" i="16"/>
  <c r="N98" i="16"/>
  <c r="Q148" i="16"/>
  <c r="I148" i="16"/>
  <c r="R149" i="16"/>
  <c r="J149" i="16"/>
  <c r="T149" i="16"/>
  <c r="L149" i="16"/>
  <c r="P149" i="16"/>
  <c r="H149" i="16"/>
  <c r="N148" i="16"/>
  <c r="P48" i="16"/>
  <c r="Q49" i="16"/>
  <c r="I49" i="16"/>
  <c r="O49" i="16"/>
  <c r="M48" i="16"/>
  <c r="O99" i="16"/>
  <c r="S99" i="16"/>
  <c r="K99" i="16"/>
  <c r="S98" i="16"/>
  <c r="K98" i="16"/>
  <c r="P148" i="16"/>
  <c r="H148" i="16"/>
  <c r="Q149" i="16"/>
  <c r="I149" i="16"/>
  <c r="O149" i="16"/>
  <c r="M148" i="16"/>
  <c r="N149" i="16"/>
  <c r="R98" i="16"/>
  <c r="Q99" i="16"/>
  <c r="Q98" i="16"/>
  <c r="L48" i="16"/>
  <c r="S49" i="16"/>
  <c r="K49" i="16"/>
  <c r="P98" i="16"/>
  <c r="H98" i="16"/>
  <c r="T148" i="16"/>
  <c r="L148" i="16"/>
  <c r="S149" i="16"/>
  <c r="K149" i="16"/>
  <c r="M49" i="16"/>
  <c r="J98" i="16"/>
  <c r="I99" i="16"/>
  <c r="M149" i="16"/>
  <c r="I98" i="16"/>
  <c r="S48" i="16"/>
  <c r="K48" i="16"/>
  <c r="O98" i="16"/>
  <c r="N99" i="16"/>
  <c r="S148" i="16"/>
  <c r="K148" i="16"/>
  <c r="N49" i="16"/>
  <c r="H99" i="16"/>
  <c r="T48" i="16"/>
  <c r="R48" i="16"/>
  <c r="J48" i="16"/>
  <c r="M99" i="16"/>
  <c r="R148" i="16"/>
  <c r="J148" i="16"/>
  <c r="K4" i="15"/>
  <c r="K5" i="15"/>
  <c r="K6" i="15"/>
  <c r="K7" i="15"/>
  <c r="K8" i="15"/>
  <c r="K9" i="15"/>
  <c r="K10" i="15"/>
  <c r="K11" i="15"/>
  <c r="K12" i="15"/>
  <c r="K13" i="15"/>
  <c r="K14" i="15"/>
  <c r="K15" i="15"/>
  <c r="K16" i="15"/>
  <c r="K17" i="15"/>
  <c r="K18" i="15"/>
  <c r="K19" i="15"/>
  <c r="K20" i="15"/>
  <c r="K21" i="15"/>
  <c r="K22" i="15"/>
  <c r="K23" i="15"/>
  <c r="K24" i="15"/>
  <c r="K25" i="15"/>
  <c r="K26" i="15"/>
  <c r="K27" i="15"/>
  <c r="K28" i="15"/>
  <c r="K3" i="15"/>
  <c r="N203" i="7" l="1"/>
  <c r="O203" i="7"/>
  <c r="P203" i="7"/>
  <c r="M203" i="7"/>
  <c r="G4" i="15"/>
  <c r="B4" i="15" s="1"/>
  <c r="V25" i="15" s="1"/>
  <c r="H4" i="15"/>
  <c r="C4" i="15" s="1"/>
  <c r="W25" i="15" s="1"/>
  <c r="I4" i="15"/>
  <c r="D4" i="15" s="1"/>
  <c r="X25" i="15" s="1"/>
  <c r="J4" i="15"/>
  <c r="E4" i="15" s="1"/>
  <c r="Y25" i="15" s="1"/>
  <c r="G5" i="15"/>
  <c r="B5" i="15" s="1"/>
  <c r="V17" i="15" s="1"/>
  <c r="H5" i="15"/>
  <c r="C5" i="15" s="1"/>
  <c r="W17" i="15" s="1"/>
  <c r="I5" i="15"/>
  <c r="D5" i="15" s="1"/>
  <c r="X17" i="15" s="1"/>
  <c r="J5" i="15"/>
  <c r="E5" i="15" s="1"/>
  <c r="Y17" i="15" s="1"/>
  <c r="G6" i="15"/>
  <c r="B6" i="15" s="1"/>
  <c r="V32" i="15" s="1"/>
  <c r="H6" i="15"/>
  <c r="C6" i="15" s="1"/>
  <c r="W32" i="15" s="1"/>
  <c r="I6" i="15"/>
  <c r="D6" i="15" s="1"/>
  <c r="X32" i="15" s="1"/>
  <c r="J6" i="15"/>
  <c r="E6" i="15" s="1"/>
  <c r="Y32" i="15" s="1"/>
  <c r="G7" i="15"/>
  <c r="B7" i="15" s="1"/>
  <c r="V10" i="15" s="1"/>
  <c r="H7" i="15"/>
  <c r="C7" i="15" s="1"/>
  <c r="W10" i="15" s="1"/>
  <c r="I7" i="15"/>
  <c r="D7" i="15" s="1"/>
  <c r="X10" i="15" s="1"/>
  <c r="J7" i="15"/>
  <c r="E7" i="15" s="1"/>
  <c r="Y10" i="15" s="1"/>
  <c r="G8" i="15"/>
  <c r="B8" i="15" s="1"/>
  <c r="V26" i="15" s="1"/>
  <c r="H8" i="15"/>
  <c r="C8" i="15" s="1"/>
  <c r="W26" i="15" s="1"/>
  <c r="I8" i="15"/>
  <c r="D8" i="15" s="1"/>
  <c r="X26" i="15" s="1"/>
  <c r="J8" i="15"/>
  <c r="E8" i="15" s="1"/>
  <c r="Y26" i="15" s="1"/>
  <c r="G9" i="15"/>
  <c r="B9" i="15" s="1"/>
  <c r="V44" i="15" s="1"/>
  <c r="H9" i="15"/>
  <c r="C9" i="15" s="1"/>
  <c r="W44" i="15" s="1"/>
  <c r="I9" i="15"/>
  <c r="D9" i="15" s="1"/>
  <c r="X44" i="15" s="1"/>
  <c r="J9" i="15"/>
  <c r="E9" i="15" s="1"/>
  <c r="Y44" i="15" s="1"/>
  <c r="G10" i="15"/>
  <c r="B10" i="15" s="1"/>
  <c r="V16" i="15" s="1"/>
  <c r="H10" i="15"/>
  <c r="C10" i="15" s="1"/>
  <c r="W16" i="15" s="1"/>
  <c r="I10" i="15"/>
  <c r="D10" i="15" s="1"/>
  <c r="X16" i="15" s="1"/>
  <c r="J10" i="15"/>
  <c r="E10" i="15" s="1"/>
  <c r="Y16" i="15" s="1"/>
  <c r="G11" i="15"/>
  <c r="B11" i="15" s="1"/>
  <c r="V43" i="15" s="1"/>
  <c r="H11" i="15"/>
  <c r="C11" i="15" s="1"/>
  <c r="W43" i="15" s="1"/>
  <c r="I11" i="15"/>
  <c r="D11" i="15" s="1"/>
  <c r="X43" i="15" s="1"/>
  <c r="J11" i="15"/>
  <c r="E11" i="15" s="1"/>
  <c r="Y43" i="15" s="1"/>
  <c r="G12" i="15"/>
  <c r="B12" i="15" s="1"/>
  <c r="V12" i="15" s="1"/>
  <c r="H12" i="15"/>
  <c r="C12" i="15" s="1"/>
  <c r="W12" i="15" s="1"/>
  <c r="I12" i="15"/>
  <c r="D12" i="15" s="1"/>
  <c r="X12" i="15" s="1"/>
  <c r="J12" i="15"/>
  <c r="E12" i="15" s="1"/>
  <c r="Y12" i="15" s="1"/>
  <c r="G13" i="15"/>
  <c r="B13" i="15" s="1"/>
  <c r="V13" i="15" s="1"/>
  <c r="H13" i="15"/>
  <c r="C13" i="15" s="1"/>
  <c r="W13" i="15" s="1"/>
  <c r="I13" i="15"/>
  <c r="D13" i="15" s="1"/>
  <c r="X13" i="15" s="1"/>
  <c r="J13" i="15"/>
  <c r="E13" i="15" s="1"/>
  <c r="Y13" i="15" s="1"/>
  <c r="G14" i="15"/>
  <c r="B14" i="15" s="1"/>
  <c r="V45" i="15" s="1"/>
  <c r="H14" i="15"/>
  <c r="C14" i="15" s="1"/>
  <c r="W45" i="15" s="1"/>
  <c r="I14" i="15"/>
  <c r="D14" i="15" s="1"/>
  <c r="X45" i="15" s="1"/>
  <c r="J14" i="15"/>
  <c r="E14" i="15" s="1"/>
  <c r="Y45" i="15" s="1"/>
  <c r="G15" i="15"/>
  <c r="B15" i="15" s="1"/>
  <c r="V6" i="15" s="1"/>
  <c r="H15" i="15"/>
  <c r="C15" i="15" s="1"/>
  <c r="W6" i="15" s="1"/>
  <c r="I15" i="15"/>
  <c r="D15" i="15" s="1"/>
  <c r="X6" i="15" s="1"/>
  <c r="J15" i="15"/>
  <c r="E15" i="15" s="1"/>
  <c r="Y6" i="15" s="1"/>
  <c r="G16" i="15"/>
  <c r="B16" i="15" s="1"/>
  <c r="V15" i="15" s="1"/>
  <c r="H16" i="15"/>
  <c r="C16" i="15" s="1"/>
  <c r="W15" i="15" s="1"/>
  <c r="I16" i="15"/>
  <c r="D16" i="15" s="1"/>
  <c r="X15" i="15" s="1"/>
  <c r="J16" i="15"/>
  <c r="E16" i="15" s="1"/>
  <c r="Y15" i="15" s="1"/>
  <c r="G17" i="15"/>
  <c r="B17" i="15" s="1"/>
  <c r="V30" i="15" s="1"/>
  <c r="H17" i="15"/>
  <c r="C17" i="15" s="1"/>
  <c r="W30" i="15" s="1"/>
  <c r="I17" i="15"/>
  <c r="D17" i="15" s="1"/>
  <c r="X30" i="15" s="1"/>
  <c r="J17" i="15"/>
  <c r="E17" i="15" s="1"/>
  <c r="Y30" i="15" s="1"/>
  <c r="G18" i="15"/>
  <c r="B18" i="15" s="1"/>
  <c r="V7" i="15" s="1"/>
  <c r="H18" i="15"/>
  <c r="C18" i="15" s="1"/>
  <c r="W7" i="15" s="1"/>
  <c r="I18" i="15"/>
  <c r="D18" i="15" s="1"/>
  <c r="X7" i="15" s="1"/>
  <c r="J18" i="15"/>
  <c r="E18" i="15" s="1"/>
  <c r="Y7" i="15" s="1"/>
  <c r="G19" i="15"/>
  <c r="B19" i="15" s="1"/>
  <c r="V24" i="15" s="1"/>
  <c r="H19" i="15"/>
  <c r="C19" i="15" s="1"/>
  <c r="W24" i="15" s="1"/>
  <c r="I19" i="15"/>
  <c r="D19" i="15" s="1"/>
  <c r="X24" i="15" s="1"/>
  <c r="J19" i="15"/>
  <c r="E19" i="15" s="1"/>
  <c r="Y24" i="15" s="1"/>
  <c r="G20" i="15"/>
  <c r="B20" i="15" s="1"/>
  <c r="V14" i="15" s="1"/>
  <c r="H20" i="15"/>
  <c r="C20" i="15" s="1"/>
  <c r="W14" i="15" s="1"/>
  <c r="I20" i="15"/>
  <c r="D20" i="15" s="1"/>
  <c r="X14" i="15" s="1"/>
  <c r="J20" i="15"/>
  <c r="E20" i="15" s="1"/>
  <c r="Y14" i="15" s="1"/>
  <c r="G21" i="15"/>
  <c r="B21" i="15" s="1"/>
  <c r="V47" i="15" s="1"/>
  <c r="H21" i="15"/>
  <c r="C21" i="15" s="1"/>
  <c r="W47" i="15" s="1"/>
  <c r="I21" i="15"/>
  <c r="D21" i="15" s="1"/>
  <c r="X47" i="15" s="1"/>
  <c r="J21" i="15"/>
  <c r="E21" i="15" s="1"/>
  <c r="Y47" i="15" s="1"/>
  <c r="G22" i="15"/>
  <c r="B22" i="15" s="1"/>
  <c r="V20" i="15" s="1"/>
  <c r="H22" i="15"/>
  <c r="C22" i="15" s="1"/>
  <c r="W20" i="15" s="1"/>
  <c r="I22" i="15"/>
  <c r="D22" i="15" s="1"/>
  <c r="X20" i="15" s="1"/>
  <c r="J22" i="15"/>
  <c r="E22" i="15" s="1"/>
  <c r="Y20" i="15" s="1"/>
  <c r="G23" i="15"/>
  <c r="B23" i="15" s="1"/>
  <c r="V39" i="15" s="1"/>
  <c r="H23" i="15"/>
  <c r="C23" i="15" s="1"/>
  <c r="W39" i="15" s="1"/>
  <c r="I23" i="15"/>
  <c r="D23" i="15" s="1"/>
  <c r="X39" i="15" s="1"/>
  <c r="J23" i="15"/>
  <c r="E23" i="15" s="1"/>
  <c r="Y39" i="15" s="1"/>
  <c r="G24" i="15"/>
  <c r="B24" i="15" s="1"/>
  <c r="V11" i="15" s="1"/>
  <c r="H24" i="15"/>
  <c r="C24" i="15" s="1"/>
  <c r="W11" i="15" s="1"/>
  <c r="I24" i="15"/>
  <c r="D24" i="15" s="1"/>
  <c r="X11" i="15" s="1"/>
  <c r="J24" i="15"/>
  <c r="E24" i="15" s="1"/>
  <c r="Y11" i="15" s="1"/>
  <c r="G25" i="15"/>
  <c r="B25" i="15" s="1"/>
  <c r="V27" i="15" s="1"/>
  <c r="H25" i="15"/>
  <c r="C25" i="15" s="1"/>
  <c r="W27" i="15" s="1"/>
  <c r="I25" i="15"/>
  <c r="D25" i="15" s="1"/>
  <c r="X27" i="15" s="1"/>
  <c r="J25" i="15"/>
  <c r="E25" i="15" s="1"/>
  <c r="Y27" i="15" s="1"/>
  <c r="G26" i="15"/>
  <c r="B26" i="15" s="1"/>
  <c r="V9" i="15" s="1"/>
  <c r="H26" i="15"/>
  <c r="C26" i="15" s="1"/>
  <c r="W9" i="15" s="1"/>
  <c r="I26" i="15"/>
  <c r="D26" i="15" s="1"/>
  <c r="X9" i="15" s="1"/>
  <c r="J26" i="15"/>
  <c r="E26" i="15" s="1"/>
  <c r="Y9" i="15" s="1"/>
  <c r="G27" i="15"/>
  <c r="B27" i="15" s="1"/>
  <c r="V35" i="15" s="1"/>
  <c r="H27" i="15"/>
  <c r="C27" i="15" s="1"/>
  <c r="W35" i="15" s="1"/>
  <c r="I27" i="15"/>
  <c r="D27" i="15" s="1"/>
  <c r="X35" i="15" s="1"/>
  <c r="J27" i="15"/>
  <c r="E27" i="15" s="1"/>
  <c r="Y35" i="15" s="1"/>
  <c r="G28" i="15"/>
  <c r="B28" i="15" s="1"/>
  <c r="V42" i="15" s="1"/>
  <c r="H28" i="15"/>
  <c r="C28" i="15" s="1"/>
  <c r="W42" i="15" s="1"/>
  <c r="I28" i="15"/>
  <c r="D28" i="15" s="1"/>
  <c r="X42" i="15" s="1"/>
  <c r="J28" i="15"/>
  <c r="E28" i="15" s="1"/>
  <c r="Y42" i="15" s="1"/>
  <c r="G29" i="15"/>
  <c r="B29" i="15" s="1"/>
  <c r="H29" i="15"/>
  <c r="C29" i="15" s="1"/>
  <c r="I29" i="15"/>
  <c r="D29" i="15" s="1"/>
  <c r="J29" i="15"/>
  <c r="E29" i="15" s="1"/>
  <c r="G30" i="15"/>
  <c r="B30" i="15" s="1"/>
  <c r="H30" i="15"/>
  <c r="C30" i="15" s="1"/>
  <c r="I30" i="15"/>
  <c r="D30" i="15" s="1"/>
  <c r="J30" i="15"/>
  <c r="E30" i="15" s="1"/>
  <c r="G31" i="15"/>
  <c r="B31" i="15" s="1"/>
  <c r="H31" i="15"/>
  <c r="C31" i="15" s="1"/>
  <c r="I31" i="15"/>
  <c r="D31" i="15" s="1"/>
  <c r="J31" i="15"/>
  <c r="E31" i="15" s="1"/>
  <c r="G32" i="15"/>
  <c r="B32" i="15" s="1"/>
  <c r="H32" i="15"/>
  <c r="C32" i="15" s="1"/>
  <c r="I32" i="15"/>
  <c r="D32" i="15" s="1"/>
  <c r="J32" i="15"/>
  <c r="E32" i="15" s="1"/>
  <c r="G33" i="15"/>
  <c r="B33" i="15" s="1"/>
  <c r="H33" i="15"/>
  <c r="C33" i="15" s="1"/>
  <c r="I33" i="15"/>
  <c r="D33" i="15" s="1"/>
  <c r="J33" i="15"/>
  <c r="E33" i="15" s="1"/>
  <c r="G34" i="15"/>
  <c r="B34" i="15" s="1"/>
  <c r="H34" i="15"/>
  <c r="C34" i="15" s="1"/>
  <c r="I34" i="15"/>
  <c r="D34" i="15" s="1"/>
  <c r="J34" i="15"/>
  <c r="E34" i="15" s="1"/>
  <c r="G35" i="15"/>
  <c r="B35" i="15" s="1"/>
  <c r="H35" i="15"/>
  <c r="C35" i="15" s="1"/>
  <c r="I35" i="15"/>
  <c r="D35" i="15" s="1"/>
  <c r="J35" i="15"/>
  <c r="E35" i="15" s="1"/>
  <c r="G36" i="15"/>
  <c r="B36" i="15" s="1"/>
  <c r="H36" i="15"/>
  <c r="C36" i="15" s="1"/>
  <c r="I36" i="15"/>
  <c r="D36" i="15" s="1"/>
  <c r="J36" i="15"/>
  <c r="E36" i="15" s="1"/>
  <c r="G37" i="15"/>
  <c r="B37" i="15" s="1"/>
  <c r="H37" i="15"/>
  <c r="C37" i="15" s="1"/>
  <c r="I37" i="15"/>
  <c r="D37" i="15" s="1"/>
  <c r="J37" i="15"/>
  <c r="E37" i="15" s="1"/>
  <c r="G38" i="15"/>
  <c r="B38" i="15" s="1"/>
  <c r="H38" i="15"/>
  <c r="C38" i="15" s="1"/>
  <c r="I38" i="15"/>
  <c r="D38" i="15" s="1"/>
  <c r="J38" i="15"/>
  <c r="E38" i="15" s="1"/>
  <c r="G39" i="15"/>
  <c r="B39" i="15" s="1"/>
  <c r="H39" i="15"/>
  <c r="C39" i="15" s="1"/>
  <c r="I39" i="15"/>
  <c r="D39" i="15" s="1"/>
  <c r="J39" i="15"/>
  <c r="E39" i="15" s="1"/>
  <c r="G40" i="15"/>
  <c r="B40" i="15" s="1"/>
  <c r="H40" i="15"/>
  <c r="C40" i="15" s="1"/>
  <c r="I40" i="15"/>
  <c r="D40" i="15" s="1"/>
  <c r="J40" i="15"/>
  <c r="E40" i="15" s="1"/>
  <c r="G41" i="15"/>
  <c r="B41" i="15" s="1"/>
  <c r="H41" i="15"/>
  <c r="C41" i="15" s="1"/>
  <c r="I41" i="15"/>
  <c r="D41" i="15" s="1"/>
  <c r="J41" i="15"/>
  <c r="E41" i="15" s="1"/>
  <c r="H3" i="15"/>
  <c r="C3" i="15" s="1"/>
  <c r="W8" i="15" s="1"/>
  <c r="I3" i="15"/>
  <c r="D3" i="15" s="1"/>
  <c r="X8" i="15" s="1"/>
  <c r="J3" i="15"/>
  <c r="E3" i="15" s="1"/>
  <c r="Y8" i="15" s="1"/>
  <c r="G3" i="15"/>
  <c r="B3" i="15" s="1"/>
  <c r="V8" i="15" s="1"/>
  <c r="I68" i="6"/>
  <c r="N20" i="6" s="1"/>
  <c r="J68" i="6"/>
  <c r="O20" i="6" s="1"/>
  <c r="K68" i="6"/>
  <c r="P20" i="6" s="1"/>
  <c r="H68" i="6"/>
  <c r="M20" i="6" s="1"/>
  <c r="H60" i="6"/>
  <c r="I60" i="6"/>
  <c r="J60" i="6"/>
  <c r="K60" i="6"/>
  <c r="H61" i="6"/>
  <c r="I61" i="6"/>
  <c r="J61" i="6"/>
  <c r="K61" i="6"/>
  <c r="H62" i="6"/>
  <c r="I62" i="6"/>
  <c r="J62" i="6"/>
  <c r="K62" i="6"/>
  <c r="H63" i="6"/>
  <c r="I63" i="6"/>
  <c r="J63" i="6"/>
  <c r="K63" i="6"/>
  <c r="I59" i="6"/>
  <c r="J59" i="6"/>
  <c r="K59" i="6"/>
  <c r="H59" i="6"/>
  <c r="G163" i="7" l="1"/>
  <c r="H163" i="7"/>
  <c r="I163" i="7"/>
  <c r="J163" i="7"/>
  <c r="G164" i="7"/>
  <c r="H164" i="7"/>
  <c r="I164" i="7"/>
  <c r="J164" i="7"/>
  <c r="G165" i="7"/>
  <c r="H165" i="7"/>
  <c r="I165" i="7"/>
  <c r="J165" i="7"/>
  <c r="G166" i="7"/>
  <c r="H166" i="7"/>
  <c r="I166" i="7"/>
  <c r="J166" i="7"/>
  <c r="H162" i="7"/>
  <c r="I162" i="7"/>
  <c r="J162" i="7"/>
  <c r="G162" i="7"/>
  <c r="G156" i="7"/>
  <c r="H156" i="7"/>
  <c r="I156" i="7"/>
  <c r="J156" i="7"/>
  <c r="G157" i="7"/>
  <c r="H157" i="7"/>
  <c r="I157" i="7"/>
  <c r="J157" i="7"/>
  <c r="G158" i="7"/>
  <c r="H158" i="7"/>
  <c r="I158" i="7"/>
  <c r="J158" i="7"/>
  <c r="G159" i="7"/>
  <c r="H159" i="7"/>
  <c r="I159" i="7"/>
  <c r="J159" i="7"/>
  <c r="H155" i="7"/>
  <c r="I155" i="7"/>
  <c r="J155" i="7"/>
  <c r="G155" i="7"/>
  <c r="G142" i="7"/>
  <c r="H142" i="7"/>
  <c r="I142" i="7"/>
  <c r="J142" i="7"/>
  <c r="G143" i="7"/>
  <c r="H143" i="7"/>
  <c r="I143" i="7"/>
  <c r="J143" i="7"/>
  <c r="G144" i="7"/>
  <c r="H144" i="7"/>
  <c r="I144" i="7"/>
  <c r="J144" i="7"/>
  <c r="G145" i="7"/>
  <c r="H145" i="7"/>
  <c r="I145" i="7"/>
  <c r="J145" i="7"/>
  <c r="G146" i="7"/>
  <c r="H146" i="7"/>
  <c r="I146" i="7"/>
  <c r="J146" i="7"/>
  <c r="G147" i="7"/>
  <c r="H147" i="7"/>
  <c r="I147" i="7"/>
  <c r="J147" i="7"/>
  <c r="G148" i="7"/>
  <c r="H148" i="7"/>
  <c r="I148" i="7"/>
  <c r="J148" i="7"/>
  <c r="G149" i="7"/>
  <c r="H149" i="7"/>
  <c r="I149" i="7"/>
  <c r="J149" i="7"/>
  <c r="G150" i="7"/>
  <c r="H150" i="7"/>
  <c r="I150" i="7"/>
  <c r="J150" i="7"/>
  <c r="G151" i="7"/>
  <c r="H151" i="7"/>
  <c r="I151" i="7"/>
  <c r="J151" i="7"/>
  <c r="G152" i="7"/>
  <c r="H152" i="7"/>
  <c r="I152" i="7"/>
  <c r="J152" i="7"/>
  <c r="H141" i="7"/>
  <c r="I141" i="7"/>
  <c r="J141" i="7"/>
  <c r="G141" i="7"/>
  <c r="G110" i="7"/>
  <c r="G170" i="7" s="1"/>
  <c r="H110" i="7"/>
  <c r="H170" i="7" s="1"/>
  <c r="I110" i="7"/>
  <c r="I170" i="7" s="1"/>
  <c r="J110" i="7"/>
  <c r="J170" i="7" s="1"/>
  <c r="G111" i="7"/>
  <c r="G171" i="7" s="1"/>
  <c r="H111" i="7"/>
  <c r="H171" i="7" s="1"/>
  <c r="I111" i="7"/>
  <c r="I171" i="7" s="1"/>
  <c r="J111" i="7"/>
  <c r="J171" i="7" s="1"/>
  <c r="G112" i="7"/>
  <c r="H112" i="7"/>
  <c r="I112" i="7"/>
  <c r="J112" i="7"/>
  <c r="G113" i="7"/>
  <c r="G173" i="7" s="1"/>
  <c r="H113" i="7"/>
  <c r="H173" i="7" s="1"/>
  <c r="I113" i="7"/>
  <c r="I173" i="7" s="1"/>
  <c r="J113" i="7"/>
  <c r="J173" i="7" s="1"/>
  <c r="G114" i="7"/>
  <c r="G174" i="7" s="1"/>
  <c r="H114" i="7"/>
  <c r="H174" i="7" s="1"/>
  <c r="I114" i="7"/>
  <c r="I174" i="7" s="1"/>
  <c r="J114" i="7"/>
  <c r="J174" i="7" s="1"/>
  <c r="G115" i="7"/>
  <c r="G175" i="7" s="1"/>
  <c r="H115" i="7"/>
  <c r="H175" i="7" s="1"/>
  <c r="I115" i="7"/>
  <c r="I175" i="7" s="1"/>
  <c r="J115" i="7"/>
  <c r="J175" i="7" s="1"/>
  <c r="G116" i="7"/>
  <c r="G176" i="7" s="1"/>
  <c r="H116" i="7"/>
  <c r="H176" i="7" s="1"/>
  <c r="I116" i="7"/>
  <c r="I176" i="7" s="1"/>
  <c r="J116" i="7"/>
  <c r="J176" i="7" s="1"/>
  <c r="G117" i="7"/>
  <c r="G177" i="7" s="1"/>
  <c r="H117" i="7"/>
  <c r="H177" i="7" s="1"/>
  <c r="I117" i="7"/>
  <c r="I177" i="7" s="1"/>
  <c r="J117" i="7"/>
  <c r="J177" i="7" s="1"/>
  <c r="G118" i="7"/>
  <c r="G178" i="7" s="1"/>
  <c r="H118" i="7"/>
  <c r="H178" i="7" s="1"/>
  <c r="I118" i="7"/>
  <c r="I178" i="7" s="1"/>
  <c r="J118" i="7"/>
  <c r="J178" i="7" s="1"/>
  <c r="G119" i="7"/>
  <c r="G179" i="7" s="1"/>
  <c r="H119" i="7"/>
  <c r="H179" i="7" s="1"/>
  <c r="I119" i="7"/>
  <c r="I179" i="7" s="1"/>
  <c r="J119" i="7"/>
  <c r="J179" i="7" s="1"/>
  <c r="G120" i="7"/>
  <c r="G180" i="7" s="1"/>
  <c r="H120" i="7"/>
  <c r="H180" i="7" s="1"/>
  <c r="I120" i="7"/>
  <c r="J120" i="7"/>
  <c r="J180" i="7" s="1"/>
  <c r="G121" i="7"/>
  <c r="G181" i="7" s="1"/>
  <c r="H121" i="7"/>
  <c r="H181" i="7" s="1"/>
  <c r="I121" i="7"/>
  <c r="I181" i="7" s="1"/>
  <c r="J121" i="7"/>
  <c r="J181" i="7" s="1"/>
  <c r="G122" i="7"/>
  <c r="H122" i="7"/>
  <c r="I122" i="7"/>
  <c r="J122" i="7"/>
  <c r="G123" i="7"/>
  <c r="G183" i="7" s="1"/>
  <c r="H123" i="7"/>
  <c r="H183" i="7" s="1"/>
  <c r="I123" i="7"/>
  <c r="I183" i="7" s="1"/>
  <c r="J123" i="7"/>
  <c r="J183" i="7" s="1"/>
  <c r="G124" i="7"/>
  <c r="G184" i="7" s="1"/>
  <c r="H124" i="7"/>
  <c r="H184" i="7" s="1"/>
  <c r="I124" i="7"/>
  <c r="I184" i="7" s="1"/>
  <c r="J124" i="7"/>
  <c r="J184" i="7" s="1"/>
  <c r="G125" i="7"/>
  <c r="G185" i="7" s="1"/>
  <c r="H125" i="7"/>
  <c r="H185" i="7" s="1"/>
  <c r="I125" i="7"/>
  <c r="I185" i="7" s="1"/>
  <c r="J125" i="7"/>
  <c r="G126" i="7"/>
  <c r="G186" i="7" s="1"/>
  <c r="H126" i="7"/>
  <c r="H186" i="7" s="1"/>
  <c r="I126" i="7"/>
  <c r="I186" i="7" s="1"/>
  <c r="J126" i="7"/>
  <c r="J186" i="7" s="1"/>
  <c r="G127" i="7"/>
  <c r="G187" i="7" s="1"/>
  <c r="H127" i="7"/>
  <c r="I127" i="7"/>
  <c r="I187" i="7" s="1"/>
  <c r="J127" i="7"/>
  <c r="G128" i="7"/>
  <c r="H128" i="7"/>
  <c r="I128" i="7"/>
  <c r="J128" i="7"/>
  <c r="G129" i="7"/>
  <c r="G189" i="7" s="1"/>
  <c r="H129" i="7"/>
  <c r="H189" i="7" s="1"/>
  <c r="I129" i="7"/>
  <c r="I189" i="7" s="1"/>
  <c r="J129" i="7"/>
  <c r="G130" i="7"/>
  <c r="H130" i="7"/>
  <c r="I130" i="7"/>
  <c r="J130" i="7"/>
  <c r="G131" i="7"/>
  <c r="G191" i="7" s="1"/>
  <c r="H131" i="7"/>
  <c r="H191" i="7" s="1"/>
  <c r="I131" i="7"/>
  <c r="I191" i="7" s="1"/>
  <c r="J131" i="7"/>
  <c r="G132" i="7"/>
  <c r="H132" i="7"/>
  <c r="I132" i="7"/>
  <c r="J132" i="7"/>
  <c r="G133" i="7"/>
  <c r="H133" i="7"/>
  <c r="I133" i="7"/>
  <c r="J133" i="7"/>
  <c r="G134" i="7"/>
  <c r="H134" i="7"/>
  <c r="I134" i="7"/>
  <c r="J134" i="7"/>
  <c r="G135" i="7"/>
  <c r="G195" i="7" s="1"/>
  <c r="H135" i="7"/>
  <c r="H195" i="7" s="1"/>
  <c r="I135" i="7"/>
  <c r="I195" i="7" s="1"/>
  <c r="J135" i="7"/>
  <c r="G136" i="7"/>
  <c r="H136" i="7"/>
  <c r="I136" i="7"/>
  <c r="J136" i="7"/>
  <c r="G137" i="7"/>
  <c r="H137" i="7"/>
  <c r="H197" i="7" s="1"/>
  <c r="I137" i="7"/>
  <c r="I197" i="7" s="1"/>
  <c r="J137" i="7"/>
  <c r="G138" i="7"/>
  <c r="H138" i="7"/>
  <c r="I138" i="7"/>
  <c r="I198" i="7" s="1"/>
  <c r="J138" i="7"/>
  <c r="H109" i="7"/>
  <c r="H169" i="7" s="1"/>
  <c r="I109" i="7"/>
  <c r="I169" i="7" s="1"/>
  <c r="J109" i="7"/>
  <c r="J169" i="7" s="1"/>
  <c r="G109" i="7"/>
  <c r="G169" i="7" s="1"/>
  <c r="T48" i="7"/>
  <c r="U48" i="7"/>
  <c r="V48" i="7"/>
  <c r="W48" i="7"/>
  <c r="T51" i="7"/>
  <c r="U51" i="7"/>
  <c r="V51" i="7"/>
  <c r="W51" i="7"/>
  <c r="T57" i="7"/>
  <c r="U57" i="7"/>
  <c r="V57" i="7"/>
  <c r="W57" i="7"/>
  <c r="T61" i="7"/>
  <c r="U61" i="7"/>
  <c r="V61" i="7"/>
  <c r="W61" i="7"/>
  <c r="T63" i="7"/>
  <c r="U63" i="7"/>
  <c r="V63" i="7"/>
  <c r="W63" i="7"/>
  <c r="T70" i="7"/>
  <c r="U70" i="7"/>
  <c r="V70" i="7"/>
  <c r="W70" i="7"/>
  <c r="T72" i="7"/>
  <c r="U72" i="7"/>
  <c r="V72" i="7"/>
  <c r="W72" i="7"/>
  <c r="T73" i="7"/>
  <c r="U73" i="7"/>
  <c r="V73" i="7"/>
  <c r="W73" i="7"/>
  <c r="T74" i="7"/>
  <c r="U74" i="7"/>
  <c r="V74" i="7"/>
  <c r="W74" i="7"/>
  <c r="T75" i="7"/>
  <c r="U75" i="7"/>
  <c r="V75" i="7"/>
  <c r="W75" i="7"/>
  <c r="T76" i="7"/>
  <c r="U76" i="7"/>
  <c r="V76" i="7"/>
  <c r="W76" i="7"/>
  <c r="J198" i="7" l="1"/>
  <c r="H190" i="7"/>
  <c r="G182" i="7"/>
  <c r="G193" i="7"/>
  <c r="J196" i="7"/>
  <c r="J190" i="7"/>
  <c r="J182" i="7"/>
  <c r="J185" i="7"/>
  <c r="J197" i="7"/>
  <c r="J192" i="7"/>
  <c r="H196" i="7"/>
  <c r="J194" i="7"/>
  <c r="G172" i="7"/>
  <c r="H198" i="7"/>
  <c r="G194" i="7"/>
  <c r="I193" i="7"/>
  <c r="H172" i="7"/>
  <c r="I192" i="7"/>
  <c r="J191" i="7"/>
  <c r="G188" i="7"/>
  <c r="H193" i="7"/>
  <c r="J195" i="7"/>
  <c r="J193" i="7"/>
  <c r="J189" i="7"/>
  <c r="J187" i="7"/>
  <c r="J188" i="7"/>
  <c r="J172" i="7"/>
  <c r="I196" i="7"/>
  <c r="I194" i="7"/>
  <c r="I190" i="7"/>
  <c r="I188" i="7"/>
  <c r="I182" i="7"/>
  <c r="I172" i="7"/>
  <c r="I180" i="7"/>
  <c r="H194" i="7"/>
  <c r="H192" i="7"/>
  <c r="H188" i="7"/>
  <c r="H182" i="7"/>
  <c r="H187" i="7"/>
  <c r="G198" i="7"/>
  <c r="G196" i="7"/>
  <c r="G192" i="7"/>
  <c r="G190" i="7"/>
  <c r="G197" i="7"/>
  <c r="T110" i="7"/>
  <c r="U110" i="7"/>
  <c r="V110" i="7"/>
  <c r="W110" i="7"/>
  <c r="T113" i="7"/>
  <c r="U113" i="7"/>
  <c r="V113" i="7"/>
  <c r="W113" i="7"/>
  <c r="T119" i="7"/>
  <c r="U119" i="7"/>
  <c r="V119" i="7"/>
  <c r="W119" i="7"/>
  <c r="T123" i="7"/>
  <c r="U123" i="7"/>
  <c r="V123" i="7"/>
  <c r="W123" i="7"/>
  <c r="T125" i="7"/>
  <c r="U125" i="7"/>
  <c r="V125" i="7"/>
  <c r="W125" i="7"/>
  <c r="T132" i="7"/>
  <c r="U132" i="7"/>
  <c r="V132" i="7"/>
  <c r="W132" i="7"/>
  <c r="T134" i="7"/>
  <c r="U134" i="7"/>
  <c r="V134" i="7"/>
  <c r="W134" i="7"/>
  <c r="T135" i="7"/>
  <c r="U135" i="7"/>
  <c r="V135" i="7"/>
  <c r="W135" i="7"/>
  <c r="T136" i="7"/>
  <c r="U136" i="7"/>
  <c r="V136" i="7"/>
  <c r="W136" i="7"/>
  <c r="T137" i="7"/>
  <c r="U137" i="7"/>
  <c r="V137" i="7"/>
  <c r="W137" i="7"/>
  <c r="T138" i="7"/>
  <c r="U138" i="7"/>
  <c r="V138" i="7"/>
  <c r="W138" i="7"/>
  <c r="M170" i="7"/>
  <c r="N170" i="7"/>
  <c r="O170" i="7"/>
  <c r="P170" i="7"/>
  <c r="M171" i="7"/>
  <c r="N171" i="7"/>
  <c r="O171" i="7"/>
  <c r="P171" i="7"/>
  <c r="M172" i="7"/>
  <c r="N172" i="7"/>
  <c r="O172" i="7"/>
  <c r="P172" i="7"/>
  <c r="M173" i="7"/>
  <c r="N173" i="7"/>
  <c r="O173" i="7"/>
  <c r="P173" i="7"/>
  <c r="M174" i="7"/>
  <c r="N174" i="7"/>
  <c r="O174" i="7"/>
  <c r="P174" i="7"/>
  <c r="M175" i="7"/>
  <c r="N175" i="7"/>
  <c r="O175" i="7"/>
  <c r="P175" i="7"/>
  <c r="M176" i="7"/>
  <c r="N176" i="7"/>
  <c r="O176" i="7"/>
  <c r="P176" i="7"/>
  <c r="M177" i="7"/>
  <c r="N177" i="7"/>
  <c r="O177" i="7"/>
  <c r="P177" i="7"/>
  <c r="M178" i="7"/>
  <c r="N178" i="7"/>
  <c r="O178" i="7"/>
  <c r="P178" i="7"/>
  <c r="M179" i="7"/>
  <c r="N179" i="7"/>
  <c r="O179" i="7"/>
  <c r="P179" i="7"/>
  <c r="M180" i="7"/>
  <c r="N180" i="7"/>
  <c r="O180" i="7"/>
  <c r="P180" i="7"/>
  <c r="M181" i="7"/>
  <c r="N181" i="7"/>
  <c r="O181" i="7"/>
  <c r="P181" i="7"/>
  <c r="M182" i="7"/>
  <c r="N182" i="7"/>
  <c r="O182" i="7"/>
  <c r="P182" i="7"/>
  <c r="M183" i="7"/>
  <c r="N183" i="7"/>
  <c r="O183" i="7"/>
  <c r="P183" i="7"/>
  <c r="M184" i="7"/>
  <c r="N184" i="7"/>
  <c r="O184" i="7"/>
  <c r="P184" i="7"/>
  <c r="M185" i="7"/>
  <c r="N185" i="7"/>
  <c r="O185" i="7"/>
  <c r="P185" i="7"/>
  <c r="M186" i="7"/>
  <c r="N186" i="7"/>
  <c r="O186" i="7"/>
  <c r="P186" i="7"/>
  <c r="M187" i="7"/>
  <c r="N187" i="7"/>
  <c r="O187" i="7"/>
  <c r="P187" i="7"/>
  <c r="M188" i="7"/>
  <c r="N188" i="7"/>
  <c r="O188" i="7"/>
  <c r="P188" i="7"/>
  <c r="M189" i="7"/>
  <c r="N189" i="7"/>
  <c r="O189" i="7"/>
  <c r="P189" i="7"/>
  <c r="M190" i="7"/>
  <c r="N190" i="7"/>
  <c r="O190" i="7"/>
  <c r="P190" i="7"/>
  <c r="M191" i="7"/>
  <c r="N191" i="7"/>
  <c r="O191" i="7"/>
  <c r="P191" i="7"/>
  <c r="M192" i="7"/>
  <c r="N192" i="7"/>
  <c r="O192" i="7"/>
  <c r="P192" i="7"/>
  <c r="M193" i="7"/>
  <c r="N193" i="7"/>
  <c r="O193" i="7"/>
  <c r="P193" i="7"/>
  <c r="M194" i="7"/>
  <c r="N194" i="7"/>
  <c r="O194" i="7"/>
  <c r="P194" i="7"/>
  <c r="M195" i="7"/>
  <c r="N195" i="7"/>
  <c r="O195" i="7"/>
  <c r="P195" i="7"/>
  <c r="M196" i="7"/>
  <c r="N196" i="7"/>
  <c r="O196" i="7"/>
  <c r="P196" i="7"/>
  <c r="M197" i="7"/>
  <c r="N197" i="7"/>
  <c r="O197" i="7"/>
  <c r="P197" i="7"/>
  <c r="M198" i="7"/>
  <c r="N198" i="7"/>
  <c r="O198" i="7"/>
  <c r="P198" i="7"/>
  <c r="N169" i="7"/>
  <c r="O169" i="7"/>
  <c r="P169" i="7"/>
  <c r="M169" i="7"/>
  <c r="Y7" i="5"/>
  <c r="Z7" i="5"/>
  <c r="AA7" i="5"/>
  <c r="Y8" i="5"/>
  <c r="Z8" i="5"/>
  <c r="AA8" i="5"/>
  <c r="Y9" i="5"/>
  <c r="Z9" i="5"/>
  <c r="AA9" i="5"/>
  <c r="Y10" i="5"/>
  <c r="Z10" i="5"/>
  <c r="AA10" i="5"/>
  <c r="Y11" i="5"/>
  <c r="Z11" i="5"/>
  <c r="AA11" i="5"/>
  <c r="Y12" i="5"/>
  <c r="Z12" i="5"/>
  <c r="AA12" i="5"/>
  <c r="Y13" i="5"/>
  <c r="Z13" i="5"/>
  <c r="AA13" i="5"/>
  <c r="Y14" i="5"/>
  <c r="Z14" i="5"/>
  <c r="AA14" i="5"/>
  <c r="Y15" i="5"/>
  <c r="Z15" i="5"/>
  <c r="AA15" i="5"/>
  <c r="Y16" i="5"/>
  <c r="Z16" i="5"/>
  <c r="AA16" i="5"/>
  <c r="Y17" i="5"/>
  <c r="Z17" i="5"/>
  <c r="AA17" i="5"/>
  <c r="Y18" i="5"/>
  <c r="Z18" i="5"/>
  <c r="AA18" i="5"/>
  <c r="Y19" i="5"/>
  <c r="Z19" i="5"/>
  <c r="AA19" i="5"/>
  <c r="Y20" i="5"/>
  <c r="Z20" i="5"/>
  <c r="AA20" i="5"/>
  <c r="Y21" i="5"/>
  <c r="Z21" i="5"/>
  <c r="AA21" i="5"/>
  <c r="Y22" i="5"/>
  <c r="Z22" i="5"/>
  <c r="AA22" i="5"/>
  <c r="Y23" i="5"/>
  <c r="Z23" i="5"/>
  <c r="AA23" i="5"/>
  <c r="Y24" i="5"/>
  <c r="Z24" i="5"/>
  <c r="AA24" i="5"/>
  <c r="Y25" i="5"/>
  <c r="Z25" i="5"/>
  <c r="AA25" i="5"/>
  <c r="Y26" i="5"/>
  <c r="Z26" i="5"/>
  <c r="AA26" i="5"/>
  <c r="Y27" i="5"/>
  <c r="Z27" i="5"/>
  <c r="AA27" i="5"/>
  <c r="Y28" i="5"/>
  <c r="Z28" i="5"/>
  <c r="AA28" i="5"/>
  <c r="Y29" i="5"/>
  <c r="Z29" i="5"/>
  <c r="AA29" i="5"/>
  <c r="Y30" i="5"/>
  <c r="Z30" i="5"/>
  <c r="AA30" i="5"/>
  <c r="Y31" i="5"/>
  <c r="Z31" i="5"/>
  <c r="AA31" i="5"/>
  <c r="Y32" i="5"/>
  <c r="Z32" i="5"/>
  <c r="AA32" i="5"/>
  <c r="Y33" i="5"/>
  <c r="Z33" i="5"/>
  <c r="AA33" i="5"/>
  <c r="Y34" i="5"/>
  <c r="Z34" i="5"/>
  <c r="AA34" i="5"/>
  <c r="Y35" i="5"/>
  <c r="Z35" i="5"/>
  <c r="AA35" i="5"/>
  <c r="Y36" i="5"/>
  <c r="Z36" i="5"/>
  <c r="AA36" i="5"/>
  <c r="Y37" i="5"/>
  <c r="Z37" i="5"/>
  <c r="AA37" i="5"/>
  <c r="Y38" i="5"/>
  <c r="Z38" i="5"/>
  <c r="AA38" i="5"/>
  <c r="Y39" i="5"/>
  <c r="Z39" i="5"/>
  <c r="AA39" i="5"/>
  <c r="Y40" i="5"/>
  <c r="Z40" i="5"/>
  <c r="AA40" i="5"/>
  <c r="Y41" i="5"/>
  <c r="Z41" i="5"/>
  <c r="AA41" i="5"/>
  <c r="Y42" i="5"/>
  <c r="Z42" i="5"/>
  <c r="AA42" i="5"/>
  <c r="Y43" i="5"/>
  <c r="Z43" i="5"/>
  <c r="AA43" i="5"/>
  <c r="Y44" i="5"/>
  <c r="Z44" i="5"/>
  <c r="AA44" i="5"/>
  <c r="Y45" i="5"/>
  <c r="Z45" i="5"/>
  <c r="AA45" i="5"/>
  <c r="Y46" i="5"/>
  <c r="Z46" i="5"/>
  <c r="AA46" i="5"/>
  <c r="Y47" i="5"/>
  <c r="Z47" i="5"/>
  <c r="AA47" i="5"/>
  <c r="Y48" i="5"/>
  <c r="Z48" i="5"/>
  <c r="AA48" i="5"/>
  <c r="Y49" i="5"/>
  <c r="Z49" i="5"/>
  <c r="AA49" i="5"/>
  <c r="Y50" i="5"/>
  <c r="Z50" i="5"/>
  <c r="AA50" i="5"/>
  <c r="Y51" i="5"/>
  <c r="Z51" i="5"/>
  <c r="AA51" i="5"/>
  <c r="Y52" i="5"/>
  <c r="Z52" i="5"/>
  <c r="AA52" i="5"/>
  <c r="Y53" i="5"/>
  <c r="Z53" i="5"/>
  <c r="AA53" i="5"/>
  <c r="Y54" i="5"/>
  <c r="Z54" i="5"/>
  <c r="AA54" i="5"/>
  <c r="Y55" i="5"/>
  <c r="Z55" i="5"/>
  <c r="AA55" i="5"/>
  <c r="Y56" i="5"/>
  <c r="Z56" i="5"/>
  <c r="AA56" i="5"/>
  <c r="Y57" i="5"/>
  <c r="Z57" i="5"/>
  <c r="AA57" i="5"/>
  <c r="Y58" i="5"/>
  <c r="Z58" i="5"/>
  <c r="AA58" i="5"/>
  <c r="Y59" i="5"/>
  <c r="Z59" i="5"/>
  <c r="AA59" i="5"/>
  <c r="Y60" i="5"/>
  <c r="Z60" i="5"/>
  <c r="AA60" i="5"/>
  <c r="Y61" i="5"/>
  <c r="Z61" i="5"/>
  <c r="AA61" i="5"/>
  <c r="Y62" i="5"/>
  <c r="Z62" i="5"/>
  <c r="AA62" i="5"/>
  <c r="Y63" i="5"/>
  <c r="Z63" i="5"/>
  <c r="AA63" i="5"/>
  <c r="Y64" i="5"/>
  <c r="Z64" i="5"/>
  <c r="AA64" i="5"/>
  <c r="Y65" i="5"/>
  <c r="Z65" i="5"/>
  <c r="AA65" i="5"/>
  <c r="Y66" i="5"/>
  <c r="Z66" i="5"/>
  <c r="AA66" i="5"/>
  <c r="Y67" i="5"/>
  <c r="Z67" i="5"/>
  <c r="AA67" i="5"/>
  <c r="Y68" i="5"/>
  <c r="Z68" i="5"/>
  <c r="AA68" i="5"/>
  <c r="Y69" i="5"/>
  <c r="Z69" i="5"/>
  <c r="AA69" i="5"/>
  <c r="Y70" i="5"/>
  <c r="Z70" i="5"/>
  <c r="AA70" i="5"/>
  <c r="Y71" i="5"/>
  <c r="Z71" i="5"/>
  <c r="AA71" i="5"/>
  <c r="Y72" i="5"/>
  <c r="Z72" i="5"/>
  <c r="AA72" i="5"/>
  <c r="Y73" i="5"/>
  <c r="Z73" i="5"/>
  <c r="AA73" i="5"/>
  <c r="Y74" i="5"/>
  <c r="Z74" i="5"/>
  <c r="AA74" i="5"/>
  <c r="Y75" i="5"/>
  <c r="Z75" i="5"/>
  <c r="AA75" i="5"/>
  <c r="Y76" i="5"/>
  <c r="Z76" i="5"/>
  <c r="AA76" i="5"/>
  <c r="Y77" i="5"/>
  <c r="Z77" i="5"/>
  <c r="AA77" i="5"/>
  <c r="Y78" i="5"/>
  <c r="Z78" i="5"/>
  <c r="AA78" i="5"/>
  <c r="Y79" i="5"/>
  <c r="Z79" i="5"/>
  <c r="AA79" i="5"/>
  <c r="Y80" i="5"/>
  <c r="Z80" i="5"/>
  <c r="AA80" i="5"/>
  <c r="Y81" i="5"/>
  <c r="Z81" i="5"/>
  <c r="AA81" i="5"/>
  <c r="Y82" i="5"/>
  <c r="Z82" i="5"/>
  <c r="AA82" i="5"/>
  <c r="Y83" i="5"/>
  <c r="Z83" i="5"/>
  <c r="AA83" i="5"/>
  <c r="Y84" i="5"/>
  <c r="Z84" i="5"/>
  <c r="AA84" i="5"/>
  <c r="Y85" i="5"/>
  <c r="Z85" i="5"/>
  <c r="AA85" i="5"/>
  <c r="Y86" i="5"/>
  <c r="Z86" i="5"/>
  <c r="AA86" i="5"/>
  <c r="Y87" i="5"/>
  <c r="Z87" i="5"/>
  <c r="AA87" i="5"/>
  <c r="Y88" i="5"/>
  <c r="Z88" i="5"/>
  <c r="AA88" i="5"/>
  <c r="Y89" i="5"/>
  <c r="Z89" i="5"/>
  <c r="AA89" i="5"/>
  <c r="Y90" i="5"/>
  <c r="Z90" i="5"/>
  <c r="AA90" i="5"/>
  <c r="Y91" i="5"/>
  <c r="Z91" i="5"/>
  <c r="AA91" i="5"/>
  <c r="Y92" i="5"/>
  <c r="Z92" i="5"/>
  <c r="AA92" i="5"/>
  <c r="Y93" i="5"/>
  <c r="Z93" i="5"/>
  <c r="AA93" i="5"/>
  <c r="Y94" i="5"/>
  <c r="Z94" i="5"/>
  <c r="AA94" i="5"/>
  <c r="Y95" i="5"/>
  <c r="Z95" i="5"/>
  <c r="AA95" i="5"/>
  <c r="Y96" i="5"/>
  <c r="Z96" i="5"/>
  <c r="AA96" i="5"/>
  <c r="Y97" i="5"/>
  <c r="Z97" i="5"/>
  <c r="AA97" i="5"/>
  <c r="Y98" i="5"/>
  <c r="Z98" i="5"/>
  <c r="AA98" i="5"/>
  <c r="Y99" i="5"/>
  <c r="Z99" i="5"/>
  <c r="AA99" i="5"/>
  <c r="Y100" i="5"/>
  <c r="Z100" i="5"/>
  <c r="AA100" i="5"/>
  <c r="Y101" i="5"/>
  <c r="Z101" i="5"/>
  <c r="AA101" i="5"/>
  <c r="Y102" i="5"/>
  <c r="Z102" i="5"/>
  <c r="AA102" i="5"/>
  <c r="Y103" i="5"/>
  <c r="Z103" i="5"/>
  <c r="AA103" i="5"/>
  <c r="Y104" i="5"/>
  <c r="Z104" i="5"/>
  <c r="AA104" i="5"/>
  <c r="Y105" i="5"/>
  <c r="Z105" i="5"/>
  <c r="AA105" i="5"/>
  <c r="Y106" i="5"/>
  <c r="Z106" i="5"/>
  <c r="AA106" i="5"/>
  <c r="Y107" i="5"/>
  <c r="Z107" i="5"/>
  <c r="AA107" i="5"/>
  <c r="Y108" i="5"/>
  <c r="Z108" i="5"/>
  <c r="AA108" i="5"/>
  <c r="Y109" i="5"/>
  <c r="Z109" i="5"/>
  <c r="AA109" i="5"/>
  <c r="Y110" i="5"/>
  <c r="Z110" i="5"/>
  <c r="AA110" i="5"/>
  <c r="Y111" i="5"/>
  <c r="Z111" i="5"/>
  <c r="AA111" i="5"/>
  <c r="Y112" i="5"/>
  <c r="Z112" i="5"/>
  <c r="AA112" i="5"/>
  <c r="Y113" i="5"/>
  <c r="Z113" i="5"/>
  <c r="AA113" i="5"/>
  <c r="Y114" i="5"/>
  <c r="Z114" i="5"/>
  <c r="AA114" i="5"/>
  <c r="Y115" i="5"/>
  <c r="Z115" i="5"/>
  <c r="AA115" i="5"/>
  <c r="Y116" i="5"/>
  <c r="Z116" i="5"/>
  <c r="AA116" i="5"/>
  <c r="Y117" i="5"/>
  <c r="Z117" i="5"/>
  <c r="AA117" i="5"/>
  <c r="Y118" i="5"/>
  <c r="Z118" i="5"/>
  <c r="AA118" i="5"/>
  <c r="Y119" i="5"/>
  <c r="Z119" i="5"/>
  <c r="AA119" i="5"/>
  <c r="Y120" i="5"/>
  <c r="Z120" i="5"/>
  <c r="AA120" i="5"/>
  <c r="Y121" i="5"/>
  <c r="Z121" i="5"/>
  <c r="AA121" i="5"/>
  <c r="Y122" i="5"/>
  <c r="Z122" i="5"/>
  <c r="AA122" i="5"/>
  <c r="Y123" i="5"/>
  <c r="Z123" i="5"/>
  <c r="AA123" i="5"/>
  <c r="Y124" i="5"/>
  <c r="Z124" i="5"/>
  <c r="AA124" i="5"/>
  <c r="Y125" i="5"/>
  <c r="Z125" i="5"/>
  <c r="AA125" i="5"/>
  <c r="Y126" i="5"/>
  <c r="Z126" i="5"/>
  <c r="AA126" i="5"/>
  <c r="Y127" i="5"/>
  <c r="Z127" i="5"/>
  <c r="AA127" i="5"/>
  <c r="Y128" i="5"/>
  <c r="Z128" i="5"/>
  <c r="AA128" i="5"/>
  <c r="Y129" i="5"/>
  <c r="Z129" i="5"/>
  <c r="AA129" i="5"/>
  <c r="Y130" i="5"/>
  <c r="Z130" i="5"/>
  <c r="AA130" i="5"/>
  <c r="Y131" i="5"/>
  <c r="Z131" i="5"/>
  <c r="AA131" i="5"/>
  <c r="Y132" i="5"/>
  <c r="Z132" i="5"/>
  <c r="AA132" i="5"/>
  <c r="Y133" i="5"/>
  <c r="Z133" i="5"/>
  <c r="AA133" i="5"/>
  <c r="Y134" i="5"/>
  <c r="Z134" i="5"/>
  <c r="AA134" i="5"/>
  <c r="Y135" i="5"/>
  <c r="Z135" i="5"/>
  <c r="AA135" i="5"/>
  <c r="Y136" i="5"/>
  <c r="Z136" i="5"/>
  <c r="AA136" i="5"/>
  <c r="Y137" i="5"/>
  <c r="Z137" i="5"/>
  <c r="AA137" i="5"/>
  <c r="Y138" i="5"/>
  <c r="Z138" i="5"/>
  <c r="AA138" i="5"/>
  <c r="Y139" i="5"/>
  <c r="Z139" i="5"/>
  <c r="AA139" i="5"/>
  <c r="Y140" i="5"/>
  <c r="Z140" i="5"/>
  <c r="AA140" i="5"/>
  <c r="Y141" i="5"/>
  <c r="Z141" i="5"/>
  <c r="AA141" i="5"/>
  <c r="Y142" i="5"/>
  <c r="Z142" i="5"/>
  <c r="AA142" i="5"/>
  <c r="Y143" i="5"/>
  <c r="Z143" i="5"/>
  <c r="AA143" i="5"/>
  <c r="Y144" i="5"/>
  <c r="Z144" i="5"/>
  <c r="AA144" i="5"/>
  <c r="Y145" i="5"/>
  <c r="Z145" i="5"/>
  <c r="AA145" i="5"/>
  <c r="Y146" i="5"/>
  <c r="Z146" i="5"/>
  <c r="AA146" i="5"/>
  <c r="Y147" i="5"/>
  <c r="Z147" i="5"/>
  <c r="AA147" i="5"/>
  <c r="Y148" i="5"/>
  <c r="Z148" i="5"/>
  <c r="AA148" i="5"/>
  <c r="Y149" i="5"/>
  <c r="Z149" i="5"/>
  <c r="AA149" i="5"/>
  <c r="Y150" i="5"/>
  <c r="Z150" i="5"/>
  <c r="AA150" i="5"/>
  <c r="Y151" i="5"/>
  <c r="Z151" i="5"/>
  <c r="AA151" i="5"/>
  <c r="Y152" i="5"/>
  <c r="Z152" i="5"/>
  <c r="AA152" i="5"/>
  <c r="Y153" i="5"/>
  <c r="Z153" i="5"/>
  <c r="AA153" i="5"/>
  <c r="Y154" i="5"/>
  <c r="Z154" i="5"/>
  <c r="AA154" i="5"/>
  <c r="Y155" i="5"/>
  <c r="Z155" i="5"/>
  <c r="AA155" i="5"/>
  <c r="Y156" i="5"/>
  <c r="Z156" i="5"/>
  <c r="AA156" i="5"/>
  <c r="Y157" i="5"/>
  <c r="Z157" i="5"/>
  <c r="AA157" i="5"/>
  <c r="Y158" i="5"/>
  <c r="Z158" i="5"/>
  <c r="AA158" i="5"/>
  <c r="Y159" i="5"/>
  <c r="Z159" i="5"/>
  <c r="AA159" i="5"/>
  <c r="Y160" i="5"/>
  <c r="Z160" i="5"/>
  <c r="AA160" i="5"/>
  <c r="Y161" i="5"/>
  <c r="Z161" i="5"/>
  <c r="AA161" i="5"/>
  <c r="Y162" i="5"/>
  <c r="Z162" i="5"/>
  <c r="AA162" i="5"/>
  <c r="Y163" i="5"/>
  <c r="Z163" i="5"/>
  <c r="AA163" i="5"/>
  <c r="Y164" i="5"/>
  <c r="Z164" i="5"/>
  <c r="AA164" i="5"/>
  <c r="Y165" i="5"/>
  <c r="Z165" i="5"/>
  <c r="AA165" i="5"/>
  <c r="Y166" i="5"/>
  <c r="Z166" i="5"/>
  <c r="AA166" i="5"/>
  <c r="Y167" i="5"/>
  <c r="Z167" i="5"/>
  <c r="AA167" i="5"/>
  <c r="Y168" i="5"/>
  <c r="Z168" i="5"/>
  <c r="AA168" i="5"/>
  <c r="Y169" i="5"/>
  <c r="Z169" i="5"/>
  <c r="AA169" i="5"/>
  <c r="Y170" i="5"/>
  <c r="Z170" i="5"/>
  <c r="AA170" i="5"/>
  <c r="Y171" i="5"/>
  <c r="Z171" i="5"/>
  <c r="AA171" i="5"/>
  <c r="Y172" i="5"/>
  <c r="Z172" i="5"/>
  <c r="AA172" i="5"/>
  <c r="Y173" i="5"/>
  <c r="Z173" i="5"/>
  <c r="AA173" i="5"/>
  <c r="Y174" i="5"/>
  <c r="Z174" i="5"/>
  <c r="AA174" i="5"/>
  <c r="Y175" i="5"/>
  <c r="Z175" i="5"/>
  <c r="AA175" i="5"/>
  <c r="Y176" i="5"/>
  <c r="Z176" i="5"/>
  <c r="AA176" i="5"/>
  <c r="Y177" i="5"/>
  <c r="Z177" i="5"/>
  <c r="AA177" i="5"/>
  <c r="Y178" i="5"/>
  <c r="Z178" i="5"/>
  <c r="AA178" i="5"/>
  <c r="Y179" i="5"/>
  <c r="Z179" i="5"/>
  <c r="AA179" i="5"/>
  <c r="Y180" i="5"/>
  <c r="Z180" i="5"/>
  <c r="AA180" i="5"/>
  <c r="Y181" i="5"/>
  <c r="Z181" i="5"/>
  <c r="AA181" i="5"/>
  <c r="Y182" i="5"/>
  <c r="Z182" i="5"/>
  <c r="AA182" i="5"/>
  <c r="Y183" i="5"/>
  <c r="Z183" i="5"/>
  <c r="AA183" i="5"/>
  <c r="Y184" i="5"/>
  <c r="Z184" i="5"/>
  <c r="AA184" i="5"/>
  <c r="Y185" i="5"/>
  <c r="Z185" i="5"/>
  <c r="AA185" i="5"/>
  <c r="Y186" i="5"/>
  <c r="Z186" i="5"/>
  <c r="AA186" i="5"/>
  <c r="Y187" i="5"/>
  <c r="Z187" i="5"/>
  <c r="AA187" i="5"/>
  <c r="Y188" i="5"/>
  <c r="Z188" i="5"/>
  <c r="AA188" i="5"/>
  <c r="Y189" i="5"/>
  <c r="Z189" i="5"/>
  <c r="AA189" i="5"/>
  <c r="Y190" i="5"/>
  <c r="Z190" i="5"/>
  <c r="AA190" i="5"/>
  <c r="Y191" i="5"/>
  <c r="Z191" i="5"/>
  <c r="AA191" i="5"/>
  <c r="Y192" i="5"/>
  <c r="Z192" i="5"/>
  <c r="AA192" i="5"/>
  <c r="Y193" i="5"/>
  <c r="Z193" i="5"/>
  <c r="AA193" i="5"/>
  <c r="Y194" i="5"/>
  <c r="Z194" i="5"/>
  <c r="AA194" i="5"/>
  <c r="Y195" i="5"/>
  <c r="Z195" i="5"/>
  <c r="AA195" i="5"/>
  <c r="Y196" i="5"/>
  <c r="Z196" i="5"/>
  <c r="AA196" i="5"/>
  <c r="Y197" i="5"/>
  <c r="Z197" i="5"/>
  <c r="AA197" i="5"/>
  <c r="Y198" i="5"/>
  <c r="Z198" i="5"/>
  <c r="AA198" i="5"/>
  <c r="Y199" i="5"/>
  <c r="Z199" i="5"/>
  <c r="AA199" i="5"/>
  <c r="Y200" i="5"/>
  <c r="Z200" i="5"/>
  <c r="AA200" i="5"/>
  <c r="Y201" i="5"/>
  <c r="Z201" i="5"/>
  <c r="AA201" i="5"/>
  <c r="Y202" i="5"/>
  <c r="Z202" i="5"/>
  <c r="AA202" i="5"/>
  <c r="Y203" i="5"/>
  <c r="Z203" i="5"/>
  <c r="AA203" i="5"/>
  <c r="Y204" i="5"/>
  <c r="Z204" i="5"/>
  <c r="AA204" i="5"/>
  <c r="Y205" i="5"/>
  <c r="Z205" i="5"/>
  <c r="AA205" i="5"/>
  <c r="Y206" i="5"/>
  <c r="Z206" i="5"/>
  <c r="AA206" i="5"/>
  <c r="Y207" i="5"/>
  <c r="Z207" i="5"/>
  <c r="AA207" i="5"/>
  <c r="Y208" i="5"/>
  <c r="Z208" i="5"/>
  <c r="AA208" i="5"/>
  <c r="Y209" i="5"/>
  <c r="Z209" i="5"/>
  <c r="AA209" i="5"/>
  <c r="Y210" i="5"/>
  <c r="Z210" i="5"/>
  <c r="AA210" i="5"/>
  <c r="Y211" i="5"/>
  <c r="Z211" i="5"/>
  <c r="AA211" i="5"/>
  <c r="Y212" i="5"/>
  <c r="Z212" i="5"/>
  <c r="AA212" i="5"/>
  <c r="Y213" i="5"/>
  <c r="Z213" i="5"/>
  <c r="AA213" i="5"/>
  <c r="Y214" i="5"/>
  <c r="Z214" i="5"/>
  <c r="AA214" i="5"/>
  <c r="Y215" i="5"/>
  <c r="Z215" i="5"/>
  <c r="AA215" i="5"/>
  <c r="Y216" i="5"/>
  <c r="Z216" i="5"/>
  <c r="AA216" i="5"/>
  <c r="Y217" i="5"/>
  <c r="Z217" i="5"/>
  <c r="AA217" i="5"/>
  <c r="Y218" i="5"/>
  <c r="Z218" i="5"/>
  <c r="AA218" i="5"/>
  <c r="Y219" i="5"/>
  <c r="Z219" i="5"/>
  <c r="AA219" i="5"/>
  <c r="Y220" i="5"/>
  <c r="Z220" i="5"/>
  <c r="AA220" i="5"/>
  <c r="Y221" i="5"/>
  <c r="Z221" i="5"/>
  <c r="AA221" i="5"/>
  <c r="Y222" i="5"/>
  <c r="Z222" i="5"/>
  <c r="AA222" i="5"/>
  <c r="Y223" i="5"/>
  <c r="Z223" i="5"/>
  <c r="AA223" i="5"/>
  <c r="Y224" i="5"/>
  <c r="Z224" i="5"/>
  <c r="AA224" i="5"/>
  <c r="Y225" i="5"/>
  <c r="Z225" i="5"/>
  <c r="AA225" i="5"/>
  <c r="Y226" i="5"/>
  <c r="Z226" i="5"/>
  <c r="AA226" i="5"/>
  <c r="Y227" i="5"/>
  <c r="Z227" i="5"/>
  <c r="AA227" i="5"/>
  <c r="Y228" i="5"/>
  <c r="Z228" i="5"/>
  <c r="AA228" i="5"/>
  <c r="Y229" i="5"/>
  <c r="Z229" i="5"/>
  <c r="AA229" i="5"/>
  <c r="Y230" i="5"/>
  <c r="Z230" i="5"/>
  <c r="AA230" i="5"/>
  <c r="Y231" i="5"/>
  <c r="Z231" i="5"/>
  <c r="AA231" i="5"/>
  <c r="Y232" i="5"/>
  <c r="Z232" i="5"/>
  <c r="AA232" i="5"/>
  <c r="Y233" i="5"/>
  <c r="Z233" i="5"/>
  <c r="AA233" i="5"/>
  <c r="Y234" i="5"/>
  <c r="Z234" i="5"/>
  <c r="AA234" i="5"/>
  <c r="Y235" i="5"/>
  <c r="Z235" i="5"/>
  <c r="AA235" i="5"/>
  <c r="Y236" i="5"/>
  <c r="Z236" i="5"/>
  <c r="AA236" i="5"/>
  <c r="Y237" i="5"/>
  <c r="Z237" i="5"/>
  <c r="AA237" i="5"/>
  <c r="Y238" i="5"/>
  <c r="Z238" i="5"/>
  <c r="AA238" i="5"/>
  <c r="Y239" i="5"/>
  <c r="Z239" i="5"/>
  <c r="AA239" i="5"/>
  <c r="Y240" i="5"/>
  <c r="Z240" i="5"/>
  <c r="AA240" i="5"/>
  <c r="Y241" i="5"/>
  <c r="Z241" i="5"/>
  <c r="AA241" i="5"/>
  <c r="Y242" i="5"/>
  <c r="Z242" i="5"/>
  <c r="AA242" i="5"/>
  <c r="Y243" i="5"/>
  <c r="Z243" i="5"/>
  <c r="AA243" i="5"/>
  <c r="Y244" i="5"/>
  <c r="Z244" i="5"/>
  <c r="AA244" i="5"/>
  <c r="Y245" i="5"/>
  <c r="Z245" i="5"/>
  <c r="AA245" i="5"/>
  <c r="Y246" i="5"/>
  <c r="Z246" i="5"/>
  <c r="AA246" i="5"/>
  <c r="Y247" i="5"/>
  <c r="Z247" i="5"/>
  <c r="AA247" i="5"/>
  <c r="Y248" i="5"/>
  <c r="Z248" i="5"/>
  <c r="AA248" i="5"/>
  <c r="Y249" i="5"/>
  <c r="Z249" i="5"/>
  <c r="AA249" i="5"/>
  <c r="Y250" i="5"/>
  <c r="Z250" i="5"/>
  <c r="AA250" i="5"/>
  <c r="Y251" i="5"/>
  <c r="Z251" i="5"/>
  <c r="AA251" i="5"/>
  <c r="Y252" i="5"/>
  <c r="Z252" i="5"/>
  <c r="AA252" i="5"/>
  <c r="Y253" i="5"/>
  <c r="Z253" i="5"/>
  <c r="AA253" i="5"/>
  <c r="Y254" i="5"/>
  <c r="Z254" i="5"/>
  <c r="AA254" i="5"/>
  <c r="Y255" i="5"/>
  <c r="Z255" i="5"/>
  <c r="AA255" i="5"/>
  <c r="Y256" i="5"/>
  <c r="Z256" i="5"/>
  <c r="AA256" i="5"/>
  <c r="Y257" i="5"/>
  <c r="Z257" i="5"/>
  <c r="AA257" i="5"/>
  <c r="Y258" i="5"/>
  <c r="Z258" i="5"/>
  <c r="AA258" i="5"/>
  <c r="Y259" i="5"/>
  <c r="Z259" i="5"/>
  <c r="AA259" i="5"/>
  <c r="Y260" i="5"/>
  <c r="Z260" i="5"/>
  <c r="AA260" i="5"/>
  <c r="Y261" i="5"/>
  <c r="Z261" i="5"/>
  <c r="AA261" i="5"/>
  <c r="Y262" i="5"/>
  <c r="Z262" i="5"/>
  <c r="AA262" i="5"/>
  <c r="Y263" i="5"/>
  <c r="Z263" i="5"/>
  <c r="AA263" i="5"/>
  <c r="Y264" i="5"/>
  <c r="Z264" i="5"/>
  <c r="AA264" i="5"/>
  <c r="Y265" i="5"/>
  <c r="Z265" i="5"/>
  <c r="AA265" i="5"/>
  <c r="Y266" i="5"/>
  <c r="Z266" i="5"/>
  <c r="AA266" i="5"/>
  <c r="Y267" i="5"/>
  <c r="Z267" i="5"/>
  <c r="AA267" i="5"/>
  <c r="Y268" i="5"/>
  <c r="Z268" i="5"/>
  <c r="AA268" i="5"/>
  <c r="Y269" i="5"/>
  <c r="Z269" i="5"/>
  <c r="AA269" i="5"/>
  <c r="Y270" i="5"/>
  <c r="Z270" i="5"/>
  <c r="AA270" i="5"/>
  <c r="Y271" i="5"/>
  <c r="Z271" i="5"/>
  <c r="AA271" i="5"/>
  <c r="Y272" i="5"/>
  <c r="Z272" i="5"/>
  <c r="AA272" i="5"/>
  <c r="Y273" i="5"/>
  <c r="Z273" i="5"/>
  <c r="AA273" i="5"/>
  <c r="Y274" i="5"/>
  <c r="Z274" i="5"/>
  <c r="AA274" i="5"/>
  <c r="Y275" i="5"/>
  <c r="Z275" i="5"/>
  <c r="AA275" i="5"/>
  <c r="Y276" i="5"/>
  <c r="Z276" i="5"/>
  <c r="AA276" i="5"/>
  <c r="Y277" i="5"/>
  <c r="Z277" i="5"/>
  <c r="AA277" i="5"/>
  <c r="Y278" i="5"/>
  <c r="Z278" i="5"/>
  <c r="AA278" i="5"/>
  <c r="Y279" i="5"/>
  <c r="Z279" i="5"/>
  <c r="AA279" i="5"/>
  <c r="Y280" i="5"/>
  <c r="Z280" i="5"/>
  <c r="AA280" i="5"/>
  <c r="Y281" i="5"/>
  <c r="Z281" i="5"/>
  <c r="AA281" i="5"/>
  <c r="Y282" i="5"/>
  <c r="Z282" i="5"/>
  <c r="AA282" i="5"/>
  <c r="Y283" i="5"/>
  <c r="Z283" i="5"/>
  <c r="AA283" i="5"/>
  <c r="Y284" i="5"/>
  <c r="Z284" i="5"/>
  <c r="AA284" i="5"/>
  <c r="Y285" i="5"/>
  <c r="Z285" i="5"/>
  <c r="AA285" i="5"/>
  <c r="Y286" i="5"/>
  <c r="Z286" i="5"/>
  <c r="AA286" i="5"/>
  <c r="Y287" i="5"/>
  <c r="Z287" i="5"/>
  <c r="AA287" i="5"/>
  <c r="Y288" i="5"/>
  <c r="Z288" i="5"/>
  <c r="AA288" i="5"/>
  <c r="Y289" i="5"/>
  <c r="Z289" i="5"/>
  <c r="AA289" i="5"/>
  <c r="Y290" i="5"/>
  <c r="Z290" i="5"/>
  <c r="AA290" i="5"/>
  <c r="Y291" i="5"/>
  <c r="Z291" i="5"/>
  <c r="AA291" i="5"/>
  <c r="Y292" i="5"/>
  <c r="Z292" i="5"/>
  <c r="AA292" i="5"/>
  <c r="Y293" i="5"/>
  <c r="Z293" i="5"/>
  <c r="AA293" i="5"/>
  <c r="Y294" i="5"/>
  <c r="Z294" i="5"/>
  <c r="AA294" i="5"/>
  <c r="Y295" i="5"/>
  <c r="Z295" i="5"/>
  <c r="AA295" i="5"/>
  <c r="Y296" i="5"/>
  <c r="Z296" i="5"/>
  <c r="AA296" i="5"/>
  <c r="Y297" i="5"/>
  <c r="Z297" i="5"/>
  <c r="AA297" i="5"/>
  <c r="Y298" i="5"/>
  <c r="Z298" i="5"/>
  <c r="AA298" i="5"/>
  <c r="Y299" i="5"/>
  <c r="Z299" i="5"/>
  <c r="AA299" i="5"/>
  <c r="Y300" i="5"/>
  <c r="Z300" i="5"/>
  <c r="AA300" i="5"/>
  <c r="Y301" i="5"/>
  <c r="Z301" i="5"/>
  <c r="AA301" i="5"/>
  <c r="Y302" i="5"/>
  <c r="Z302" i="5"/>
  <c r="AA302" i="5"/>
  <c r="Y303" i="5"/>
  <c r="Z303" i="5"/>
  <c r="AA303" i="5"/>
  <c r="Y304" i="5"/>
  <c r="Z304" i="5"/>
  <c r="AA304" i="5"/>
  <c r="Y305" i="5"/>
  <c r="Z305" i="5"/>
  <c r="AA305" i="5"/>
  <c r="Y306" i="5"/>
  <c r="Z306" i="5"/>
  <c r="AA306" i="5"/>
  <c r="Y307" i="5"/>
  <c r="Z307" i="5"/>
  <c r="AA307" i="5"/>
  <c r="Y308" i="5"/>
  <c r="Z308" i="5"/>
  <c r="AA308" i="5"/>
  <c r="Y309" i="5"/>
  <c r="Z309" i="5"/>
  <c r="AA309" i="5"/>
  <c r="Y310" i="5"/>
  <c r="Z310" i="5"/>
  <c r="AA310" i="5"/>
  <c r="Y311" i="5"/>
  <c r="Z311" i="5"/>
  <c r="AA311" i="5"/>
  <c r="Y312" i="5"/>
  <c r="Z312" i="5"/>
  <c r="AA312" i="5"/>
  <c r="Y313" i="5"/>
  <c r="Z313" i="5"/>
  <c r="AA313" i="5"/>
  <c r="Y314" i="5"/>
  <c r="Z314" i="5"/>
  <c r="AA314" i="5"/>
  <c r="Y315" i="5"/>
  <c r="Z315" i="5"/>
  <c r="AA315" i="5"/>
  <c r="Y316" i="5"/>
  <c r="Z316" i="5"/>
  <c r="AA316" i="5"/>
  <c r="Y317" i="5"/>
  <c r="Z317" i="5"/>
  <c r="AA317" i="5"/>
  <c r="Y318" i="5"/>
  <c r="Z318" i="5"/>
  <c r="AA318" i="5"/>
  <c r="Y319" i="5"/>
  <c r="Z319" i="5"/>
  <c r="AA319" i="5"/>
  <c r="Y320" i="5"/>
  <c r="Z320" i="5"/>
  <c r="AA320" i="5"/>
  <c r="Y321" i="5"/>
  <c r="Z321" i="5"/>
  <c r="AA321" i="5"/>
  <c r="Y322" i="5"/>
  <c r="Z322" i="5"/>
  <c r="AA322" i="5"/>
  <c r="Y323" i="5"/>
  <c r="Z323" i="5"/>
  <c r="AA323" i="5"/>
  <c r="Y324" i="5"/>
  <c r="Z324" i="5"/>
  <c r="AA324" i="5"/>
  <c r="Y325" i="5"/>
  <c r="Z325" i="5"/>
  <c r="AA325" i="5"/>
  <c r="Y326" i="5"/>
  <c r="Z326" i="5"/>
  <c r="AA326" i="5"/>
  <c r="Y327" i="5"/>
  <c r="Z327" i="5"/>
  <c r="AA327" i="5"/>
  <c r="Y328" i="5"/>
  <c r="Z328" i="5"/>
  <c r="AA328" i="5"/>
  <c r="Y329" i="5"/>
  <c r="Z329" i="5"/>
  <c r="AA329" i="5"/>
  <c r="Y330" i="5"/>
  <c r="Z330" i="5"/>
  <c r="AA330" i="5"/>
  <c r="Y331" i="5"/>
  <c r="Z331" i="5"/>
  <c r="AA331" i="5"/>
  <c r="Y332" i="5"/>
  <c r="Z332" i="5"/>
  <c r="AA332" i="5"/>
  <c r="Y333" i="5"/>
  <c r="Z333" i="5"/>
  <c r="AA333" i="5"/>
  <c r="Y334" i="5"/>
  <c r="Z334" i="5"/>
  <c r="AA334" i="5"/>
  <c r="Y335" i="5"/>
  <c r="Z335" i="5"/>
  <c r="AA335" i="5"/>
  <c r="Y336" i="5"/>
  <c r="Z336" i="5"/>
  <c r="AA336" i="5"/>
  <c r="Y337" i="5"/>
  <c r="Z337" i="5"/>
  <c r="AA337" i="5"/>
  <c r="Y338" i="5"/>
  <c r="Z338" i="5"/>
  <c r="AA338" i="5"/>
  <c r="Y339" i="5"/>
  <c r="Z339" i="5"/>
  <c r="AA339" i="5"/>
  <c r="Y340" i="5"/>
  <c r="Z340" i="5"/>
  <c r="AA340" i="5"/>
  <c r="Y341" i="5"/>
  <c r="Z341" i="5"/>
  <c r="AA341" i="5"/>
  <c r="Y342" i="5"/>
  <c r="Z342" i="5"/>
  <c r="AA342" i="5"/>
  <c r="Y343" i="5"/>
  <c r="Z343" i="5"/>
  <c r="AA343" i="5"/>
  <c r="Y344" i="5"/>
  <c r="Z344" i="5"/>
  <c r="AA344" i="5"/>
  <c r="Y345" i="5"/>
  <c r="Z345" i="5"/>
  <c r="AA345" i="5"/>
  <c r="Y346" i="5"/>
  <c r="Z346" i="5"/>
  <c r="AA346" i="5"/>
  <c r="Y347" i="5"/>
  <c r="Z347" i="5"/>
  <c r="AA347" i="5"/>
  <c r="Y348" i="5"/>
  <c r="Z348" i="5"/>
  <c r="AA348" i="5"/>
  <c r="Y349" i="5"/>
  <c r="Z349" i="5"/>
  <c r="AA349" i="5"/>
  <c r="Y350" i="5"/>
  <c r="Z350" i="5"/>
  <c r="AA350" i="5"/>
  <c r="Y351" i="5"/>
  <c r="Z351" i="5"/>
  <c r="AA351" i="5"/>
  <c r="Y352" i="5"/>
  <c r="Z352" i="5"/>
  <c r="AA352" i="5"/>
  <c r="Y353" i="5"/>
  <c r="Z353" i="5"/>
  <c r="AA353" i="5"/>
  <c r="Y354" i="5"/>
  <c r="Z354" i="5"/>
  <c r="AA354" i="5"/>
  <c r="Y355" i="5"/>
  <c r="Z355" i="5"/>
  <c r="AA355" i="5"/>
  <c r="Y356" i="5"/>
  <c r="Z356" i="5"/>
  <c r="AA356" i="5"/>
  <c r="Y357" i="5"/>
  <c r="Z357" i="5"/>
  <c r="AA357" i="5"/>
  <c r="Y358" i="5"/>
  <c r="Z358" i="5"/>
  <c r="AA358" i="5"/>
  <c r="Y359" i="5"/>
  <c r="Z359" i="5"/>
  <c r="AA359" i="5"/>
  <c r="Y360" i="5"/>
  <c r="Z360" i="5"/>
  <c r="AA360" i="5"/>
  <c r="Y361" i="5"/>
  <c r="Z361" i="5"/>
  <c r="AA361" i="5"/>
  <c r="Y362" i="5"/>
  <c r="Z362" i="5"/>
  <c r="AA362" i="5"/>
  <c r="Y363" i="5"/>
  <c r="Z363" i="5"/>
  <c r="AA363" i="5"/>
  <c r="Y364" i="5"/>
  <c r="Z364" i="5"/>
  <c r="AA364" i="5"/>
  <c r="Y365" i="5"/>
  <c r="Z365" i="5"/>
  <c r="AA365" i="5"/>
  <c r="Y366" i="5"/>
  <c r="Z366" i="5"/>
  <c r="AA366" i="5"/>
  <c r="Y367" i="5"/>
  <c r="Z367" i="5"/>
  <c r="AA367" i="5"/>
  <c r="Y368" i="5"/>
  <c r="Z368" i="5"/>
  <c r="AA368" i="5"/>
  <c r="Y369" i="5"/>
  <c r="Z369" i="5"/>
  <c r="AA369" i="5"/>
  <c r="Y370" i="5"/>
  <c r="Z370" i="5"/>
  <c r="AA370" i="5"/>
  <c r="Y371" i="5"/>
  <c r="Z371" i="5"/>
  <c r="AA371" i="5"/>
  <c r="Y372" i="5"/>
  <c r="Z372" i="5"/>
  <c r="AA372" i="5"/>
  <c r="Y373" i="5"/>
  <c r="Z373" i="5"/>
  <c r="AA373" i="5"/>
  <c r="Y374" i="5"/>
  <c r="Z374" i="5"/>
  <c r="AA374" i="5"/>
  <c r="Y375" i="5"/>
  <c r="Z375" i="5"/>
  <c r="AA375" i="5"/>
  <c r="Y376" i="5"/>
  <c r="Z376" i="5"/>
  <c r="AA376" i="5"/>
  <c r="Y377" i="5"/>
  <c r="Z377" i="5"/>
  <c r="AA377" i="5"/>
  <c r="Y378" i="5"/>
  <c r="Z378" i="5"/>
  <c r="AA378" i="5"/>
  <c r="Y379" i="5"/>
  <c r="Z379" i="5"/>
  <c r="AA379" i="5"/>
  <c r="Y380" i="5"/>
  <c r="Z380" i="5"/>
  <c r="AA380" i="5"/>
  <c r="Y381" i="5"/>
  <c r="Z381" i="5"/>
  <c r="AA381" i="5"/>
  <c r="Y382" i="5"/>
  <c r="Z382" i="5"/>
  <c r="AA382" i="5"/>
  <c r="Y383" i="5"/>
  <c r="Z383" i="5"/>
  <c r="AA383" i="5"/>
  <c r="Y384" i="5"/>
  <c r="Z384" i="5"/>
  <c r="AA384" i="5"/>
  <c r="Y385" i="5"/>
  <c r="Z385" i="5"/>
  <c r="AA385" i="5"/>
  <c r="Y386" i="5"/>
  <c r="Z386" i="5"/>
  <c r="AA386" i="5"/>
  <c r="Y387" i="5"/>
  <c r="Z387" i="5"/>
  <c r="AA387" i="5"/>
  <c r="Y388" i="5"/>
  <c r="Z388" i="5"/>
  <c r="AA388" i="5"/>
  <c r="Y389" i="5"/>
  <c r="Z389" i="5"/>
  <c r="AA389" i="5"/>
  <c r="Y390" i="5"/>
  <c r="Z390" i="5"/>
  <c r="AA390" i="5"/>
  <c r="Y391" i="5"/>
  <c r="Z391" i="5"/>
  <c r="AA391" i="5"/>
  <c r="Y392" i="5"/>
  <c r="Z392" i="5"/>
  <c r="AA392" i="5"/>
  <c r="Y393" i="5"/>
  <c r="Z393" i="5"/>
  <c r="AA393" i="5"/>
  <c r="Y394" i="5"/>
  <c r="Z394" i="5"/>
  <c r="AA394" i="5"/>
  <c r="Y395" i="5"/>
  <c r="Z395" i="5"/>
  <c r="AA395" i="5"/>
  <c r="Y396" i="5"/>
  <c r="Z396" i="5"/>
  <c r="AA396" i="5"/>
  <c r="Y397" i="5"/>
  <c r="Z397" i="5"/>
  <c r="AA397" i="5"/>
  <c r="Y398" i="5"/>
  <c r="Z398" i="5"/>
  <c r="AA398" i="5"/>
  <c r="Y399" i="5"/>
  <c r="Z399" i="5"/>
  <c r="AA399" i="5"/>
  <c r="Y400" i="5"/>
  <c r="Z400" i="5"/>
  <c r="AA400" i="5"/>
  <c r="Y401" i="5"/>
  <c r="Z401" i="5"/>
  <c r="AA401" i="5"/>
  <c r="Y402" i="5"/>
  <c r="Z402" i="5"/>
  <c r="AA402" i="5"/>
  <c r="Y403" i="5"/>
  <c r="Z403" i="5"/>
  <c r="AA403" i="5"/>
  <c r="Y404" i="5"/>
  <c r="Z404" i="5"/>
  <c r="AA404" i="5"/>
  <c r="Y405" i="5"/>
  <c r="Z405" i="5"/>
  <c r="AA405" i="5"/>
  <c r="Y406" i="5"/>
  <c r="Z406" i="5"/>
  <c r="AA406" i="5"/>
  <c r="Y407" i="5"/>
  <c r="Z407" i="5"/>
  <c r="AA407" i="5"/>
  <c r="Y408" i="5"/>
  <c r="Z408" i="5"/>
  <c r="AA408" i="5"/>
  <c r="Y409" i="5"/>
  <c r="Z409" i="5"/>
  <c r="AA409" i="5"/>
  <c r="Y410" i="5"/>
  <c r="Z410" i="5"/>
  <c r="AA410" i="5"/>
  <c r="Y411" i="5"/>
  <c r="Z411" i="5"/>
  <c r="AA411" i="5"/>
  <c r="Y412" i="5"/>
  <c r="Z412" i="5"/>
  <c r="AA412" i="5"/>
  <c r="Y413" i="5"/>
  <c r="Z413" i="5"/>
  <c r="AA413" i="5"/>
  <c r="Y414" i="5"/>
  <c r="Z414" i="5"/>
  <c r="AA414" i="5"/>
  <c r="Y415" i="5"/>
  <c r="Z415" i="5"/>
  <c r="AA415" i="5"/>
  <c r="Y416" i="5"/>
  <c r="Z416" i="5"/>
  <c r="AA416" i="5"/>
  <c r="Y417" i="5"/>
  <c r="Z417" i="5"/>
  <c r="AA417" i="5"/>
  <c r="Y418" i="5"/>
  <c r="Z418" i="5"/>
  <c r="AA418" i="5"/>
  <c r="Y419" i="5"/>
  <c r="Z419" i="5"/>
  <c r="AA419" i="5"/>
  <c r="Y420" i="5"/>
  <c r="Z420" i="5"/>
  <c r="AA420" i="5"/>
  <c r="Y421" i="5"/>
  <c r="Z421" i="5"/>
  <c r="AA421" i="5"/>
  <c r="Y422" i="5"/>
  <c r="Z422" i="5"/>
  <c r="AA422" i="5"/>
  <c r="Y423" i="5"/>
  <c r="Z423" i="5"/>
  <c r="AA423" i="5"/>
  <c r="Y424" i="5"/>
  <c r="Z424" i="5"/>
  <c r="AA424" i="5"/>
  <c r="Y425" i="5"/>
  <c r="Z425" i="5"/>
  <c r="AA425" i="5"/>
  <c r="Y426" i="5"/>
  <c r="Z426" i="5"/>
  <c r="AA426" i="5"/>
  <c r="Y427" i="5"/>
  <c r="Z427" i="5"/>
  <c r="AA427" i="5"/>
  <c r="Y428" i="5"/>
  <c r="Z428" i="5"/>
  <c r="AA428" i="5"/>
  <c r="Y429" i="5"/>
  <c r="Z429" i="5"/>
  <c r="AA429" i="5"/>
  <c r="Y430" i="5"/>
  <c r="Z430" i="5"/>
  <c r="AA430" i="5"/>
  <c r="Y431" i="5"/>
  <c r="Z431" i="5"/>
  <c r="AA431" i="5"/>
  <c r="Y432" i="5"/>
  <c r="Z432" i="5"/>
  <c r="AA432" i="5"/>
  <c r="Y433" i="5"/>
  <c r="Z433" i="5"/>
  <c r="AA433" i="5"/>
  <c r="Y434" i="5"/>
  <c r="Z434" i="5"/>
  <c r="AA434" i="5"/>
  <c r="Y435" i="5"/>
  <c r="Z435" i="5"/>
  <c r="AA435" i="5"/>
  <c r="Y436" i="5"/>
  <c r="Z436" i="5"/>
  <c r="AA436" i="5"/>
  <c r="Y437" i="5"/>
  <c r="Z437" i="5"/>
  <c r="AA437" i="5"/>
  <c r="Y438" i="5"/>
  <c r="Z438" i="5"/>
  <c r="AA438" i="5"/>
  <c r="Y439" i="5"/>
  <c r="Z439" i="5"/>
  <c r="AA439" i="5"/>
  <c r="Y440" i="5"/>
  <c r="Z440" i="5"/>
  <c r="AA440" i="5"/>
  <c r="Y441" i="5"/>
  <c r="Z441" i="5"/>
  <c r="AA441" i="5"/>
  <c r="Y442" i="5"/>
  <c r="Z442" i="5"/>
  <c r="AA442" i="5"/>
  <c r="Y443" i="5"/>
  <c r="Z443" i="5"/>
  <c r="AA443" i="5"/>
  <c r="Y444" i="5"/>
  <c r="Z444" i="5"/>
  <c r="AA444" i="5"/>
  <c r="Y445" i="5"/>
  <c r="Z445" i="5"/>
  <c r="AA445" i="5"/>
  <c r="Y446" i="5"/>
  <c r="Z446" i="5"/>
  <c r="AA446" i="5"/>
  <c r="Y447" i="5"/>
  <c r="Z447" i="5"/>
  <c r="AA447" i="5"/>
  <c r="Y448" i="5"/>
  <c r="Z448" i="5"/>
  <c r="AA448" i="5"/>
  <c r="Y449" i="5"/>
  <c r="Z449" i="5"/>
  <c r="AA449" i="5"/>
  <c r="Y450" i="5"/>
  <c r="Z450" i="5"/>
  <c r="AA450" i="5"/>
  <c r="Y451" i="5"/>
  <c r="Z451" i="5"/>
  <c r="AA451" i="5"/>
  <c r="Y452" i="5"/>
  <c r="Z452" i="5"/>
  <c r="AA452" i="5"/>
  <c r="Y453" i="5"/>
  <c r="Z453" i="5"/>
  <c r="AA453" i="5"/>
  <c r="Y454" i="5"/>
  <c r="Z454" i="5"/>
  <c r="AA454" i="5"/>
  <c r="Y455" i="5"/>
  <c r="Z455" i="5"/>
  <c r="AA455" i="5"/>
  <c r="Y456" i="5"/>
  <c r="Z456" i="5"/>
  <c r="AA456" i="5"/>
  <c r="Y457" i="5"/>
  <c r="Z457" i="5"/>
  <c r="AA457" i="5"/>
  <c r="Y458" i="5"/>
  <c r="Z458" i="5"/>
  <c r="AA458" i="5"/>
  <c r="Y459" i="5"/>
  <c r="Z459" i="5"/>
  <c r="AA459" i="5"/>
  <c r="Y460" i="5"/>
  <c r="Z460" i="5"/>
  <c r="AA460" i="5"/>
  <c r="Y461" i="5"/>
  <c r="Z461" i="5"/>
  <c r="AA461" i="5"/>
  <c r="Y462" i="5"/>
  <c r="Z462" i="5"/>
  <c r="AA462" i="5"/>
  <c r="Y463" i="5"/>
  <c r="Z463" i="5"/>
  <c r="AA463" i="5"/>
  <c r="Y464" i="5"/>
  <c r="Z464" i="5"/>
  <c r="AA464" i="5"/>
  <c r="Y465" i="5"/>
  <c r="Z465" i="5"/>
  <c r="AA465" i="5"/>
  <c r="Y466" i="5"/>
  <c r="Z466" i="5"/>
  <c r="AA466" i="5"/>
  <c r="Y467" i="5"/>
  <c r="Z467" i="5"/>
  <c r="AA467" i="5"/>
  <c r="Y468" i="5"/>
  <c r="Z468" i="5"/>
  <c r="AA468" i="5"/>
  <c r="Y469" i="5"/>
  <c r="Z469" i="5"/>
  <c r="AA469" i="5"/>
  <c r="Y470" i="5"/>
  <c r="Z470" i="5"/>
  <c r="AA470" i="5"/>
  <c r="Y471" i="5"/>
  <c r="Z471" i="5"/>
  <c r="AA471" i="5"/>
  <c r="Y472" i="5"/>
  <c r="Z472" i="5"/>
  <c r="AA472" i="5"/>
  <c r="Y473" i="5"/>
  <c r="Z473" i="5"/>
  <c r="AA473" i="5"/>
  <c r="Y474" i="5"/>
  <c r="Z474" i="5"/>
  <c r="AA474" i="5"/>
  <c r="Y475" i="5"/>
  <c r="Z475" i="5"/>
  <c r="AA475" i="5"/>
  <c r="Y476" i="5"/>
  <c r="Z476" i="5"/>
  <c r="AA476" i="5"/>
  <c r="Y477" i="5"/>
  <c r="Z477" i="5"/>
  <c r="AA477" i="5"/>
  <c r="Y478" i="5"/>
  <c r="Z478" i="5"/>
  <c r="AA478" i="5"/>
  <c r="Y479" i="5"/>
  <c r="Z479" i="5"/>
  <c r="AA479" i="5"/>
  <c r="Y480" i="5"/>
  <c r="Z480" i="5"/>
  <c r="AA480" i="5"/>
  <c r="Y481" i="5"/>
  <c r="Z481" i="5"/>
  <c r="AA481" i="5"/>
  <c r="Y482" i="5"/>
  <c r="Z482" i="5"/>
  <c r="AA482" i="5"/>
  <c r="Y483" i="5"/>
  <c r="Z483" i="5"/>
  <c r="AA483" i="5"/>
  <c r="Y484" i="5"/>
  <c r="Z484" i="5"/>
  <c r="AA484" i="5"/>
  <c r="Y485" i="5"/>
  <c r="Z485" i="5"/>
  <c r="AA485" i="5"/>
  <c r="Y486" i="5"/>
  <c r="Z486" i="5"/>
  <c r="AA486" i="5"/>
  <c r="Y487" i="5"/>
  <c r="Z487" i="5"/>
  <c r="AA487" i="5"/>
  <c r="Y488" i="5"/>
  <c r="Z488" i="5"/>
  <c r="AA488" i="5"/>
  <c r="Y489" i="5"/>
  <c r="Z489" i="5"/>
  <c r="AA489" i="5"/>
  <c r="Y490" i="5"/>
  <c r="Z490" i="5"/>
  <c r="AA490" i="5"/>
  <c r="Y491" i="5"/>
  <c r="Z491" i="5"/>
  <c r="AA491" i="5"/>
  <c r="Y492" i="5"/>
  <c r="Z492" i="5"/>
  <c r="AA492" i="5"/>
  <c r="Y493" i="5"/>
  <c r="Z493" i="5"/>
  <c r="AA493" i="5"/>
  <c r="Y494" i="5"/>
  <c r="Z494" i="5"/>
  <c r="AA494" i="5"/>
  <c r="Y495" i="5"/>
  <c r="Z495" i="5"/>
  <c r="AA495" i="5"/>
  <c r="Y496" i="5"/>
  <c r="Z496" i="5"/>
  <c r="AA496" i="5"/>
  <c r="Y497" i="5"/>
  <c r="Z497" i="5"/>
  <c r="AA497" i="5"/>
  <c r="Y498" i="5"/>
  <c r="Z498" i="5"/>
  <c r="AA498" i="5"/>
  <c r="Y499" i="5"/>
  <c r="Z499" i="5"/>
  <c r="AA499" i="5"/>
  <c r="Y500" i="5"/>
  <c r="Z500" i="5"/>
  <c r="AA500" i="5"/>
  <c r="Y501" i="5"/>
  <c r="Z501" i="5"/>
  <c r="AA501" i="5"/>
  <c r="Y502" i="5"/>
  <c r="Z502" i="5"/>
  <c r="AA502" i="5"/>
  <c r="Y503" i="5"/>
  <c r="Z503" i="5"/>
  <c r="AA503" i="5"/>
  <c r="Y504" i="5"/>
  <c r="Z504" i="5"/>
  <c r="AA504" i="5"/>
  <c r="Y505" i="5"/>
  <c r="Z505" i="5"/>
  <c r="AA505" i="5"/>
  <c r="Y506" i="5"/>
  <c r="Z506" i="5"/>
  <c r="AA506" i="5"/>
  <c r="Y507" i="5"/>
  <c r="Z507" i="5"/>
  <c r="AA507" i="5"/>
  <c r="Y508" i="5"/>
  <c r="Z508" i="5"/>
  <c r="AA508" i="5"/>
  <c r="Y509" i="5"/>
  <c r="Z509" i="5"/>
  <c r="AA509" i="5"/>
  <c r="Y510" i="5"/>
  <c r="Z510" i="5"/>
  <c r="AA510" i="5"/>
  <c r="Y511" i="5"/>
  <c r="Z511" i="5"/>
  <c r="AA511" i="5"/>
  <c r="Y512" i="5"/>
  <c r="Z512" i="5"/>
  <c r="AA512" i="5"/>
  <c r="Y513" i="5"/>
  <c r="Z513" i="5"/>
  <c r="AA513" i="5"/>
  <c r="Y514" i="5"/>
  <c r="Z514" i="5"/>
  <c r="AA514" i="5"/>
  <c r="Y515" i="5"/>
  <c r="Z515" i="5"/>
  <c r="AA515" i="5"/>
  <c r="Y516" i="5"/>
  <c r="Z516" i="5"/>
  <c r="AA516" i="5"/>
  <c r="Y517" i="5"/>
  <c r="Z517" i="5"/>
  <c r="AA517" i="5"/>
  <c r="Y518" i="5"/>
  <c r="Z518" i="5"/>
  <c r="AA518" i="5"/>
  <c r="Y519" i="5"/>
  <c r="Z519" i="5"/>
  <c r="AA519" i="5"/>
  <c r="Y520" i="5"/>
  <c r="Z520" i="5"/>
  <c r="AA520" i="5"/>
  <c r="Y521" i="5"/>
  <c r="Z521" i="5"/>
  <c r="AA521" i="5"/>
  <c r="Y522" i="5"/>
  <c r="Z522" i="5"/>
  <c r="AA522" i="5"/>
  <c r="Y523" i="5"/>
  <c r="Z523" i="5"/>
  <c r="AA523" i="5"/>
  <c r="Y524" i="5"/>
  <c r="Z524" i="5"/>
  <c r="AA524" i="5"/>
  <c r="Y525" i="5"/>
  <c r="Z525" i="5"/>
  <c r="AA525" i="5"/>
  <c r="Y526" i="5"/>
  <c r="Z526" i="5"/>
  <c r="AA526" i="5"/>
  <c r="Y527" i="5"/>
  <c r="Z527" i="5"/>
  <c r="AA527" i="5"/>
  <c r="Y528" i="5"/>
  <c r="Z528" i="5"/>
  <c r="AA528" i="5"/>
  <c r="Y529" i="5"/>
  <c r="Z529" i="5"/>
  <c r="AA529" i="5"/>
  <c r="Y530" i="5"/>
  <c r="Z530" i="5"/>
  <c r="AA530" i="5"/>
  <c r="Y531" i="5"/>
  <c r="Z531" i="5"/>
  <c r="AA531" i="5"/>
  <c r="Y532" i="5"/>
  <c r="Z532" i="5"/>
  <c r="AA532" i="5"/>
  <c r="Y533" i="5"/>
  <c r="Z533" i="5"/>
  <c r="AA533" i="5"/>
  <c r="Y534" i="5"/>
  <c r="Z534" i="5"/>
  <c r="AA534" i="5"/>
  <c r="Y535" i="5"/>
  <c r="Z535" i="5"/>
  <c r="AA535" i="5"/>
  <c r="Y536" i="5"/>
  <c r="Z536" i="5"/>
  <c r="AA536" i="5"/>
  <c r="Y537" i="5"/>
  <c r="Z537" i="5"/>
  <c r="AA537" i="5"/>
  <c r="Y538" i="5"/>
  <c r="Z538" i="5"/>
  <c r="AA538" i="5"/>
  <c r="Y539" i="5"/>
  <c r="Z539" i="5"/>
  <c r="AA539" i="5"/>
  <c r="Y540" i="5"/>
  <c r="Z540" i="5"/>
  <c r="AA540" i="5"/>
  <c r="Y541" i="5"/>
  <c r="Z541" i="5"/>
  <c r="AA541" i="5"/>
  <c r="Y542" i="5"/>
  <c r="Z542" i="5"/>
  <c r="AA542" i="5"/>
  <c r="Y543" i="5"/>
  <c r="Z543" i="5"/>
  <c r="AA543" i="5"/>
  <c r="Y544" i="5"/>
  <c r="Z544" i="5"/>
  <c r="AA544" i="5"/>
  <c r="Y545" i="5"/>
  <c r="Z545" i="5"/>
  <c r="AA545" i="5"/>
  <c r="Y546" i="5"/>
  <c r="Z546" i="5"/>
  <c r="AA546" i="5"/>
  <c r="Y547" i="5"/>
  <c r="Z547" i="5"/>
  <c r="AA547" i="5"/>
  <c r="Y548" i="5"/>
  <c r="Z548" i="5"/>
  <c r="AA548" i="5"/>
  <c r="Y549" i="5"/>
  <c r="Z549" i="5"/>
  <c r="AA549" i="5"/>
  <c r="Y550" i="5"/>
  <c r="Z550" i="5"/>
  <c r="AA550" i="5"/>
  <c r="Y551" i="5"/>
  <c r="Z551" i="5"/>
  <c r="AA551" i="5"/>
  <c r="Y552" i="5"/>
  <c r="Z552" i="5"/>
  <c r="AA552" i="5"/>
  <c r="Y553" i="5"/>
  <c r="Z553" i="5"/>
  <c r="AA553" i="5"/>
  <c r="Y554" i="5"/>
  <c r="Z554" i="5"/>
  <c r="AA554" i="5"/>
  <c r="Y555" i="5"/>
  <c r="Z555" i="5"/>
  <c r="AA555" i="5"/>
  <c r="Y556" i="5"/>
  <c r="Z556" i="5"/>
  <c r="AA556" i="5"/>
  <c r="Y557" i="5"/>
  <c r="Z557" i="5"/>
  <c r="AA557" i="5"/>
  <c r="Y558" i="5"/>
  <c r="Z558" i="5"/>
  <c r="AA558" i="5"/>
  <c r="Y559" i="5"/>
  <c r="Z559" i="5"/>
  <c r="AA559" i="5"/>
  <c r="Y560" i="5"/>
  <c r="Z560" i="5"/>
  <c r="AA560" i="5"/>
  <c r="Y561" i="5"/>
  <c r="Z561" i="5"/>
  <c r="AA561" i="5"/>
  <c r="Y562" i="5"/>
  <c r="Z562" i="5"/>
  <c r="AA562" i="5"/>
  <c r="Y563" i="5"/>
  <c r="Z563" i="5"/>
  <c r="AA563" i="5"/>
  <c r="Y564" i="5"/>
  <c r="Z564" i="5"/>
  <c r="AA564" i="5"/>
  <c r="Y565" i="5"/>
  <c r="Z565" i="5"/>
  <c r="AA565" i="5"/>
  <c r="Y566" i="5"/>
  <c r="Z566" i="5"/>
  <c r="AA566" i="5"/>
  <c r="Y567" i="5"/>
  <c r="Z567" i="5"/>
  <c r="AA567" i="5"/>
  <c r="Y568" i="5"/>
  <c r="Z568" i="5"/>
  <c r="AA568" i="5"/>
  <c r="Y569" i="5"/>
  <c r="Z569" i="5"/>
  <c r="AA569" i="5"/>
  <c r="Y570" i="5"/>
  <c r="Z570" i="5"/>
  <c r="AA570" i="5"/>
  <c r="Y571" i="5"/>
  <c r="Z571" i="5"/>
  <c r="AA571" i="5"/>
  <c r="Y572" i="5"/>
  <c r="Z572" i="5"/>
  <c r="AA572" i="5"/>
  <c r="Y573" i="5"/>
  <c r="Z573" i="5"/>
  <c r="AA573" i="5"/>
  <c r="Y574" i="5"/>
  <c r="Z574" i="5"/>
  <c r="AA574" i="5"/>
  <c r="Y575" i="5"/>
  <c r="Z575" i="5"/>
  <c r="AA575" i="5"/>
  <c r="Y576" i="5"/>
  <c r="Z576" i="5"/>
  <c r="AA576" i="5"/>
  <c r="Y577" i="5"/>
  <c r="Z577" i="5"/>
  <c r="AA577" i="5"/>
  <c r="Y578" i="5"/>
  <c r="Z578" i="5"/>
  <c r="AA578" i="5"/>
  <c r="Y579" i="5"/>
  <c r="Z579" i="5"/>
  <c r="AA579" i="5"/>
  <c r="Y580" i="5"/>
  <c r="Z580" i="5"/>
  <c r="AA580" i="5"/>
  <c r="Y581" i="5"/>
  <c r="Z581" i="5"/>
  <c r="AA581" i="5"/>
  <c r="Y582" i="5"/>
  <c r="Z582" i="5"/>
  <c r="AA582" i="5"/>
  <c r="Y583" i="5"/>
  <c r="Z583" i="5"/>
  <c r="AA583" i="5"/>
  <c r="Y584" i="5"/>
  <c r="Z584" i="5"/>
  <c r="AA584" i="5"/>
  <c r="Y585" i="5"/>
  <c r="Z585" i="5"/>
  <c r="AA585" i="5"/>
  <c r="Y586" i="5"/>
  <c r="Z586" i="5"/>
  <c r="AA586" i="5"/>
  <c r="Y587" i="5"/>
  <c r="Z587" i="5"/>
  <c r="AA587" i="5"/>
  <c r="Y588" i="5"/>
  <c r="Z588" i="5"/>
  <c r="AA588" i="5"/>
  <c r="Y589" i="5"/>
  <c r="Z589" i="5"/>
  <c r="AA589" i="5"/>
  <c r="Y590" i="5"/>
  <c r="Z590" i="5"/>
  <c r="AA590" i="5"/>
  <c r="Y591" i="5"/>
  <c r="Z591" i="5"/>
  <c r="AA591" i="5"/>
  <c r="Y592" i="5"/>
  <c r="Z592" i="5"/>
  <c r="AA592" i="5"/>
  <c r="Y593" i="5"/>
  <c r="Z593" i="5"/>
  <c r="AA593" i="5"/>
  <c r="Y594" i="5"/>
  <c r="Z594" i="5"/>
  <c r="AA594" i="5"/>
  <c r="Y595" i="5"/>
  <c r="Z595" i="5"/>
  <c r="AA595" i="5"/>
  <c r="Y596" i="5"/>
  <c r="Z596" i="5"/>
  <c r="AA596" i="5"/>
  <c r="Y597" i="5"/>
  <c r="Z597" i="5"/>
  <c r="AA597" i="5"/>
  <c r="Y598" i="5"/>
  <c r="Z598" i="5"/>
  <c r="AA598" i="5"/>
  <c r="Y599" i="5"/>
  <c r="Z599" i="5"/>
  <c r="AA599" i="5"/>
  <c r="Y600" i="5"/>
  <c r="Z600" i="5"/>
  <c r="AA600" i="5"/>
  <c r="Y601" i="5"/>
  <c r="Z601" i="5"/>
  <c r="AA601" i="5"/>
  <c r="Y602" i="5"/>
  <c r="Z602" i="5"/>
  <c r="AA602" i="5"/>
  <c r="Y603" i="5"/>
  <c r="Z603" i="5"/>
  <c r="AA603" i="5"/>
  <c r="Y604" i="5"/>
  <c r="Z604" i="5"/>
  <c r="AA604" i="5"/>
  <c r="Y605" i="5"/>
  <c r="Z605" i="5"/>
  <c r="AA605" i="5"/>
  <c r="Y606" i="5"/>
  <c r="Z606" i="5"/>
  <c r="AA606" i="5"/>
  <c r="Y607" i="5"/>
  <c r="Z607" i="5"/>
  <c r="AA607" i="5"/>
  <c r="Y608" i="5"/>
  <c r="Z608" i="5"/>
  <c r="AA608" i="5"/>
  <c r="Y609" i="5"/>
  <c r="Z609" i="5"/>
  <c r="AA609" i="5"/>
  <c r="Y610" i="5"/>
  <c r="Z610" i="5"/>
  <c r="AA610" i="5"/>
  <c r="Y611" i="5"/>
  <c r="Z611" i="5"/>
  <c r="AA611" i="5"/>
  <c r="Y612" i="5"/>
  <c r="Z612" i="5"/>
  <c r="AA612" i="5"/>
  <c r="Y613" i="5"/>
  <c r="Z613" i="5"/>
  <c r="AA613" i="5"/>
  <c r="Y614" i="5"/>
  <c r="Z614" i="5"/>
  <c r="AA614" i="5"/>
  <c r="Y615" i="5"/>
  <c r="Z615" i="5"/>
  <c r="AA615" i="5"/>
  <c r="Y616" i="5"/>
  <c r="Z616" i="5"/>
  <c r="AA616" i="5"/>
  <c r="Y617" i="5"/>
  <c r="Z617" i="5"/>
  <c r="AA617" i="5"/>
  <c r="Y618" i="5"/>
  <c r="Z618" i="5"/>
  <c r="AA618" i="5"/>
  <c r="Y619" i="5"/>
  <c r="Z619" i="5"/>
  <c r="AA619" i="5"/>
  <c r="Y620" i="5"/>
  <c r="Z620" i="5"/>
  <c r="AA620" i="5"/>
  <c r="Y621" i="5"/>
  <c r="Z621" i="5"/>
  <c r="AA621" i="5"/>
  <c r="Y622" i="5"/>
  <c r="Z622" i="5"/>
  <c r="AA622" i="5"/>
  <c r="Y623" i="5"/>
  <c r="Z623" i="5"/>
  <c r="AA623" i="5"/>
  <c r="Y624" i="5"/>
  <c r="Z624" i="5"/>
  <c r="AA624" i="5"/>
  <c r="Y625" i="5"/>
  <c r="Z625" i="5"/>
  <c r="AA625" i="5"/>
  <c r="Y626" i="5"/>
  <c r="Z626" i="5"/>
  <c r="AA626" i="5"/>
  <c r="Y627" i="5"/>
  <c r="Z627" i="5"/>
  <c r="AA627" i="5"/>
  <c r="Y628" i="5"/>
  <c r="Z628" i="5"/>
  <c r="AA628" i="5"/>
  <c r="Y629" i="5"/>
  <c r="Z629" i="5"/>
  <c r="AA629" i="5"/>
  <c r="Y630" i="5"/>
  <c r="Z630" i="5"/>
  <c r="AA630" i="5"/>
  <c r="Y631" i="5"/>
  <c r="Z631" i="5"/>
  <c r="AA631" i="5"/>
  <c r="Y632" i="5"/>
  <c r="Z632" i="5"/>
  <c r="AA632" i="5"/>
  <c r="Y633" i="5"/>
  <c r="Z633" i="5"/>
  <c r="AA633" i="5"/>
  <c r="Y634" i="5"/>
  <c r="Z634" i="5"/>
  <c r="AA634" i="5"/>
  <c r="Y635" i="5"/>
  <c r="Z635" i="5"/>
  <c r="AA635" i="5"/>
  <c r="Y636" i="5"/>
  <c r="Z636" i="5"/>
  <c r="AA636" i="5"/>
  <c r="Y637" i="5"/>
  <c r="Z637" i="5"/>
  <c r="AA637" i="5"/>
  <c r="Y638" i="5"/>
  <c r="Z638" i="5"/>
  <c r="AA638" i="5"/>
  <c r="Y639" i="5"/>
  <c r="Z639" i="5"/>
  <c r="AA639" i="5"/>
  <c r="Y640" i="5"/>
  <c r="Z640" i="5"/>
  <c r="AA640" i="5"/>
  <c r="Y641" i="5"/>
  <c r="Z641" i="5"/>
  <c r="AA641" i="5"/>
  <c r="Y642" i="5"/>
  <c r="Z642" i="5"/>
  <c r="AA642" i="5"/>
  <c r="Y643" i="5"/>
  <c r="Z643" i="5"/>
  <c r="AA643" i="5"/>
  <c r="Y644" i="5"/>
  <c r="Z644" i="5"/>
  <c r="AA644" i="5"/>
  <c r="Y645" i="5"/>
  <c r="Z645" i="5"/>
  <c r="AA645" i="5"/>
  <c r="Y646" i="5"/>
  <c r="Z646" i="5"/>
  <c r="AA646" i="5"/>
  <c r="Y647" i="5"/>
  <c r="Z647" i="5"/>
  <c r="AA647" i="5"/>
  <c r="Y648" i="5"/>
  <c r="Z648" i="5"/>
  <c r="AA648" i="5"/>
  <c r="Y649" i="5"/>
  <c r="Z649" i="5"/>
  <c r="AA649" i="5"/>
  <c r="Y650" i="5"/>
  <c r="Z650" i="5"/>
  <c r="AA650" i="5"/>
  <c r="Y651" i="5"/>
  <c r="Z651" i="5"/>
  <c r="AA651" i="5"/>
  <c r="Y652" i="5"/>
  <c r="Z652" i="5"/>
  <c r="AA652" i="5"/>
  <c r="Y653" i="5"/>
  <c r="Z653" i="5"/>
  <c r="AA653" i="5"/>
  <c r="Y654" i="5"/>
  <c r="Z654" i="5"/>
  <c r="AA654" i="5"/>
  <c r="Y655" i="5"/>
  <c r="Z655" i="5"/>
  <c r="AA655" i="5"/>
  <c r="Y656" i="5"/>
  <c r="Z656" i="5"/>
  <c r="AA656" i="5"/>
  <c r="Y657" i="5"/>
  <c r="Z657" i="5"/>
  <c r="AA657" i="5"/>
  <c r="Y658" i="5"/>
  <c r="Z658" i="5"/>
  <c r="AA658" i="5"/>
  <c r="Y659" i="5"/>
  <c r="Z659" i="5"/>
  <c r="AA659" i="5"/>
  <c r="Y660" i="5"/>
  <c r="Z660" i="5"/>
  <c r="AA660" i="5"/>
  <c r="Y661" i="5"/>
  <c r="Z661" i="5"/>
  <c r="AA661" i="5"/>
  <c r="Y662" i="5"/>
  <c r="Z662" i="5"/>
  <c r="AA662" i="5"/>
  <c r="Y663" i="5"/>
  <c r="Z663" i="5"/>
  <c r="AA663" i="5"/>
  <c r="Y664" i="5"/>
  <c r="Z664" i="5"/>
  <c r="AA664" i="5"/>
  <c r="Y665" i="5"/>
  <c r="Z665" i="5"/>
  <c r="AA665" i="5"/>
  <c r="Y666" i="5"/>
  <c r="Z666" i="5"/>
  <c r="AA666" i="5"/>
  <c r="Y667" i="5"/>
  <c r="Z667" i="5"/>
  <c r="AA667" i="5"/>
  <c r="Y668" i="5"/>
  <c r="Z668" i="5"/>
  <c r="AA668" i="5"/>
  <c r="Y669" i="5"/>
  <c r="Z669" i="5"/>
  <c r="AA669" i="5"/>
  <c r="Y670" i="5"/>
  <c r="Z670" i="5"/>
  <c r="AA670" i="5"/>
  <c r="Y671" i="5"/>
  <c r="Z671" i="5"/>
  <c r="AA671" i="5"/>
  <c r="Y672" i="5"/>
  <c r="Z672" i="5"/>
  <c r="AA672" i="5"/>
  <c r="Y673" i="5"/>
  <c r="Z673" i="5"/>
  <c r="AA673" i="5"/>
  <c r="Y674" i="5"/>
  <c r="Z674" i="5"/>
  <c r="AA674" i="5"/>
  <c r="Y675" i="5"/>
  <c r="Z675" i="5"/>
  <c r="AA675" i="5"/>
  <c r="Y676" i="5"/>
  <c r="Z676" i="5"/>
  <c r="AA676" i="5"/>
  <c r="Y677" i="5"/>
  <c r="Z677" i="5"/>
  <c r="AA677" i="5"/>
  <c r="Y678" i="5"/>
  <c r="Z678" i="5"/>
  <c r="AA678" i="5"/>
  <c r="Y679" i="5"/>
  <c r="Z679" i="5"/>
  <c r="AA679" i="5"/>
  <c r="Y680" i="5"/>
  <c r="Z680" i="5"/>
  <c r="AA680" i="5"/>
  <c r="Y681" i="5"/>
  <c r="Z681" i="5"/>
  <c r="AA681" i="5"/>
  <c r="Y682" i="5"/>
  <c r="Z682" i="5"/>
  <c r="AA682" i="5"/>
  <c r="Y683" i="5"/>
  <c r="Z683" i="5"/>
  <c r="AA683" i="5"/>
  <c r="Y684" i="5"/>
  <c r="Z684" i="5"/>
  <c r="AA684" i="5"/>
  <c r="Y685" i="5"/>
  <c r="Z685" i="5"/>
  <c r="AA685" i="5"/>
  <c r="Y686" i="5"/>
  <c r="Z686" i="5"/>
  <c r="AA686" i="5"/>
  <c r="Y687" i="5"/>
  <c r="Z687" i="5"/>
  <c r="AA687" i="5"/>
  <c r="Y688" i="5"/>
  <c r="Z688" i="5"/>
  <c r="AA688" i="5"/>
  <c r="Y689" i="5"/>
  <c r="Z689" i="5"/>
  <c r="AA689" i="5"/>
  <c r="Y690" i="5"/>
  <c r="Z690" i="5"/>
  <c r="AA690" i="5"/>
  <c r="Y691" i="5"/>
  <c r="Z691" i="5"/>
  <c r="AA691" i="5"/>
  <c r="Y692" i="5"/>
  <c r="Z692" i="5"/>
  <c r="AA692" i="5"/>
  <c r="Y693" i="5"/>
  <c r="Z693" i="5"/>
  <c r="AA693" i="5"/>
  <c r="Y694" i="5"/>
  <c r="Z694" i="5"/>
  <c r="AA694" i="5"/>
  <c r="Y695" i="5"/>
  <c r="Z695" i="5"/>
  <c r="AA695" i="5"/>
  <c r="Y696" i="5"/>
  <c r="Z696" i="5"/>
  <c r="AA696" i="5"/>
  <c r="Y697" i="5"/>
  <c r="Z697" i="5"/>
  <c r="AA697" i="5"/>
  <c r="Y698" i="5"/>
  <c r="Z698" i="5"/>
  <c r="AA698" i="5"/>
  <c r="Y699" i="5"/>
  <c r="Z699" i="5"/>
  <c r="AA699" i="5"/>
  <c r="Y700" i="5"/>
  <c r="Z700" i="5"/>
  <c r="AA700" i="5"/>
  <c r="Y701" i="5"/>
  <c r="Z701" i="5"/>
  <c r="AA701" i="5"/>
  <c r="Y702" i="5"/>
  <c r="Z702" i="5"/>
  <c r="AA702" i="5"/>
  <c r="Y703" i="5"/>
  <c r="Z703" i="5"/>
  <c r="AA703" i="5"/>
  <c r="Y704" i="5"/>
  <c r="Z704" i="5"/>
  <c r="AA704" i="5"/>
  <c r="Y705" i="5"/>
  <c r="Z705" i="5"/>
  <c r="AA705" i="5"/>
  <c r="Y706" i="5"/>
  <c r="Z706" i="5"/>
  <c r="AA706" i="5"/>
  <c r="Y707" i="5"/>
  <c r="Z707" i="5"/>
  <c r="AA707" i="5"/>
  <c r="Y708" i="5"/>
  <c r="Z708" i="5"/>
  <c r="AA708" i="5"/>
  <c r="Y709" i="5"/>
  <c r="Z709" i="5"/>
  <c r="AA709" i="5"/>
  <c r="Y710" i="5"/>
  <c r="Z710" i="5"/>
  <c r="AA710" i="5"/>
  <c r="Y711" i="5"/>
  <c r="Z711" i="5"/>
  <c r="AA711" i="5"/>
  <c r="Y712" i="5"/>
  <c r="Z712" i="5"/>
  <c r="AA712" i="5"/>
  <c r="Y713" i="5"/>
  <c r="Z713" i="5"/>
  <c r="AA713" i="5"/>
  <c r="Y714" i="5"/>
  <c r="Z714" i="5"/>
  <c r="AA714" i="5"/>
  <c r="Y715" i="5"/>
  <c r="Z715" i="5"/>
  <c r="AA715" i="5"/>
  <c r="Y716" i="5"/>
  <c r="Z716" i="5"/>
  <c r="AA716" i="5"/>
  <c r="Y717" i="5"/>
  <c r="Z717" i="5"/>
  <c r="AA717" i="5"/>
  <c r="Y718" i="5"/>
  <c r="Z718" i="5"/>
  <c r="AA718" i="5"/>
  <c r="Y719" i="5"/>
  <c r="Z719" i="5"/>
  <c r="AA719" i="5"/>
  <c r="Y720" i="5"/>
  <c r="Z720" i="5"/>
  <c r="AA720" i="5"/>
  <c r="Y721" i="5"/>
  <c r="Z721" i="5"/>
  <c r="AA721" i="5"/>
  <c r="Y722" i="5"/>
  <c r="Z722" i="5"/>
  <c r="AA722" i="5"/>
  <c r="Y723" i="5"/>
  <c r="Z723" i="5"/>
  <c r="AA723" i="5"/>
  <c r="Y724" i="5"/>
  <c r="Z724" i="5"/>
  <c r="AA724" i="5"/>
  <c r="Y725" i="5"/>
  <c r="Z725" i="5"/>
  <c r="AA725" i="5"/>
  <c r="Y726" i="5"/>
  <c r="Z726" i="5"/>
  <c r="AA726" i="5"/>
  <c r="Y727" i="5"/>
  <c r="Z727" i="5"/>
  <c r="AA727" i="5"/>
  <c r="Y728" i="5"/>
  <c r="Z728" i="5"/>
  <c r="AA728" i="5"/>
  <c r="Y729" i="5"/>
  <c r="Z729" i="5"/>
  <c r="AA729" i="5"/>
  <c r="Y730" i="5"/>
  <c r="Z730" i="5"/>
  <c r="AA730" i="5"/>
  <c r="Y731" i="5"/>
  <c r="Z731" i="5"/>
  <c r="AA731" i="5"/>
  <c r="Y732" i="5"/>
  <c r="Z732" i="5"/>
  <c r="AA732" i="5"/>
  <c r="Y733" i="5"/>
  <c r="Z733" i="5"/>
  <c r="AA733" i="5"/>
  <c r="Y734" i="5"/>
  <c r="Z734" i="5"/>
  <c r="AA734" i="5"/>
  <c r="Y735" i="5"/>
  <c r="Z735" i="5"/>
  <c r="AA735" i="5"/>
  <c r="Y736" i="5"/>
  <c r="Z736" i="5"/>
  <c r="AA736" i="5"/>
  <c r="Y737" i="5"/>
  <c r="Z737" i="5"/>
  <c r="AA737" i="5"/>
  <c r="Y738" i="5"/>
  <c r="Z738" i="5"/>
  <c r="AA738" i="5"/>
  <c r="Y739" i="5"/>
  <c r="Z739" i="5"/>
  <c r="AA739" i="5"/>
  <c r="Y740" i="5"/>
  <c r="Z740" i="5"/>
  <c r="AA740" i="5"/>
  <c r="Y741" i="5"/>
  <c r="Z741" i="5"/>
  <c r="AA741" i="5"/>
  <c r="Y742" i="5"/>
  <c r="Z742" i="5"/>
  <c r="AA742" i="5"/>
  <c r="Y743" i="5"/>
  <c r="Z743" i="5"/>
  <c r="AA743" i="5"/>
  <c r="Y744" i="5"/>
  <c r="Z744" i="5"/>
  <c r="AA744" i="5"/>
  <c r="Y745" i="5"/>
  <c r="Z745" i="5"/>
  <c r="AA745" i="5"/>
  <c r="Y746" i="5"/>
  <c r="Z746" i="5"/>
  <c r="AA746" i="5"/>
  <c r="Y747" i="5"/>
  <c r="Z747" i="5"/>
  <c r="AA747" i="5"/>
  <c r="Y748" i="5"/>
  <c r="Z748" i="5"/>
  <c r="AA748" i="5"/>
  <c r="Y749" i="5"/>
  <c r="Z749" i="5"/>
  <c r="AA749" i="5"/>
  <c r="Y750" i="5"/>
  <c r="Z750" i="5"/>
  <c r="AA750" i="5"/>
  <c r="Y751" i="5"/>
  <c r="Z751" i="5"/>
  <c r="AA751" i="5"/>
  <c r="Y752" i="5"/>
  <c r="Z752" i="5"/>
  <c r="AA752" i="5"/>
  <c r="Y753" i="5"/>
  <c r="Z753" i="5"/>
  <c r="AA753" i="5"/>
  <c r="Y754" i="5"/>
  <c r="Z754" i="5"/>
  <c r="AA754" i="5"/>
  <c r="Y755" i="5"/>
  <c r="Z755" i="5"/>
  <c r="AA755" i="5"/>
  <c r="Y756" i="5"/>
  <c r="Z756" i="5"/>
  <c r="AA756" i="5"/>
  <c r="Y757" i="5"/>
  <c r="Z757" i="5"/>
  <c r="AA757" i="5"/>
  <c r="Y758" i="5"/>
  <c r="Z758" i="5"/>
  <c r="AA758" i="5"/>
  <c r="Y759" i="5"/>
  <c r="Z759" i="5"/>
  <c r="AA759" i="5"/>
  <c r="Y760" i="5"/>
  <c r="Z760" i="5"/>
  <c r="AA760" i="5"/>
  <c r="Y761" i="5"/>
  <c r="Z761" i="5"/>
  <c r="AA761" i="5"/>
  <c r="Y762" i="5"/>
  <c r="Z762" i="5"/>
  <c r="AA762" i="5"/>
  <c r="Y763" i="5"/>
  <c r="Z763" i="5"/>
  <c r="AA763" i="5"/>
  <c r="Y764" i="5"/>
  <c r="Z764" i="5"/>
  <c r="AA764" i="5"/>
  <c r="Y765" i="5"/>
  <c r="Z765" i="5"/>
  <c r="AA765" i="5"/>
  <c r="Y766" i="5"/>
  <c r="Z766" i="5"/>
  <c r="AA766" i="5"/>
  <c r="Y767" i="5"/>
  <c r="Z767" i="5"/>
  <c r="AA767" i="5"/>
  <c r="Y768" i="5"/>
  <c r="Z768" i="5"/>
  <c r="AA768" i="5"/>
  <c r="Y769" i="5"/>
  <c r="Z769" i="5"/>
  <c r="AA769" i="5"/>
  <c r="Y770" i="5"/>
  <c r="Z770" i="5"/>
  <c r="AA770" i="5"/>
  <c r="Y771" i="5"/>
  <c r="Z771" i="5"/>
  <c r="AA771" i="5"/>
  <c r="Y772" i="5"/>
  <c r="Z772" i="5"/>
  <c r="AA772" i="5"/>
  <c r="Y773" i="5"/>
  <c r="Z773" i="5"/>
  <c r="AA773" i="5"/>
  <c r="Y774" i="5"/>
  <c r="Z774" i="5"/>
  <c r="AA774" i="5"/>
  <c r="Y775" i="5"/>
  <c r="Z775" i="5"/>
  <c r="AA775" i="5"/>
  <c r="Y776" i="5"/>
  <c r="Z776" i="5"/>
  <c r="AA776" i="5"/>
  <c r="Y777" i="5"/>
  <c r="Z777" i="5"/>
  <c r="AA777" i="5"/>
  <c r="Y778" i="5"/>
  <c r="Z778" i="5"/>
  <c r="AA778" i="5"/>
  <c r="Y779" i="5"/>
  <c r="Z779" i="5"/>
  <c r="AA779" i="5"/>
  <c r="Y780" i="5"/>
  <c r="Z780" i="5"/>
  <c r="AA780" i="5"/>
  <c r="Y781" i="5"/>
  <c r="Z781" i="5"/>
  <c r="AA781" i="5"/>
  <c r="Y782" i="5"/>
  <c r="Z782" i="5"/>
  <c r="AA782" i="5"/>
  <c r="Y783" i="5"/>
  <c r="Z783" i="5"/>
  <c r="AA783" i="5"/>
  <c r="Y784" i="5"/>
  <c r="Z784" i="5"/>
  <c r="AA784" i="5"/>
  <c r="Y785" i="5"/>
  <c r="Z785" i="5"/>
  <c r="AA785" i="5"/>
  <c r="Y786" i="5"/>
  <c r="Z786" i="5"/>
  <c r="AA786" i="5"/>
  <c r="Y787" i="5"/>
  <c r="Z787" i="5"/>
  <c r="AA787" i="5"/>
  <c r="Y788" i="5"/>
  <c r="Z788" i="5"/>
  <c r="AA788" i="5"/>
  <c r="Y789" i="5"/>
  <c r="Z789" i="5"/>
  <c r="AA789" i="5"/>
  <c r="Y790" i="5"/>
  <c r="Z790" i="5"/>
  <c r="AA790" i="5"/>
  <c r="Y791" i="5"/>
  <c r="Z791" i="5"/>
  <c r="AA791" i="5"/>
  <c r="Y792" i="5"/>
  <c r="Z792" i="5"/>
  <c r="AA792" i="5"/>
  <c r="Y793" i="5"/>
  <c r="Z793" i="5"/>
  <c r="AA793" i="5"/>
  <c r="Y794" i="5"/>
  <c r="Z794" i="5"/>
  <c r="AA794" i="5"/>
  <c r="Y795" i="5"/>
  <c r="Z795" i="5"/>
  <c r="AA795" i="5"/>
  <c r="Y796" i="5"/>
  <c r="Z796" i="5"/>
  <c r="AA796" i="5"/>
  <c r="Y797" i="5"/>
  <c r="Z797" i="5"/>
  <c r="AA797" i="5"/>
  <c r="Y798" i="5"/>
  <c r="Z798" i="5"/>
  <c r="AA798" i="5"/>
  <c r="Y799" i="5"/>
  <c r="Z799" i="5"/>
  <c r="AA799" i="5"/>
  <c r="Y800" i="5"/>
  <c r="Z800" i="5"/>
  <c r="AA800" i="5"/>
  <c r="Y801" i="5"/>
  <c r="Z801" i="5"/>
  <c r="AA801" i="5"/>
  <c r="Y802" i="5"/>
  <c r="Z802" i="5"/>
  <c r="AA802" i="5"/>
  <c r="Y803" i="5"/>
  <c r="Z803" i="5"/>
  <c r="AA803" i="5"/>
  <c r="Y804" i="5"/>
  <c r="Z804" i="5"/>
  <c r="AA804" i="5"/>
  <c r="Y805" i="5"/>
  <c r="Z805" i="5"/>
  <c r="AA805" i="5"/>
  <c r="Y806" i="5"/>
  <c r="Z806" i="5"/>
  <c r="AA806" i="5"/>
  <c r="Y807" i="5"/>
  <c r="Z807" i="5"/>
  <c r="AA807" i="5"/>
  <c r="Y808" i="5"/>
  <c r="Z808" i="5"/>
  <c r="AA808" i="5"/>
  <c r="Y809" i="5"/>
  <c r="Z809" i="5"/>
  <c r="AA809" i="5"/>
  <c r="Y810" i="5"/>
  <c r="Z810" i="5"/>
  <c r="AA810" i="5"/>
  <c r="Y811" i="5"/>
  <c r="Z811" i="5"/>
  <c r="AA811" i="5"/>
  <c r="Y812" i="5"/>
  <c r="Z812" i="5"/>
  <c r="AA812" i="5"/>
  <c r="Y813" i="5"/>
  <c r="Z813" i="5"/>
  <c r="AA813" i="5"/>
  <c r="Y814" i="5"/>
  <c r="Z814" i="5"/>
  <c r="AA814" i="5"/>
  <c r="Y815" i="5"/>
  <c r="Z815" i="5"/>
  <c r="AA815" i="5"/>
  <c r="Y816" i="5"/>
  <c r="Z816" i="5"/>
  <c r="AA816" i="5"/>
  <c r="Y817" i="5"/>
  <c r="Z817" i="5"/>
  <c r="AA817" i="5"/>
  <c r="Y818" i="5"/>
  <c r="Z818" i="5"/>
  <c r="AA818" i="5"/>
  <c r="Y819" i="5"/>
  <c r="Z819" i="5"/>
  <c r="AA819" i="5"/>
  <c r="Y820" i="5"/>
  <c r="Z820" i="5"/>
  <c r="AA820" i="5"/>
  <c r="Y821" i="5"/>
  <c r="Z821" i="5"/>
  <c r="AA821" i="5"/>
  <c r="Y822" i="5"/>
  <c r="Z822" i="5"/>
  <c r="AA822" i="5"/>
  <c r="Y823" i="5"/>
  <c r="Z823" i="5"/>
  <c r="AA823" i="5"/>
  <c r="Y824" i="5"/>
  <c r="Z824" i="5"/>
  <c r="AA824" i="5"/>
  <c r="Y825" i="5"/>
  <c r="Z825" i="5"/>
  <c r="AA825" i="5"/>
  <c r="Y826" i="5"/>
  <c r="Z826" i="5"/>
  <c r="AA826" i="5"/>
  <c r="Y827" i="5"/>
  <c r="Z827" i="5"/>
  <c r="AA827" i="5"/>
  <c r="Y828" i="5"/>
  <c r="Z828" i="5"/>
  <c r="AA828" i="5"/>
  <c r="Y829" i="5"/>
  <c r="Z829" i="5"/>
  <c r="AA829" i="5"/>
  <c r="Y830" i="5"/>
  <c r="Z830" i="5"/>
  <c r="AA830" i="5"/>
  <c r="Y831" i="5"/>
  <c r="Z831" i="5"/>
  <c r="AA831" i="5"/>
  <c r="Y832" i="5"/>
  <c r="Z832" i="5"/>
  <c r="AA832" i="5"/>
  <c r="Y833" i="5"/>
  <c r="Z833" i="5"/>
  <c r="AA833" i="5"/>
  <c r="Y834" i="5"/>
  <c r="Z834" i="5"/>
  <c r="AA834" i="5"/>
  <c r="Y835" i="5"/>
  <c r="Z835" i="5"/>
  <c r="AA835" i="5"/>
  <c r="Y836" i="5"/>
  <c r="Z836" i="5"/>
  <c r="AA836" i="5"/>
  <c r="Y837" i="5"/>
  <c r="Z837" i="5"/>
  <c r="AA837" i="5"/>
  <c r="Y838" i="5"/>
  <c r="Z838" i="5"/>
  <c r="AA838" i="5"/>
  <c r="Y839" i="5"/>
  <c r="Z839" i="5"/>
  <c r="AA839" i="5"/>
  <c r="Y840" i="5"/>
  <c r="Z840" i="5"/>
  <c r="AA840" i="5"/>
  <c r="Y841" i="5"/>
  <c r="Z841" i="5"/>
  <c r="AA841" i="5"/>
  <c r="Y842" i="5"/>
  <c r="Z842" i="5"/>
  <c r="AA842" i="5"/>
  <c r="Y843" i="5"/>
  <c r="Z843" i="5"/>
  <c r="AA843" i="5"/>
  <c r="Y844" i="5"/>
  <c r="Z844" i="5"/>
  <c r="AA844" i="5"/>
  <c r="Y845" i="5"/>
  <c r="Z845" i="5"/>
  <c r="AA845" i="5"/>
  <c r="Y846" i="5"/>
  <c r="Z846" i="5"/>
  <c r="AA846" i="5"/>
  <c r="Y847" i="5"/>
  <c r="Z847" i="5"/>
  <c r="AA847" i="5"/>
  <c r="Y848" i="5"/>
  <c r="Z848" i="5"/>
  <c r="AA848" i="5"/>
  <c r="Y849" i="5"/>
  <c r="Z849" i="5"/>
  <c r="AA849" i="5"/>
  <c r="Y850" i="5"/>
  <c r="Z850" i="5"/>
  <c r="AA850" i="5"/>
  <c r="Y851" i="5"/>
  <c r="Z851" i="5"/>
  <c r="AA851" i="5"/>
  <c r="Y852" i="5"/>
  <c r="Z852" i="5"/>
  <c r="AA852" i="5"/>
  <c r="Y853" i="5"/>
  <c r="Z853" i="5"/>
  <c r="AA853" i="5"/>
  <c r="Y854" i="5"/>
  <c r="Z854" i="5"/>
  <c r="AA854" i="5"/>
  <c r="Y855" i="5"/>
  <c r="Z855" i="5"/>
  <c r="AA855" i="5"/>
  <c r="Y856" i="5"/>
  <c r="Z856" i="5"/>
  <c r="AA856" i="5"/>
  <c r="Y857" i="5"/>
  <c r="Z857" i="5"/>
  <c r="AA857" i="5"/>
  <c r="Y858" i="5"/>
  <c r="Z858" i="5"/>
  <c r="AA858" i="5"/>
  <c r="Y859" i="5"/>
  <c r="Z859" i="5"/>
  <c r="AA859" i="5"/>
  <c r="Y860" i="5"/>
  <c r="Z860" i="5"/>
  <c r="AA860" i="5"/>
  <c r="Y861" i="5"/>
  <c r="Z861" i="5"/>
  <c r="AA861" i="5"/>
  <c r="Y862" i="5"/>
  <c r="Z862" i="5"/>
  <c r="AA862" i="5"/>
  <c r="Y863" i="5"/>
  <c r="Z863" i="5"/>
  <c r="AA863" i="5"/>
  <c r="Y864" i="5"/>
  <c r="Z864" i="5"/>
  <c r="AA864" i="5"/>
  <c r="Y865" i="5"/>
  <c r="Z865" i="5"/>
  <c r="AA865" i="5"/>
  <c r="Y866" i="5"/>
  <c r="Z866" i="5"/>
  <c r="AA866" i="5"/>
  <c r="Y867" i="5"/>
  <c r="Z867" i="5"/>
  <c r="AA867" i="5"/>
  <c r="Y868" i="5"/>
  <c r="Z868" i="5"/>
  <c r="AA868" i="5"/>
  <c r="Y869" i="5"/>
  <c r="Z869" i="5"/>
  <c r="AA869" i="5"/>
  <c r="Y870" i="5"/>
  <c r="Z870" i="5"/>
  <c r="AA870" i="5"/>
  <c r="Y871" i="5"/>
  <c r="Z871" i="5"/>
  <c r="AA871" i="5"/>
  <c r="Y872" i="5"/>
  <c r="Z872" i="5"/>
  <c r="AA872" i="5"/>
  <c r="Y873" i="5"/>
  <c r="Z873" i="5"/>
  <c r="AA873" i="5"/>
  <c r="Y874" i="5"/>
  <c r="Z874" i="5"/>
  <c r="AA874" i="5"/>
  <c r="Y875" i="5"/>
  <c r="Z875" i="5"/>
  <c r="AA875" i="5"/>
  <c r="Y876" i="5"/>
  <c r="Z876" i="5"/>
  <c r="AA876" i="5"/>
  <c r="Y877" i="5"/>
  <c r="Z877" i="5"/>
  <c r="AA877" i="5"/>
  <c r="Y878" i="5"/>
  <c r="Z878" i="5"/>
  <c r="AA878" i="5"/>
  <c r="Y879" i="5"/>
  <c r="Z879" i="5"/>
  <c r="AA879" i="5"/>
  <c r="Y880" i="5"/>
  <c r="Z880" i="5"/>
  <c r="AA880" i="5"/>
  <c r="Y881" i="5"/>
  <c r="Z881" i="5"/>
  <c r="AA881" i="5"/>
  <c r="Y882" i="5"/>
  <c r="Z882" i="5"/>
  <c r="AA882" i="5"/>
  <c r="Y883" i="5"/>
  <c r="Z883" i="5"/>
  <c r="AA883" i="5"/>
  <c r="Y884" i="5"/>
  <c r="Z884" i="5"/>
  <c r="AA884" i="5"/>
  <c r="Y885" i="5"/>
  <c r="Z885" i="5"/>
  <c r="AA885" i="5"/>
  <c r="Y886" i="5"/>
  <c r="Z886" i="5"/>
  <c r="AA886" i="5"/>
  <c r="Y887" i="5"/>
  <c r="Z887" i="5"/>
  <c r="AA887" i="5"/>
  <c r="Y888" i="5"/>
  <c r="Z888" i="5"/>
  <c r="AA888" i="5"/>
  <c r="Y889" i="5"/>
  <c r="Z889" i="5"/>
  <c r="AA889" i="5"/>
  <c r="Y890" i="5"/>
  <c r="Z890" i="5"/>
  <c r="AA890" i="5"/>
  <c r="Y891" i="5"/>
  <c r="Z891" i="5"/>
  <c r="AA891" i="5"/>
  <c r="Y892" i="5"/>
  <c r="Z892" i="5"/>
  <c r="AA892" i="5"/>
  <c r="Y893" i="5"/>
  <c r="Z893" i="5"/>
  <c r="AA893" i="5"/>
  <c r="Y894" i="5"/>
  <c r="Z894" i="5"/>
  <c r="AA894" i="5"/>
  <c r="Y895" i="5"/>
  <c r="Z895" i="5"/>
  <c r="AA895" i="5"/>
  <c r="Y896" i="5"/>
  <c r="Z896" i="5"/>
  <c r="AA896" i="5"/>
  <c r="Y897" i="5"/>
  <c r="Z897" i="5"/>
  <c r="AA897" i="5"/>
  <c r="Y898" i="5"/>
  <c r="Z898" i="5"/>
  <c r="AA898" i="5"/>
  <c r="Y899" i="5"/>
  <c r="Z899" i="5"/>
  <c r="AA899" i="5"/>
  <c r="Y900" i="5"/>
  <c r="Z900" i="5"/>
  <c r="AA900" i="5"/>
  <c r="Y901" i="5"/>
  <c r="Z901" i="5"/>
  <c r="AA901" i="5"/>
  <c r="Y902" i="5"/>
  <c r="Z902" i="5"/>
  <c r="AA902" i="5"/>
  <c r="Y903" i="5"/>
  <c r="Z903" i="5"/>
  <c r="AA903" i="5"/>
  <c r="Y904" i="5"/>
  <c r="Z904" i="5"/>
  <c r="AA904" i="5"/>
  <c r="Y905" i="5"/>
  <c r="Z905" i="5"/>
  <c r="AA905" i="5"/>
  <c r="Y906" i="5"/>
  <c r="Z906" i="5"/>
  <c r="AA906" i="5"/>
  <c r="Y907" i="5"/>
  <c r="Z907" i="5"/>
  <c r="AA907" i="5"/>
  <c r="Y908" i="5"/>
  <c r="Z908" i="5"/>
  <c r="AA908" i="5"/>
  <c r="Y909" i="5"/>
  <c r="Z909" i="5"/>
  <c r="AA909" i="5"/>
  <c r="Y910" i="5"/>
  <c r="Z910" i="5"/>
  <c r="AA910" i="5"/>
  <c r="Y911" i="5"/>
  <c r="Z911" i="5"/>
  <c r="AA911" i="5"/>
  <c r="Y912" i="5"/>
  <c r="Z912" i="5"/>
  <c r="AA912" i="5"/>
  <c r="Y913" i="5"/>
  <c r="Z913" i="5"/>
  <c r="AA913" i="5"/>
  <c r="Y914" i="5"/>
  <c r="Z914" i="5"/>
  <c r="AA914" i="5"/>
  <c r="Y915" i="5"/>
  <c r="Z915" i="5"/>
  <c r="AA915" i="5"/>
  <c r="Y916" i="5"/>
  <c r="Z916" i="5"/>
  <c r="AA916" i="5"/>
  <c r="Y917" i="5"/>
  <c r="Z917" i="5"/>
  <c r="AA917" i="5"/>
  <c r="Y918" i="5"/>
  <c r="Z918" i="5"/>
  <c r="AA918" i="5"/>
  <c r="Y919" i="5"/>
  <c r="Z919" i="5"/>
  <c r="AA919" i="5"/>
  <c r="Y920" i="5"/>
  <c r="Z920" i="5"/>
  <c r="AA920" i="5"/>
  <c r="Y921" i="5"/>
  <c r="Z921" i="5"/>
  <c r="AA921" i="5"/>
  <c r="Y922" i="5"/>
  <c r="Z922" i="5"/>
  <c r="AA922" i="5"/>
  <c r="Y923" i="5"/>
  <c r="Z923" i="5"/>
  <c r="AA923" i="5"/>
  <c r="Y924" i="5"/>
  <c r="Z924" i="5"/>
  <c r="AA924" i="5"/>
  <c r="Y925" i="5"/>
  <c r="Z925" i="5"/>
  <c r="AA925" i="5"/>
  <c r="Y926" i="5"/>
  <c r="Z926" i="5"/>
  <c r="AA926" i="5"/>
  <c r="Y927" i="5"/>
  <c r="Z927" i="5"/>
  <c r="AA927" i="5"/>
  <c r="Y928" i="5"/>
  <c r="Z928" i="5"/>
  <c r="AA928" i="5"/>
  <c r="Y929" i="5"/>
  <c r="Z929" i="5"/>
  <c r="AA929" i="5"/>
  <c r="Y930" i="5"/>
  <c r="Z930" i="5"/>
  <c r="AA930" i="5"/>
  <c r="Y931" i="5"/>
  <c r="Z931" i="5"/>
  <c r="AA931" i="5"/>
  <c r="Y932" i="5"/>
  <c r="Z932" i="5"/>
  <c r="AA932" i="5"/>
  <c r="Y933" i="5"/>
  <c r="Z933" i="5"/>
  <c r="AA933" i="5"/>
  <c r="Y934" i="5"/>
  <c r="Z934" i="5"/>
  <c r="AA934" i="5"/>
  <c r="Y935" i="5"/>
  <c r="Z935" i="5"/>
  <c r="AA935" i="5"/>
  <c r="Y936" i="5"/>
  <c r="Z936" i="5"/>
  <c r="AA936" i="5"/>
  <c r="Y937" i="5"/>
  <c r="Z937" i="5"/>
  <c r="AA937" i="5"/>
  <c r="Y938" i="5"/>
  <c r="Z938" i="5"/>
  <c r="AA938" i="5"/>
  <c r="Y939" i="5"/>
  <c r="Z939" i="5"/>
  <c r="AA939" i="5"/>
  <c r="Y940" i="5"/>
  <c r="Z940" i="5"/>
  <c r="AA940" i="5"/>
  <c r="Y941" i="5"/>
  <c r="Z941" i="5"/>
  <c r="AA941" i="5"/>
  <c r="Y942" i="5"/>
  <c r="Z942" i="5"/>
  <c r="AA942" i="5"/>
  <c r="Y943" i="5"/>
  <c r="Z943" i="5"/>
  <c r="AA943" i="5"/>
  <c r="Y944" i="5"/>
  <c r="Z944" i="5"/>
  <c r="AA944" i="5"/>
  <c r="Y945" i="5"/>
  <c r="Z945" i="5"/>
  <c r="AA945" i="5"/>
  <c r="Y946" i="5"/>
  <c r="Z946" i="5"/>
  <c r="AA946" i="5"/>
  <c r="Y947" i="5"/>
  <c r="Z947" i="5"/>
  <c r="AA947" i="5"/>
  <c r="Y948" i="5"/>
  <c r="Z948" i="5"/>
  <c r="AA948" i="5"/>
  <c r="Y949" i="5"/>
  <c r="Z949" i="5"/>
  <c r="AA949" i="5"/>
  <c r="Y950" i="5"/>
  <c r="Z950" i="5"/>
  <c r="AA950" i="5"/>
  <c r="Y951" i="5"/>
  <c r="Z951" i="5"/>
  <c r="AA951" i="5"/>
  <c r="Y952" i="5"/>
  <c r="Z952" i="5"/>
  <c r="AA952" i="5"/>
  <c r="Y953" i="5"/>
  <c r="Z953" i="5"/>
  <c r="AA953" i="5"/>
  <c r="Y954" i="5"/>
  <c r="Z954" i="5"/>
  <c r="AA954" i="5"/>
  <c r="Y955" i="5"/>
  <c r="Z955" i="5"/>
  <c r="AA955" i="5"/>
  <c r="Y956" i="5"/>
  <c r="Z956" i="5"/>
  <c r="AA956" i="5"/>
  <c r="Y957" i="5"/>
  <c r="Z957" i="5"/>
  <c r="AA957" i="5"/>
  <c r="Y958" i="5"/>
  <c r="Z958" i="5"/>
  <c r="AA958" i="5"/>
  <c r="Y959" i="5"/>
  <c r="Z959" i="5"/>
  <c r="AA959" i="5"/>
  <c r="Y960" i="5"/>
  <c r="Z960" i="5"/>
  <c r="AA960" i="5"/>
  <c r="Y961" i="5"/>
  <c r="Z961" i="5"/>
  <c r="AA961" i="5"/>
  <c r="Y962" i="5"/>
  <c r="Z962" i="5"/>
  <c r="AA962" i="5"/>
  <c r="Y963" i="5"/>
  <c r="Z963" i="5"/>
  <c r="AA963" i="5"/>
  <c r="Y964" i="5"/>
  <c r="Z964" i="5"/>
  <c r="AA964" i="5"/>
  <c r="Y965" i="5"/>
  <c r="Z965" i="5"/>
  <c r="AA965" i="5"/>
  <c r="Y966" i="5"/>
  <c r="Z966" i="5"/>
  <c r="AA966" i="5"/>
  <c r="Y967" i="5"/>
  <c r="Z967" i="5"/>
  <c r="AA967" i="5"/>
  <c r="Y968" i="5"/>
  <c r="Z968" i="5"/>
  <c r="AA968" i="5"/>
  <c r="Y969" i="5"/>
  <c r="Z969" i="5"/>
  <c r="AA969" i="5"/>
  <c r="Y970" i="5"/>
  <c r="Z970" i="5"/>
  <c r="AA970" i="5"/>
  <c r="Y971" i="5"/>
  <c r="Z971" i="5"/>
  <c r="AA971" i="5"/>
  <c r="Y972" i="5"/>
  <c r="Z972" i="5"/>
  <c r="AA972" i="5"/>
  <c r="Y973" i="5"/>
  <c r="Z973" i="5"/>
  <c r="AA973" i="5"/>
  <c r="Y974" i="5"/>
  <c r="Z974" i="5"/>
  <c r="AA974" i="5"/>
  <c r="Y975" i="5"/>
  <c r="Z975" i="5"/>
  <c r="AA975" i="5"/>
  <c r="Y976" i="5"/>
  <c r="Z976" i="5"/>
  <c r="AA976" i="5"/>
  <c r="Y977" i="5"/>
  <c r="Z977" i="5"/>
  <c r="AA977" i="5"/>
  <c r="Y978" i="5"/>
  <c r="Z978" i="5"/>
  <c r="AA978" i="5"/>
  <c r="Y979" i="5"/>
  <c r="Z979" i="5"/>
  <c r="AA979" i="5"/>
  <c r="Y980" i="5"/>
  <c r="Z980" i="5"/>
  <c r="AA980" i="5"/>
  <c r="Y981" i="5"/>
  <c r="Z981" i="5"/>
  <c r="AA981" i="5"/>
  <c r="Y982" i="5"/>
  <c r="Z982" i="5"/>
  <c r="AA982" i="5"/>
  <c r="Y983" i="5"/>
  <c r="Z983" i="5"/>
  <c r="AA983" i="5"/>
  <c r="Y984" i="5"/>
  <c r="Z984" i="5"/>
  <c r="AA984" i="5"/>
  <c r="Y985" i="5"/>
  <c r="Z985" i="5"/>
  <c r="AA985" i="5"/>
  <c r="Y986" i="5"/>
  <c r="Z986" i="5"/>
  <c r="AA986" i="5"/>
  <c r="Y987" i="5"/>
  <c r="Z987" i="5"/>
  <c r="AA987" i="5"/>
  <c r="Y988" i="5"/>
  <c r="Z988" i="5"/>
  <c r="AA988" i="5"/>
  <c r="Y989" i="5"/>
  <c r="Z989" i="5"/>
  <c r="AA989" i="5"/>
  <c r="Y990" i="5"/>
  <c r="U131" i="7" s="1"/>
  <c r="Z990" i="5"/>
  <c r="AA990" i="5"/>
  <c r="Y991" i="5"/>
  <c r="Z991" i="5"/>
  <c r="AA991" i="5"/>
  <c r="Y992" i="5"/>
  <c r="Z992" i="5"/>
  <c r="AA992" i="5"/>
  <c r="Y993" i="5"/>
  <c r="Z993" i="5"/>
  <c r="AA993" i="5"/>
  <c r="Y994" i="5"/>
  <c r="Z994" i="5"/>
  <c r="AA994" i="5"/>
  <c r="Y995" i="5"/>
  <c r="Z995" i="5"/>
  <c r="AA995" i="5"/>
  <c r="Y996" i="5"/>
  <c r="Z996" i="5"/>
  <c r="AA996" i="5"/>
  <c r="Y997" i="5"/>
  <c r="Z997" i="5"/>
  <c r="AA997" i="5"/>
  <c r="Y998" i="5"/>
  <c r="Z998" i="5"/>
  <c r="AA998" i="5"/>
  <c r="Y999" i="5"/>
  <c r="Z999" i="5"/>
  <c r="AA999" i="5"/>
  <c r="Y1000" i="5"/>
  <c r="Z1000" i="5"/>
  <c r="AA1000" i="5"/>
  <c r="Y1001" i="5"/>
  <c r="Z1001" i="5"/>
  <c r="AA1001" i="5"/>
  <c r="Y1002" i="5"/>
  <c r="Z1002" i="5"/>
  <c r="AA1002" i="5"/>
  <c r="Y1003" i="5"/>
  <c r="Z1003" i="5"/>
  <c r="AA1003" i="5"/>
  <c r="Y1004" i="5"/>
  <c r="Z1004" i="5"/>
  <c r="AA1004" i="5"/>
  <c r="Y1005" i="5"/>
  <c r="Z1005" i="5"/>
  <c r="AA1005" i="5"/>
  <c r="Y1006" i="5"/>
  <c r="Z1006" i="5"/>
  <c r="AA1006" i="5"/>
  <c r="Y1007" i="5"/>
  <c r="Z1007" i="5"/>
  <c r="AA1007" i="5"/>
  <c r="Y1008" i="5"/>
  <c r="Z1008" i="5"/>
  <c r="AA1008" i="5"/>
  <c r="Y1009" i="5"/>
  <c r="Z1009" i="5"/>
  <c r="AA1009" i="5"/>
  <c r="Y1010" i="5"/>
  <c r="Z1010" i="5"/>
  <c r="AA1010" i="5"/>
  <c r="Y1011" i="5"/>
  <c r="Z1011" i="5"/>
  <c r="AA1011" i="5"/>
  <c r="Y1012" i="5"/>
  <c r="Z1012" i="5"/>
  <c r="AA1012" i="5"/>
  <c r="Y1013" i="5"/>
  <c r="Z1013" i="5"/>
  <c r="AA1013" i="5"/>
  <c r="Y1014" i="5"/>
  <c r="Z1014" i="5"/>
  <c r="AA1014" i="5"/>
  <c r="Y1015" i="5"/>
  <c r="Z1015" i="5"/>
  <c r="AA1015" i="5"/>
  <c r="Y1016" i="5"/>
  <c r="Z1016" i="5"/>
  <c r="AA1016" i="5"/>
  <c r="Y1017" i="5"/>
  <c r="Z1017" i="5"/>
  <c r="AA1017" i="5"/>
  <c r="Y1018" i="5"/>
  <c r="Z1018" i="5"/>
  <c r="AA1018" i="5"/>
  <c r="Y1019" i="5"/>
  <c r="Z1019" i="5"/>
  <c r="AA1019" i="5"/>
  <c r="Y1020" i="5"/>
  <c r="Z1020" i="5"/>
  <c r="AA1020" i="5"/>
  <c r="Y1021" i="5"/>
  <c r="Z1021" i="5"/>
  <c r="AA1021" i="5"/>
  <c r="Y1022" i="5"/>
  <c r="Z1022" i="5"/>
  <c r="AA1022" i="5"/>
  <c r="Y1023" i="5"/>
  <c r="Z1023" i="5"/>
  <c r="AA1023" i="5"/>
  <c r="Y1024" i="5"/>
  <c r="Z1024" i="5"/>
  <c r="AA1024" i="5"/>
  <c r="Y1025" i="5"/>
  <c r="Z1025" i="5"/>
  <c r="AA1025" i="5"/>
  <c r="Y1026" i="5"/>
  <c r="Z1026" i="5"/>
  <c r="AA1026" i="5"/>
  <c r="Y1027" i="5"/>
  <c r="Z1027" i="5"/>
  <c r="AA1027" i="5"/>
  <c r="Y1028" i="5"/>
  <c r="Z1028" i="5"/>
  <c r="AA1028" i="5"/>
  <c r="Y1029" i="5"/>
  <c r="Z1029" i="5"/>
  <c r="AA1029" i="5"/>
  <c r="Y1030" i="5"/>
  <c r="Z1030" i="5"/>
  <c r="AA1030" i="5"/>
  <c r="Y1031" i="5"/>
  <c r="Z1031" i="5"/>
  <c r="AA1031" i="5"/>
  <c r="Y1032" i="5"/>
  <c r="Z1032" i="5"/>
  <c r="AA1032" i="5"/>
  <c r="Y1033" i="5"/>
  <c r="Z1033" i="5"/>
  <c r="AA1033" i="5"/>
  <c r="Y1034" i="5"/>
  <c r="Z1034" i="5"/>
  <c r="AA1034" i="5"/>
  <c r="Y1035" i="5"/>
  <c r="Z1035" i="5"/>
  <c r="AA1035" i="5"/>
  <c r="Y1036" i="5"/>
  <c r="Z1036" i="5"/>
  <c r="AA1036" i="5"/>
  <c r="Y1037" i="5"/>
  <c r="Z1037" i="5"/>
  <c r="AA1037" i="5"/>
  <c r="Y1038" i="5"/>
  <c r="Z1038" i="5"/>
  <c r="AA1038" i="5"/>
  <c r="Y1039" i="5"/>
  <c r="Z1039" i="5"/>
  <c r="AA1039" i="5"/>
  <c r="Y1040" i="5"/>
  <c r="Z1040" i="5"/>
  <c r="AA1040" i="5"/>
  <c r="Y1041" i="5"/>
  <c r="Z1041" i="5"/>
  <c r="AA1041" i="5"/>
  <c r="Y1042" i="5"/>
  <c r="Z1042" i="5"/>
  <c r="AA1042" i="5"/>
  <c r="Y1043" i="5"/>
  <c r="Z1043" i="5"/>
  <c r="AA1043" i="5"/>
  <c r="Y1044" i="5"/>
  <c r="Z1044" i="5"/>
  <c r="AA1044" i="5"/>
  <c r="Y1045" i="5"/>
  <c r="Z1045" i="5"/>
  <c r="AA1045" i="5"/>
  <c r="Y1046" i="5"/>
  <c r="Z1046" i="5"/>
  <c r="AA1046" i="5"/>
  <c r="Y1047" i="5"/>
  <c r="Z1047" i="5"/>
  <c r="AA1047" i="5"/>
  <c r="Y1048" i="5"/>
  <c r="Z1048" i="5"/>
  <c r="AA1048" i="5"/>
  <c r="Y1049" i="5"/>
  <c r="Z1049" i="5"/>
  <c r="AA1049" i="5"/>
  <c r="Y1050" i="5"/>
  <c r="Z1050" i="5"/>
  <c r="AA1050" i="5"/>
  <c r="Y1051" i="5"/>
  <c r="Z1051" i="5"/>
  <c r="AA1051" i="5"/>
  <c r="Y1052" i="5"/>
  <c r="Z1052" i="5"/>
  <c r="AA1052" i="5"/>
  <c r="Y1053" i="5"/>
  <c r="Z1053" i="5"/>
  <c r="AA1053" i="5"/>
  <c r="Y1054" i="5"/>
  <c r="Z1054" i="5"/>
  <c r="AA1054" i="5"/>
  <c r="Y1055" i="5"/>
  <c r="Z1055" i="5"/>
  <c r="AA1055" i="5"/>
  <c r="Y1056" i="5"/>
  <c r="Z1056" i="5"/>
  <c r="AA1056" i="5"/>
  <c r="Y1057" i="5"/>
  <c r="Z1057" i="5"/>
  <c r="AA1057" i="5"/>
  <c r="Y1058" i="5"/>
  <c r="Z1058" i="5"/>
  <c r="AA1058" i="5"/>
  <c r="Y1059" i="5"/>
  <c r="Z1059" i="5"/>
  <c r="AA1059" i="5"/>
  <c r="Y1060" i="5"/>
  <c r="Z1060" i="5"/>
  <c r="AA1060" i="5"/>
  <c r="Y1061" i="5"/>
  <c r="Z1061" i="5"/>
  <c r="AA1061" i="5"/>
  <c r="Y1062" i="5"/>
  <c r="Z1062" i="5"/>
  <c r="AA1062" i="5"/>
  <c r="Y1063" i="5"/>
  <c r="Z1063" i="5"/>
  <c r="AA1063" i="5"/>
  <c r="Y1064" i="5"/>
  <c r="Z1064" i="5"/>
  <c r="AA1064" i="5"/>
  <c r="Y1065" i="5"/>
  <c r="Z1065" i="5"/>
  <c r="AA1065" i="5"/>
  <c r="Y1066" i="5"/>
  <c r="Z1066" i="5"/>
  <c r="AA1066" i="5"/>
  <c r="Y1067" i="5"/>
  <c r="Z1067" i="5"/>
  <c r="AA1067" i="5"/>
  <c r="Y1068" i="5"/>
  <c r="Z1068" i="5"/>
  <c r="AA1068" i="5"/>
  <c r="Y1069" i="5"/>
  <c r="Z1069" i="5"/>
  <c r="AA1069" i="5"/>
  <c r="Y1070" i="5"/>
  <c r="Z1070" i="5"/>
  <c r="AA1070" i="5"/>
  <c r="Y1071" i="5"/>
  <c r="Z1071" i="5"/>
  <c r="AA1071" i="5"/>
  <c r="Y1072" i="5"/>
  <c r="Z1072" i="5"/>
  <c r="AA1072" i="5"/>
  <c r="Y1073" i="5"/>
  <c r="Z1073" i="5"/>
  <c r="AA1073" i="5"/>
  <c r="Y1074" i="5"/>
  <c r="Z1074" i="5"/>
  <c r="AA1074" i="5"/>
  <c r="Y1075" i="5"/>
  <c r="Z1075" i="5"/>
  <c r="AA1075" i="5"/>
  <c r="Y1076" i="5"/>
  <c r="Z1076" i="5"/>
  <c r="AA1076" i="5"/>
  <c r="Y1077" i="5"/>
  <c r="Z1077" i="5"/>
  <c r="AA1077" i="5"/>
  <c r="Y1078" i="5"/>
  <c r="Z1078" i="5"/>
  <c r="AA1078" i="5"/>
  <c r="Y1079" i="5"/>
  <c r="Z1079" i="5"/>
  <c r="AA1079" i="5"/>
  <c r="Y1080" i="5"/>
  <c r="Z1080" i="5"/>
  <c r="AA1080" i="5"/>
  <c r="Y1081" i="5"/>
  <c r="Z1081" i="5"/>
  <c r="AA1081" i="5"/>
  <c r="Y1082" i="5"/>
  <c r="Z1082" i="5"/>
  <c r="AA1082" i="5"/>
  <c r="Y1083" i="5"/>
  <c r="Z1083" i="5"/>
  <c r="AA1083" i="5"/>
  <c r="Y1084" i="5"/>
  <c r="Z1084" i="5"/>
  <c r="AA1084" i="5"/>
  <c r="Y1085" i="5"/>
  <c r="Z1085" i="5"/>
  <c r="AA1085" i="5"/>
  <c r="Y1086" i="5"/>
  <c r="Z1086" i="5"/>
  <c r="AA1086" i="5"/>
  <c r="Y1087" i="5"/>
  <c r="Z1087" i="5"/>
  <c r="AA1087" i="5"/>
  <c r="Y1088" i="5"/>
  <c r="Z1088" i="5"/>
  <c r="AA1088" i="5"/>
  <c r="Y1089" i="5"/>
  <c r="Z1089" i="5"/>
  <c r="AA1089" i="5"/>
  <c r="Y1090" i="5"/>
  <c r="Z1090" i="5"/>
  <c r="AA1090" i="5"/>
  <c r="Y1091" i="5"/>
  <c r="Z1091" i="5"/>
  <c r="AA1091" i="5"/>
  <c r="Y1092" i="5"/>
  <c r="Z1092" i="5"/>
  <c r="AA1092" i="5"/>
  <c r="Y1093" i="5"/>
  <c r="Z1093" i="5"/>
  <c r="AA1093" i="5"/>
  <c r="Y1094" i="5"/>
  <c r="Z1094" i="5"/>
  <c r="AA1094" i="5"/>
  <c r="Y1095" i="5"/>
  <c r="Z1095" i="5"/>
  <c r="AA1095" i="5"/>
  <c r="Y1096" i="5"/>
  <c r="Z1096" i="5"/>
  <c r="AA1096" i="5"/>
  <c r="Y1097" i="5"/>
  <c r="Z1097" i="5"/>
  <c r="AA1097" i="5"/>
  <c r="Y1098" i="5"/>
  <c r="Z1098" i="5"/>
  <c r="AA1098" i="5"/>
  <c r="Y1099" i="5"/>
  <c r="Z1099" i="5"/>
  <c r="AA1099" i="5"/>
  <c r="Y1100" i="5"/>
  <c r="Z1100" i="5"/>
  <c r="AA1100" i="5"/>
  <c r="Y1101" i="5"/>
  <c r="Z1101" i="5"/>
  <c r="AA1101" i="5"/>
  <c r="Y1102" i="5"/>
  <c r="Z1102" i="5"/>
  <c r="AA1102" i="5"/>
  <c r="Y1103" i="5"/>
  <c r="Z1103" i="5"/>
  <c r="AA1103" i="5"/>
  <c r="Y1104" i="5"/>
  <c r="Z1104" i="5"/>
  <c r="AA1104" i="5"/>
  <c r="Y1105" i="5"/>
  <c r="Z1105" i="5"/>
  <c r="AA1105" i="5"/>
  <c r="Y1106" i="5"/>
  <c r="Z1106" i="5"/>
  <c r="AA1106" i="5"/>
  <c r="Y1107" i="5"/>
  <c r="Z1107" i="5"/>
  <c r="AA1107" i="5"/>
  <c r="Y1108" i="5"/>
  <c r="Z1108" i="5"/>
  <c r="AA1108" i="5"/>
  <c r="Y1109" i="5"/>
  <c r="Z1109" i="5"/>
  <c r="AA1109" i="5"/>
  <c r="Y1110" i="5"/>
  <c r="Z1110" i="5"/>
  <c r="AA1110" i="5"/>
  <c r="Y1111" i="5"/>
  <c r="Z1111" i="5"/>
  <c r="AA1111" i="5"/>
  <c r="Y1112" i="5"/>
  <c r="Z1112" i="5"/>
  <c r="AA1112" i="5"/>
  <c r="Y1113" i="5"/>
  <c r="Z1113" i="5"/>
  <c r="AA1113" i="5"/>
  <c r="Y1114" i="5"/>
  <c r="Z1114" i="5"/>
  <c r="AA1114" i="5"/>
  <c r="Y1115" i="5"/>
  <c r="Z1115" i="5"/>
  <c r="AA1115" i="5"/>
  <c r="Y1116" i="5"/>
  <c r="Z1116" i="5"/>
  <c r="AA1116" i="5"/>
  <c r="Y1117" i="5"/>
  <c r="Z1117" i="5"/>
  <c r="AA1117" i="5"/>
  <c r="Y1118" i="5"/>
  <c r="Z1118" i="5"/>
  <c r="AA1118" i="5"/>
  <c r="Y1119" i="5"/>
  <c r="Z1119" i="5"/>
  <c r="AA1119" i="5"/>
  <c r="Y1120" i="5"/>
  <c r="Z1120" i="5"/>
  <c r="AA1120" i="5"/>
  <c r="Y1121" i="5"/>
  <c r="Z1121" i="5"/>
  <c r="AA1121" i="5"/>
  <c r="Y1122" i="5"/>
  <c r="Z1122" i="5"/>
  <c r="AA1122" i="5"/>
  <c r="Y1123" i="5"/>
  <c r="Z1123" i="5"/>
  <c r="AA1123" i="5"/>
  <c r="Y1124" i="5"/>
  <c r="Z1124" i="5"/>
  <c r="AA1124" i="5"/>
  <c r="Y1125" i="5"/>
  <c r="Z1125" i="5"/>
  <c r="AA1125" i="5"/>
  <c r="Y1126" i="5"/>
  <c r="Z1126" i="5"/>
  <c r="AA1126" i="5"/>
  <c r="Y1127" i="5"/>
  <c r="Z1127" i="5"/>
  <c r="AA1127" i="5"/>
  <c r="Y1128" i="5"/>
  <c r="Z1128" i="5"/>
  <c r="AA1128" i="5"/>
  <c r="Y1129" i="5"/>
  <c r="Z1129" i="5"/>
  <c r="AA1129" i="5"/>
  <c r="Y1130" i="5"/>
  <c r="Z1130" i="5"/>
  <c r="AA1130" i="5"/>
  <c r="Y1131" i="5"/>
  <c r="Z1131" i="5"/>
  <c r="AA1131" i="5"/>
  <c r="Y1132" i="5"/>
  <c r="Z1132" i="5"/>
  <c r="AA1132" i="5"/>
  <c r="Y1133" i="5"/>
  <c r="Z1133" i="5"/>
  <c r="AA1133" i="5"/>
  <c r="Y1134" i="5"/>
  <c r="Z1134" i="5"/>
  <c r="AA1134" i="5"/>
  <c r="Y1135" i="5"/>
  <c r="Z1135" i="5"/>
  <c r="AA1135" i="5"/>
  <c r="Y1136" i="5"/>
  <c r="Z1136" i="5"/>
  <c r="AA1136" i="5"/>
  <c r="Y1137" i="5"/>
  <c r="Z1137" i="5"/>
  <c r="AA1137" i="5"/>
  <c r="Y1138" i="5"/>
  <c r="Z1138" i="5"/>
  <c r="AA1138" i="5"/>
  <c r="Y1139" i="5"/>
  <c r="Z1139" i="5"/>
  <c r="AA1139" i="5"/>
  <c r="Y1140" i="5"/>
  <c r="Z1140" i="5"/>
  <c r="AA1140" i="5"/>
  <c r="Y1141" i="5"/>
  <c r="Z1141" i="5"/>
  <c r="AA1141" i="5"/>
  <c r="Y1142" i="5"/>
  <c r="Z1142" i="5"/>
  <c r="AA1142" i="5"/>
  <c r="Y1143" i="5"/>
  <c r="Z1143" i="5"/>
  <c r="AA1143" i="5"/>
  <c r="Y1144" i="5"/>
  <c r="Z1144" i="5"/>
  <c r="AA1144" i="5"/>
  <c r="Y1145" i="5"/>
  <c r="Z1145" i="5"/>
  <c r="AA1145" i="5"/>
  <c r="Y1146" i="5"/>
  <c r="Z1146" i="5"/>
  <c r="AA1146" i="5"/>
  <c r="Y1147" i="5"/>
  <c r="Z1147" i="5"/>
  <c r="AA1147" i="5"/>
  <c r="Y1148" i="5"/>
  <c r="Z1148" i="5"/>
  <c r="AA1148" i="5"/>
  <c r="Y1149" i="5"/>
  <c r="Z1149" i="5"/>
  <c r="AA1149" i="5"/>
  <c r="Y1150" i="5"/>
  <c r="Z1150" i="5"/>
  <c r="AA1150" i="5"/>
  <c r="Y1151" i="5"/>
  <c r="Z1151" i="5"/>
  <c r="AA1151" i="5"/>
  <c r="Y1152" i="5"/>
  <c r="Z1152" i="5"/>
  <c r="AA1152" i="5"/>
  <c r="Y1153" i="5"/>
  <c r="Z1153" i="5"/>
  <c r="AA1153" i="5"/>
  <c r="Y1154" i="5"/>
  <c r="Z1154" i="5"/>
  <c r="AA1154" i="5"/>
  <c r="Y1155" i="5"/>
  <c r="Z1155" i="5"/>
  <c r="AA1155" i="5"/>
  <c r="Y1156" i="5"/>
  <c r="Z1156" i="5"/>
  <c r="AA1156" i="5"/>
  <c r="Y1157" i="5"/>
  <c r="Z1157" i="5"/>
  <c r="AA1157" i="5"/>
  <c r="Y1158" i="5"/>
  <c r="Z1158" i="5"/>
  <c r="AA1158" i="5"/>
  <c r="Y1159" i="5"/>
  <c r="Z1159" i="5"/>
  <c r="AA1159" i="5"/>
  <c r="Y1160" i="5"/>
  <c r="Z1160" i="5"/>
  <c r="AA1160" i="5"/>
  <c r="Y1161" i="5"/>
  <c r="Z1161" i="5"/>
  <c r="AA1161" i="5"/>
  <c r="Y1162" i="5"/>
  <c r="Z1162" i="5"/>
  <c r="AA1162" i="5"/>
  <c r="Y1163" i="5"/>
  <c r="Z1163" i="5"/>
  <c r="AA1163" i="5"/>
  <c r="Y1164" i="5"/>
  <c r="Z1164" i="5"/>
  <c r="AA1164" i="5"/>
  <c r="Y1165" i="5"/>
  <c r="Z1165" i="5"/>
  <c r="AA1165" i="5"/>
  <c r="Y1166" i="5"/>
  <c r="Z1166" i="5"/>
  <c r="AA1166" i="5"/>
  <c r="Y1167" i="5"/>
  <c r="Z1167" i="5"/>
  <c r="AA1167" i="5"/>
  <c r="Y1168" i="5"/>
  <c r="Z1168" i="5"/>
  <c r="AA1168" i="5"/>
  <c r="Y1169" i="5"/>
  <c r="Z1169" i="5"/>
  <c r="AA1169" i="5"/>
  <c r="Y1170" i="5"/>
  <c r="Z1170" i="5"/>
  <c r="AA1170" i="5"/>
  <c r="Y1171" i="5"/>
  <c r="Z1171" i="5"/>
  <c r="AA1171" i="5"/>
  <c r="Y1172" i="5"/>
  <c r="Z1172" i="5"/>
  <c r="AA1172" i="5"/>
  <c r="Y1173" i="5"/>
  <c r="Z1173" i="5"/>
  <c r="AA1173" i="5"/>
  <c r="Y1174" i="5"/>
  <c r="Z1174" i="5"/>
  <c r="AA1174" i="5"/>
  <c r="Y1175" i="5"/>
  <c r="Z1175" i="5"/>
  <c r="AA1175" i="5"/>
  <c r="Y1176" i="5"/>
  <c r="Z1176" i="5"/>
  <c r="AA1176" i="5"/>
  <c r="Y1177" i="5"/>
  <c r="Z1177" i="5"/>
  <c r="AA1177" i="5"/>
  <c r="Y1178" i="5"/>
  <c r="Z1178" i="5"/>
  <c r="AA1178" i="5"/>
  <c r="Y1179" i="5"/>
  <c r="Z1179" i="5"/>
  <c r="AA1179" i="5"/>
  <c r="Y1180" i="5"/>
  <c r="Z1180" i="5"/>
  <c r="AA1180" i="5"/>
  <c r="Y1181" i="5"/>
  <c r="Z1181" i="5"/>
  <c r="AA1181" i="5"/>
  <c r="Y1182" i="5"/>
  <c r="Z1182" i="5"/>
  <c r="AA1182" i="5"/>
  <c r="Y1183" i="5"/>
  <c r="Z1183" i="5"/>
  <c r="AA1183" i="5"/>
  <c r="Y1184" i="5"/>
  <c r="Z1184" i="5"/>
  <c r="AA1184" i="5"/>
  <c r="Y1185" i="5"/>
  <c r="Z1185" i="5"/>
  <c r="AA1185" i="5"/>
  <c r="Y1186" i="5"/>
  <c r="Z1186" i="5"/>
  <c r="AA1186" i="5"/>
  <c r="Y1187" i="5"/>
  <c r="Z1187" i="5"/>
  <c r="AA1187" i="5"/>
  <c r="Y1188" i="5"/>
  <c r="Z1188" i="5"/>
  <c r="AA1188" i="5"/>
  <c r="Y1189" i="5"/>
  <c r="Z1189" i="5"/>
  <c r="AA1189" i="5"/>
  <c r="Y1190" i="5"/>
  <c r="Z1190" i="5"/>
  <c r="AA1190" i="5"/>
  <c r="Y1191" i="5"/>
  <c r="Z1191" i="5"/>
  <c r="AA1191" i="5"/>
  <c r="Y1192" i="5"/>
  <c r="Z1192" i="5"/>
  <c r="AA1192" i="5"/>
  <c r="Y1193" i="5"/>
  <c r="Z1193" i="5"/>
  <c r="AA1193" i="5"/>
  <c r="Y1194" i="5"/>
  <c r="Z1194" i="5"/>
  <c r="AA1194" i="5"/>
  <c r="Y1195" i="5"/>
  <c r="Z1195" i="5"/>
  <c r="AA1195" i="5"/>
  <c r="Y1196" i="5"/>
  <c r="Z1196" i="5"/>
  <c r="AA1196" i="5"/>
  <c r="Y1197" i="5"/>
  <c r="Z1197" i="5"/>
  <c r="AA1197" i="5"/>
  <c r="Y1198" i="5"/>
  <c r="Z1198" i="5"/>
  <c r="AA1198" i="5"/>
  <c r="Y1199" i="5"/>
  <c r="Z1199" i="5"/>
  <c r="AA1199" i="5"/>
  <c r="Y1200" i="5"/>
  <c r="Z1200" i="5"/>
  <c r="AA1200" i="5"/>
  <c r="Y1201" i="5"/>
  <c r="Z1201" i="5"/>
  <c r="AA1201" i="5"/>
  <c r="Y1202" i="5"/>
  <c r="Z1202" i="5"/>
  <c r="AA1202" i="5"/>
  <c r="Y1203" i="5"/>
  <c r="Z1203" i="5"/>
  <c r="AA1203" i="5"/>
  <c r="Y1204" i="5"/>
  <c r="Z1204" i="5"/>
  <c r="AA1204" i="5"/>
  <c r="Y1205" i="5"/>
  <c r="Z1205" i="5"/>
  <c r="AA1205" i="5"/>
  <c r="Y1206" i="5"/>
  <c r="Z1206" i="5"/>
  <c r="AA1206" i="5"/>
  <c r="Y1207" i="5"/>
  <c r="Z1207" i="5"/>
  <c r="AA1207" i="5"/>
  <c r="Y1208" i="5"/>
  <c r="Z1208" i="5"/>
  <c r="AA1208" i="5"/>
  <c r="Y1209" i="5"/>
  <c r="Z1209" i="5"/>
  <c r="AA1209" i="5"/>
  <c r="Y1210" i="5"/>
  <c r="Z1210" i="5"/>
  <c r="AA1210" i="5"/>
  <c r="Y1211" i="5"/>
  <c r="Z1211" i="5"/>
  <c r="AA1211" i="5"/>
  <c r="Y1212" i="5"/>
  <c r="Z1212" i="5"/>
  <c r="AA1212" i="5"/>
  <c r="Y1213" i="5"/>
  <c r="Z1213" i="5"/>
  <c r="AA1213" i="5"/>
  <c r="Y1214" i="5"/>
  <c r="Z1214" i="5"/>
  <c r="AA1214" i="5"/>
  <c r="Y1215" i="5"/>
  <c r="Z1215" i="5"/>
  <c r="AA1215" i="5"/>
  <c r="Y1216" i="5"/>
  <c r="Z1216" i="5"/>
  <c r="AA1216" i="5"/>
  <c r="Y1217" i="5"/>
  <c r="Z1217" i="5"/>
  <c r="AA1217" i="5"/>
  <c r="Y1218" i="5"/>
  <c r="Z1218" i="5"/>
  <c r="AA1218" i="5"/>
  <c r="Y1219" i="5"/>
  <c r="Z1219" i="5"/>
  <c r="AA1219" i="5"/>
  <c r="Y1220" i="5"/>
  <c r="Z1220" i="5"/>
  <c r="AA1220" i="5"/>
  <c r="Y1221" i="5"/>
  <c r="Z1221" i="5"/>
  <c r="AA1221" i="5"/>
  <c r="Y1222" i="5"/>
  <c r="Z1222" i="5"/>
  <c r="AA1222" i="5"/>
  <c r="Y1223" i="5"/>
  <c r="Z1223" i="5"/>
  <c r="AA1223" i="5"/>
  <c r="Y1224" i="5"/>
  <c r="Z1224" i="5"/>
  <c r="AA1224" i="5"/>
  <c r="Y1225" i="5"/>
  <c r="Z1225" i="5"/>
  <c r="AA1225" i="5"/>
  <c r="Y1226" i="5"/>
  <c r="Z1226" i="5"/>
  <c r="AA1226" i="5"/>
  <c r="Y1227" i="5"/>
  <c r="Z1227" i="5"/>
  <c r="AA1227" i="5"/>
  <c r="Y1228" i="5"/>
  <c r="Z1228" i="5"/>
  <c r="AA1228" i="5"/>
  <c r="Y1229" i="5"/>
  <c r="Z1229" i="5"/>
  <c r="AA1229" i="5"/>
  <c r="Y1230" i="5"/>
  <c r="Z1230" i="5"/>
  <c r="AA1230" i="5"/>
  <c r="Y1231" i="5"/>
  <c r="Z1231" i="5"/>
  <c r="AA1231" i="5"/>
  <c r="Y1232" i="5"/>
  <c r="Z1232" i="5"/>
  <c r="AA1232" i="5"/>
  <c r="Y1233" i="5"/>
  <c r="Z1233" i="5"/>
  <c r="AA1233" i="5"/>
  <c r="Y1234" i="5"/>
  <c r="Z1234" i="5"/>
  <c r="AA1234" i="5"/>
  <c r="Y1235" i="5"/>
  <c r="Z1235" i="5"/>
  <c r="AA1235" i="5"/>
  <c r="Y1236" i="5"/>
  <c r="Z1236" i="5"/>
  <c r="AA1236" i="5"/>
  <c r="Y1237" i="5"/>
  <c r="Z1237" i="5"/>
  <c r="AA1237" i="5"/>
  <c r="Y1238" i="5"/>
  <c r="Z1238" i="5"/>
  <c r="AA1238" i="5"/>
  <c r="Y1239" i="5"/>
  <c r="Z1239" i="5"/>
  <c r="AA1239" i="5"/>
  <c r="Y1240" i="5"/>
  <c r="Z1240" i="5"/>
  <c r="AA1240" i="5"/>
  <c r="Y1241" i="5"/>
  <c r="Z1241" i="5"/>
  <c r="AA1241" i="5"/>
  <c r="Y1242" i="5"/>
  <c r="Z1242" i="5"/>
  <c r="AA1242" i="5"/>
  <c r="Y1243" i="5"/>
  <c r="Z1243" i="5"/>
  <c r="AA1243" i="5"/>
  <c r="Y1244" i="5"/>
  <c r="Z1244" i="5"/>
  <c r="AA1244" i="5"/>
  <c r="Y1245" i="5"/>
  <c r="Z1245" i="5"/>
  <c r="AA1245" i="5"/>
  <c r="Y1246" i="5"/>
  <c r="Z1246" i="5"/>
  <c r="AA1246" i="5"/>
  <c r="Y1247" i="5"/>
  <c r="Z1247" i="5"/>
  <c r="AA1247" i="5"/>
  <c r="Y1248" i="5"/>
  <c r="Z1248" i="5"/>
  <c r="AA1248" i="5"/>
  <c r="Y1249" i="5"/>
  <c r="Z1249" i="5"/>
  <c r="AA1249" i="5"/>
  <c r="Y1250" i="5"/>
  <c r="Z1250" i="5"/>
  <c r="AA1250" i="5"/>
  <c r="Y1251" i="5"/>
  <c r="Z1251" i="5"/>
  <c r="AA1251" i="5"/>
  <c r="Y1252" i="5"/>
  <c r="Z1252" i="5"/>
  <c r="AA1252" i="5"/>
  <c r="Y1253" i="5"/>
  <c r="Z1253" i="5"/>
  <c r="AA1253" i="5"/>
  <c r="Y1254" i="5"/>
  <c r="Z1254" i="5"/>
  <c r="AA1254" i="5"/>
  <c r="Y1255" i="5"/>
  <c r="Z1255" i="5"/>
  <c r="AA1255" i="5"/>
  <c r="Y1256" i="5"/>
  <c r="Z1256" i="5"/>
  <c r="AA1256" i="5"/>
  <c r="Y1257" i="5"/>
  <c r="Z1257" i="5"/>
  <c r="AA1257" i="5"/>
  <c r="Y1258" i="5"/>
  <c r="Z1258" i="5"/>
  <c r="AA1258" i="5"/>
  <c r="Y1259" i="5"/>
  <c r="Z1259" i="5"/>
  <c r="AA1259" i="5"/>
  <c r="Y1260" i="5"/>
  <c r="Z1260" i="5"/>
  <c r="AA1260" i="5"/>
  <c r="Y1261" i="5"/>
  <c r="Z1261" i="5"/>
  <c r="AA1261" i="5"/>
  <c r="Y1262" i="5"/>
  <c r="Z1262" i="5"/>
  <c r="AA1262" i="5"/>
  <c r="Y1263" i="5"/>
  <c r="Z1263" i="5"/>
  <c r="AA1263" i="5"/>
  <c r="Y1264" i="5"/>
  <c r="Z1264" i="5"/>
  <c r="AA1264" i="5"/>
  <c r="Y1265" i="5"/>
  <c r="Z1265" i="5"/>
  <c r="AA1265" i="5"/>
  <c r="Y1266" i="5"/>
  <c r="Z1266" i="5"/>
  <c r="AA1266" i="5"/>
  <c r="Y1267" i="5"/>
  <c r="Z1267" i="5"/>
  <c r="AA1267" i="5"/>
  <c r="Y1268" i="5"/>
  <c r="Z1268" i="5"/>
  <c r="AA1268" i="5"/>
  <c r="Y1269" i="5"/>
  <c r="Z1269" i="5"/>
  <c r="AA1269" i="5"/>
  <c r="Y1270" i="5"/>
  <c r="Z1270" i="5"/>
  <c r="AA1270" i="5"/>
  <c r="Y1271" i="5"/>
  <c r="Z1271" i="5"/>
  <c r="AA1271" i="5"/>
  <c r="Y1272" i="5"/>
  <c r="Z1272" i="5"/>
  <c r="AA1272" i="5"/>
  <c r="Y1273" i="5"/>
  <c r="Z1273" i="5"/>
  <c r="AA1273" i="5"/>
  <c r="Y1274" i="5"/>
  <c r="Z1274" i="5"/>
  <c r="AA1274" i="5"/>
  <c r="Y1275" i="5"/>
  <c r="Z1275" i="5"/>
  <c r="AA1275" i="5"/>
  <c r="Y1276" i="5"/>
  <c r="Z1276" i="5"/>
  <c r="AA1276" i="5"/>
  <c r="Y1277" i="5"/>
  <c r="Z1277" i="5"/>
  <c r="AA1277" i="5"/>
  <c r="Y1278" i="5"/>
  <c r="Z1278" i="5"/>
  <c r="AA1278" i="5"/>
  <c r="Y1279" i="5"/>
  <c r="Z1279" i="5"/>
  <c r="AA1279" i="5"/>
  <c r="Y1280" i="5"/>
  <c r="Z1280" i="5"/>
  <c r="AA1280" i="5"/>
  <c r="Y1281" i="5"/>
  <c r="Z1281" i="5"/>
  <c r="AA1281" i="5"/>
  <c r="Y1282" i="5"/>
  <c r="Z1282" i="5"/>
  <c r="AA1282" i="5"/>
  <c r="Y1283" i="5"/>
  <c r="Z1283" i="5"/>
  <c r="AA1283" i="5"/>
  <c r="Y1284" i="5"/>
  <c r="Z1284" i="5"/>
  <c r="AA1284" i="5"/>
  <c r="Y1285" i="5"/>
  <c r="Z1285" i="5"/>
  <c r="AA1285" i="5"/>
  <c r="Y1286" i="5"/>
  <c r="Z1286" i="5"/>
  <c r="AA1286" i="5"/>
  <c r="Y1287" i="5"/>
  <c r="Z1287" i="5"/>
  <c r="AA1287" i="5"/>
  <c r="Y1288" i="5"/>
  <c r="Z1288" i="5"/>
  <c r="AA1288" i="5"/>
  <c r="Y1289" i="5"/>
  <c r="Z1289" i="5"/>
  <c r="AA1289" i="5"/>
  <c r="Y1290" i="5"/>
  <c r="Z1290" i="5"/>
  <c r="AA1290" i="5"/>
  <c r="Y1291" i="5"/>
  <c r="Z1291" i="5"/>
  <c r="AA1291" i="5"/>
  <c r="Y1292" i="5"/>
  <c r="Z1292" i="5"/>
  <c r="AA1292" i="5"/>
  <c r="Y1293" i="5"/>
  <c r="Z1293" i="5"/>
  <c r="AA1293" i="5"/>
  <c r="Y1294" i="5"/>
  <c r="Z1294" i="5"/>
  <c r="AA1294" i="5"/>
  <c r="Y1295" i="5"/>
  <c r="Z1295" i="5"/>
  <c r="AA1295" i="5"/>
  <c r="Y1296" i="5"/>
  <c r="Z1296" i="5"/>
  <c r="AA1296" i="5"/>
  <c r="Y1297" i="5"/>
  <c r="Z1297" i="5"/>
  <c r="AA1297" i="5"/>
  <c r="Y1298" i="5"/>
  <c r="Z1298" i="5"/>
  <c r="AA1298" i="5"/>
  <c r="Y1299" i="5"/>
  <c r="Z1299" i="5"/>
  <c r="AA1299" i="5"/>
  <c r="Y1300" i="5"/>
  <c r="Z1300" i="5"/>
  <c r="AA1300" i="5"/>
  <c r="Y1301" i="5"/>
  <c r="Z1301" i="5"/>
  <c r="AA1301" i="5"/>
  <c r="Y1302" i="5"/>
  <c r="Z1302" i="5"/>
  <c r="AA1302" i="5"/>
  <c r="Y1303" i="5"/>
  <c r="Z1303" i="5"/>
  <c r="AA1303" i="5"/>
  <c r="Y1304" i="5"/>
  <c r="Z1304" i="5"/>
  <c r="AA1304" i="5"/>
  <c r="Y1305" i="5"/>
  <c r="Z1305" i="5"/>
  <c r="AA1305" i="5"/>
  <c r="Y1306" i="5"/>
  <c r="Z1306" i="5"/>
  <c r="AA1306" i="5"/>
  <c r="Y1307" i="5"/>
  <c r="Z1307" i="5"/>
  <c r="AA1307" i="5"/>
  <c r="Y1308" i="5"/>
  <c r="Z1308" i="5"/>
  <c r="AA1308" i="5"/>
  <c r="Y1309" i="5"/>
  <c r="Z1309" i="5"/>
  <c r="AA1309" i="5"/>
  <c r="Y1310" i="5"/>
  <c r="Z1310" i="5"/>
  <c r="AA1310" i="5"/>
  <c r="Y1311" i="5"/>
  <c r="Z1311" i="5"/>
  <c r="AA1311" i="5"/>
  <c r="Y1312" i="5"/>
  <c r="Z1312" i="5"/>
  <c r="AA1312" i="5"/>
  <c r="Y1313" i="5"/>
  <c r="Z1313" i="5"/>
  <c r="AA1313" i="5"/>
  <c r="Y1314" i="5"/>
  <c r="Z1314" i="5"/>
  <c r="AA1314" i="5"/>
  <c r="Y1315" i="5"/>
  <c r="Z1315" i="5"/>
  <c r="AA1315" i="5"/>
  <c r="Y1316" i="5"/>
  <c r="Z1316" i="5"/>
  <c r="AA1316" i="5"/>
  <c r="Y1317" i="5"/>
  <c r="Z1317" i="5"/>
  <c r="AA1317" i="5"/>
  <c r="Y1318" i="5"/>
  <c r="Z1318" i="5"/>
  <c r="AA1318" i="5"/>
  <c r="Y1319" i="5"/>
  <c r="Z1319" i="5"/>
  <c r="AA1319" i="5"/>
  <c r="Y1320" i="5"/>
  <c r="Z1320" i="5"/>
  <c r="AA1320" i="5"/>
  <c r="Y1321" i="5"/>
  <c r="Z1321" i="5"/>
  <c r="AA1321" i="5"/>
  <c r="Y1322" i="5"/>
  <c r="Z1322" i="5"/>
  <c r="AA1322" i="5"/>
  <c r="Y1323" i="5"/>
  <c r="Z1323" i="5"/>
  <c r="AA1323" i="5"/>
  <c r="Y1324" i="5"/>
  <c r="Z1324" i="5"/>
  <c r="AA1324" i="5"/>
  <c r="Y1325" i="5"/>
  <c r="Z1325" i="5"/>
  <c r="AA1325" i="5"/>
  <c r="Y1326" i="5"/>
  <c r="Z1326" i="5"/>
  <c r="AA1326" i="5"/>
  <c r="Y1327" i="5"/>
  <c r="Z1327" i="5"/>
  <c r="AA1327" i="5"/>
  <c r="Y1328" i="5"/>
  <c r="Z1328" i="5"/>
  <c r="AA1328" i="5"/>
  <c r="Y1329" i="5"/>
  <c r="Z1329" i="5"/>
  <c r="AA1329" i="5"/>
  <c r="Y1330" i="5"/>
  <c r="Z1330" i="5"/>
  <c r="AA1330" i="5"/>
  <c r="Y1331" i="5"/>
  <c r="Z1331" i="5"/>
  <c r="AA1331" i="5"/>
  <c r="Y1332" i="5"/>
  <c r="Z1332" i="5"/>
  <c r="AA1332" i="5"/>
  <c r="Y1333" i="5"/>
  <c r="Z1333" i="5"/>
  <c r="AA1333" i="5"/>
  <c r="Y1334" i="5"/>
  <c r="Z1334" i="5"/>
  <c r="AA1334" i="5"/>
  <c r="Y1335" i="5"/>
  <c r="Z1335" i="5"/>
  <c r="AA1335" i="5"/>
  <c r="Y1336" i="5"/>
  <c r="Z1336" i="5"/>
  <c r="AA1336" i="5"/>
  <c r="Y1337" i="5"/>
  <c r="Z1337" i="5"/>
  <c r="AA1337" i="5"/>
  <c r="Y1338" i="5"/>
  <c r="Z1338" i="5"/>
  <c r="AA1338" i="5"/>
  <c r="Y1339" i="5"/>
  <c r="Z1339" i="5"/>
  <c r="AA1339" i="5"/>
  <c r="Y1340" i="5"/>
  <c r="Z1340" i="5"/>
  <c r="AA1340" i="5"/>
  <c r="Y1341" i="5"/>
  <c r="Z1341" i="5"/>
  <c r="AA1341" i="5"/>
  <c r="Y1342" i="5"/>
  <c r="Z1342" i="5"/>
  <c r="AA1342" i="5"/>
  <c r="Y1343" i="5"/>
  <c r="Z1343" i="5"/>
  <c r="AA1343" i="5"/>
  <c r="Y1344" i="5"/>
  <c r="Z1344" i="5"/>
  <c r="AA1344" i="5"/>
  <c r="Y1345" i="5"/>
  <c r="Z1345" i="5"/>
  <c r="AA1345" i="5"/>
  <c r="Y1346" i="5"/>
  <c r="Z1346" i="5"/>
  <c r="AA1346" i="5"/>
  <c r="Y1347" i="5"/>
  <c r="Z1347" i="5"/>
  <c r="AA1347" i="5"/>
  <c r="Y1348" i="5"/>
  <c r="Z1348" i="5"/>
  <c r="AA1348" i="5"/>
  <c r="Y1349" i="5"/>
  <c r="Z1349" i="5"/>
  <c r="AA1349" i="5"/>
  <c r="Y1350" i="5"/>
  <c r="Z1350" i="5"/>
  <c r="AA1350" i="5"/>
  <c r="Y1351" i="5"/>
  <c r="Z1351" i="5"/>
  <c r="AA1351" i="5"/>
  <c r="Y1352" i="5"/>
  <c r="Z1352" i="5"/>
  <c r="AA1352" i="5"/>
  <c r="Y1353" i="5"/>
  <c r="Z1353" i="5"/>
  <c r="AA1353" i="5"/>
  <c r="Y1354" i="5"/>
  <c r="Z1354" i="5"/>
  <c r="AA1354" i="5"/>
  <c r="Y1355" i="5"/>
  <c r="Z1355" i="5"/>
  <c r="AA1355" i="5"/>
  <c r="Y1356" i="5"/>
  <c r="Z1356" i="5"/>
  <c r="AA1356" i="5"/>
  <c r="Z6" i="5"/>
  <c r="AA6" i="5"/>
  <c r="Y6" i="5"/>
  <c r="T117" i="7" l="1"/>
  <c r="U121" i="7"/>
  <c r="V129" i="7"/>
  <c r="U127" i="7"/>
  <c r="U115" i="7"/>
  <c r="W122" i="7"/>
  <c r="W118" i="7"/>
  <c r="U133" i="7"/>
  <c r="V114" i="7"/>
  <c r="T129" i="7"/>
  <c r="T115" i="7"/>
  <c r="W112" i="7"/>
  <c r="T127" i="7"/>
  <c r="U126" i="7"/>
  <c r="U122" i="7"/>
  <c r="T121" i="7"/>
  <c r="V117" i="7"/>
  <c r="V111" i="7"/>
  <c r="T128" i="7"/>
  <c r="V124" i="7"/>
  <c r="T118" i="7"/>
  <c r="T116" i="7"/>
  <c r="T130" i="7"/>
  <c r="V133" i="7"/>
  <c r="V109" i="7"/>
  <c r="U111" i="7"/>
  <c r="U129" i="7"/>
  <c r="U117" i="7"/>
  <c r="T47" i="7"/>
  <c r="W47" i="7"/>
  <c r="U47" i="7"/>
  <c r="V47" i="7"/>
  <c r="U109" i="7"/>
  <c r="T131" i="7"/>
  <c r="T111" i="7"/>
  <c r="W126" i="7"/>
  <c r="W114" i="7"/>
  <c r="V130" i="7"/>
  <c r="V118" i="7"/>
  <c r="V112" i="7"/>
  <c r="W50" i="7"/>
  <c r="T50" i="7"/>
  <c r="V50" i="7"/>
  <c r="U50" i="7"/>
  <c r="T59" i="7"/>
  <c r="U59" i="7"/>
  <c r="V59" i="7"/>
  <c r="W59" i="7"/>
  <c r="V53" i="7"/>
  <c r="T53" i="7"/>
  <c r="U53" i="7"/>
  <c r="W53" i="7"/>
  <c r="W65" i="7"/>
  <c r="T65" i="7"/>
  <c r="U65" i="7"/>
  <c r="V65" i="7"/>
  <c r="W109" i="7"/>
  <c r="V131" i="7"/>
  <c r="V127" i="7"/>
  <c r="V121" i="7"/>
  <c r="V115" i="7"/>
  <c r="W58" i="7"/>
  <c r="T58" i="7"/>
  <c r="U58" i="7"/>
  <c r="V58" i="7"/>
  <c r="W124" i="7"/>
  <c r="W116" i="7"/>
  <c r="V116" i="7"/>
  <c r="W62" i="7"/>
  <c r="U62" i="7"/>
  <c r="V62" i="7"/>
  <c r="T62" i="7"/>
  <c r="W52" i="7"/>
  <c r="U52" i="7"/>
  <c r="V52" i="7"/>
  <c r="T52" i="7"/>
  <c r="U130" i="7"/>
  <c r="U128" i="7"/>
  <c r="U124" i="7"/>
  <c r="U120" i="7"/>
  <c r="U118" i="7"/>
  <c r="U116" i="7"/>
  <c r="U114" i="7"/>
  <c r="U112" i="7"/>
  <c r="T69" i="7"/>
  <c r="W69" i="7"/>
  <c r="U69" i="7"/>
  <c r="V69" i="7"/>
  <c r="W64" i="7"/>
  <c r="U64" i="7"/>
  <c r="T64" i="7"/>
  <c r="V64" i="7"/>
  <c r="T133" i="7"/>
  <c r="W130" i="7"/>
  <c r="V128" i="7"/>
  <c r="V122" i="7"/>
  <c r="W60" i="7"/>
  <c r="U60" i="7"/>
  <c r="T60" i="7"/>
  <c r="V60" i="7"/>
  <c r="W55" i="7"/>
  <c r="T55" i="7"/>
  <c r="U55" i="7"/>
  <c r="V55" i="7"/>
  <c r="T126" i="7"/>
  <c r="T124" i="7"/>
  <c r="T122" i="7"/>
  <c r="T120" i="7"/>
  <c r="T114" i="7"/>
  <c r="T112" i="7"/>
  <c r="T49" i="7"/>
  <c r="U49" i="7"/>
  <c r="V49" i="7"/>
  <c r="W49" i="7"/>
  <c r="W66" i="7"/>
  <c r="T66" i="7"/>
  <c r="V66" i="7"/>
  <c r="U66" i="7"/>
  <c r="T6" i="7"/>
  <c r="V67" i="7"/>
  <c r="T67" i="7"/>
  <c r="U67" i="7"/>
  <c r="W67" i="7"/>
  <c r="W54" i="7"/>
  <c r="U54" i="7"/>
  <c r="T54" i="7"/>
  <c r="V54" i="7"/>
  <c r="W68" i="7"/>
  <c r="U68" i="7"/>
  <c r="T68" i="7"/>
  <c r="V68" i="7"/>
  <c r="W128" i="7"/>
  <c r="W120" i="7"/>
  <c r="V126" i="7"/>
  <c r="V120" i="7"/>
  <c r="W56" i="7"/>
  <c r="T56" i="7"/>
  <c r="V56" i="7"/>
  <c r="U56" i="7"/>
  <c r="W71" i="7"/>
  <c r="U71" i="7"/>
  <c r="V71" i="7"/>
  <c r="T71" i="7"/>
  <c r="T109" i="7"/>
  <c r="W133" i="7"/>
  <c r="W131" i="7"/>
  <c r="W129" i="7"/>
  <c r="W127" i="7"/>
  <c r="W121" i="7"/>
  <c r="W117" i="7"/>
  <c r="W115" i="7"/>
  <c r="W111" i="7"/>
  <c r="W43" i="7"/>
  <c r="W23" i="7"/>
  <c r="T43" i="7"/>
  <c r="U43" i="7"/>
  <c r="V23" i="7"/>
  <c r="T13" i="7"/>
  <c r="T16" i="7"/>
  <c r="U15" i="7"/>
  <c r="T19" i="7"/>
  <c r="T12" i="7"/>
  <c r="U18" i="7"/>
  <c r="T23" i="7"/>
  <c r="U31" i="7"/>
  <c r="T28" i="7"/>
  <c r="U23" i="7"/>
  <c r="V43" i="7"/>
  <c r="V14" i="7"/>
  <c r="W5" i="7"/>
  <c r="V11" i="7"/>
  <c r="V17" i="7"/>
  <c r="T10" i="7"/>
  <c r="U12" i="7"/>
  <c r="V8" i="7"/>
  <c r="T7" i="7"/>
  <c r="V27" i="7"/>
  <c r="V41" i="7"/>
  <c r="W40" i="7"/>
  <c r="T40" i="7"/>
  <c r="U39" i="7"/>
  <c r="V38" i="7"/>
  <c r="W37" i="7"/>
  <c r="T37" i="7"/>
  <c r="U36" i="7"/>
  <c r="V35" i="7"/>
  <c r="W34" i="7"/>
  <c r="T34" i="7"/>
  <c r="U33" i="7"/>
  <c r="V32" i="7"/>
  <c r="W31" i="7"/>
  <c r="T31" i="7"/>
  <c r="U30" i="7"/>
  <c r="V29" i="7"/>
  <c r="W28" i="7"/>
  <c r="U6" i="7"/>
  <c r="T27" i="7"/>
  <c r="U27" i="7"/>
  <c r="U41" i="7"/>
  <c r="V40" i="7"/>
  <c r="W39" i="7"/>
  <c r="T39" i="7"/>
  <c r="U38" i="7"/>
  <c r="V37" i="7"/>
  <c r="W36" i="7"/>
  <c r="T36" i="7"/>
  <c r="U35" i="7"/>
  <c r="V34" i="7"/>
  <c r="W33" i="7"/>
  <c r="T33" i="7"/>
  <c r="U32" i="7"/>
  <c r="V31" i="7"/>
  <c r="W30" i="7"/>
  <c r="T30" i="7"/>
  <c r="U29" i="7"/>
  <c r="V28" i="7"/>
  <c r="W27" i="7"/>
  <c r="W41" i="7"/>
  <c r="T41" i="7"/>
  <c r="U40" i="7"/>
  <c r="V39" i="7"/>
  <c r="W38" i="7"/>
  <c r="T38" i="7"/>
  <c r="U37" i="7"/>
  <c r="V36" i="7"/>
  <c r="W35" i="7"/>
  <c r="T35" i="7"/>
  <c r="U34" i="7"/>
  <c r="V33" i="7"/>
  <c r="W32" i="7"/>
  <c r="T32" i="7"/>
  <c r="V30" i="7"/>
  <c r="W29" i="7"/>
  <c r="T29" i="7"/>
  <c r="U28" i="7"/>
  <c r="U9" i="7"/>
  <c r="V5" i="7"/>
  <c r="V19" i="7"/>
  <c r="W18" i="7"/>
  <c r="T18" i="7"/>
  <c r="U17" i="7"/>
  <c r="V16" i="7"/>
  <c r="W15" i="7"/>
  <c r="T15" i="7"/>
  <c r="U14" i="7"/>
  <c r="V13" i="7"/>
  <c r="W12" i="7"/>
  <c r="U11" i="7"/>
  <c r="V10" i="7"/>
  <c r="W9" i="7"/>
  <c r="T9" i="7"/>
  <c r="U8" i="7"/>
  <c r="V7" i="7"/>
  <c r="W6" i="7"/>
  <c r="T5" i="7"/>
  <c r="U5" i="7"/>
  <c r="U19" i="7"/>
  <c r="V18" i="7"/>
  <c r="W17" i="7"/>
  <c r="T17" i="7"/>
  <c r="U16" i="7"/>
  <c r="V15" i="7"/>
  <c r="W14" i="7"/>
  <c r="T14" i="7"/>
  <c r="U13" i="7"/>
  <c r="V12" i="7"/>
  <c r="W11" i="7"/>
  <c r="T11" i="7"/>
  <c r="U10" i="7"/>
  <c r="V9" i="7"/>
  <c r="W8" i="7"/>
  <c r="T8" i="7"/>
  <c r="U7" i="7"/>
  <c r="V6" i="7"/>
  <c r="W19" i="7"/>
  <c r="W16" i="7"/>
  <c r="W13" i="7"/>
  <c r="W10" i="7"/>
  <c r="W7" i="7"/>
  <c r="M28" i="7" l="1"/>
  <c r="N28" i="7"/>
  <c r="O28" i="7"/>
  <c r="P28" i="7"/>
  <c r="M29" i="7"/>
  <c r="N29" i="7"/>
  <c r="O29" i="7"/>
  <c r="P29" i="7"/>
  <c r="M30" i="7"/>
  <c r="N30" i="7"/>
  <c r="O30" i="7"/>
  <c r="P30" i="7"/>
  <c r="M31" i="7"/>
  <c r="N31" i="7"/>
  <c r="O31" i="7"/>
  <c r="P31" i="7"/>
  <c r="M32" i="7"/>
  <c r="N32" i="7"/>
  <c r="O32" i="7"/>
  <c r="P32" i="7"/>
  <c r="M33" i="7"/>
  <c r="N33" i="7"/>
  <c r="O33" i="7"/>
  <c r="P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N27" i="7"/>
  <c r="O27" i="7"/>
  <c r="P27" i="7"/>
  <c r="M27" i="7"/>
  <c r="G28" i="7" l="1"/>
  <c r="H28" i="7"/>
  <c r="I28" i="7"/>
  <c r="J28" i="7"/>
  <c r="G29" i="7"/>
  <c r="H29" i="7"/>
  <c r="I29" i="7"/>
  <c r="J29" i="7"/>
  <c r="G30" i="7"/>
  <c r="H30" i="7"/>
  <c r="I30" i="7"/>
  <c r="J30" i="7"/>
  <c r="G31" i="7"/>
  <c r="H31" i="7"/>
  <c r="I31" i="7"/>
  <c r="J31" i="7"/>
  <c r="G32" i="7"/>
  <c r="H32" i="7"/>
  <c r="I32" i="7"/>
  <c r="J32" i="7"/>
  <c r="G33" i="7"/>
  <c r="H33" i="7"/>
  <c r="I33" i="7"/>
  <c r="J33" i="7"/>
  <c r="G34" i="7"/>
  <c r="H34" i="7"/>
  <c r="I34" i="7"/>
  <c r="J34" i="7"/>
  <c r="G35" i="7"/>
  <c r="H35" i="7"/>
  <c r="I35" i="7"/>
  <c r="J35" i="7"/>
  <c r="G36" i="7"/>
  <c r="H36" i="7"/>
  <c r="I36" i="7"/>
  <c r="J36" i="7"/>
  <c r="G37" i="7"/>
  <c r="H37" i="7"/>
  <c r="I37" i="7"/>
  <c r="J37" i="7"/>
  <c r="G38" i="7"/>
  <c r="H38" i="7"/>
  <c r="I38" i="7"/>
  <c r="J38" i="7"/>
  <c r="G39" i="7"/>
  <c r="H39" i="7"/>
  <c r="I39" i="7"/>
  <c r="J39" i="7"/>
  <c r="G40" i="7"/>
  <c r="H40" i="7"/>
  <c r="I40" i="7"/>
  <c r="J40" i="7"/>
  <c r="G41" i="7"/>
  <c r="H41" i="7"/>
  <c r="I41" i="7"/>
  <c r="J41" i="7"/>
  <c r="H27" i="7"/>
  <c r="I27" i="7"/>
  <c r="J27" i="7"/>
  <c r="G27" i="7"/>
  <c r="Z12" i="4" l="1"/>
  <c r="Z13" i="4"/>
  <c r="Z15" i="4"/>
  <c r="Z16" i="4"/>
  <c r="Z17" i="4"/>
  <c r="Z18" i="4"/>
  <c r="Z19" i="4"/>
  <c r="Z20" i="4"/>
  <c r="Z21" i="4"/>
  <c r="Z22" i="4"/>
  <c r="Z23" i="4"/>
  <c r="Z24" i="4"/>
  <c r="Z39" i="4"/>
  <c r="Z40" i="4"/>
  <c r="Z41" i="4"/>
  <c r="Z42" i="4"/>
  <c r="Z43" i="4"/>
  <c r="Z47" i="4"/>
  <c r="Z58" i="4"/>
  <c r="Z59" i="4"/>
  <c r="Z60" i="4"/>
  <c r="Z61" i="4"/>
  <c r="Z64" i="4"/>
  <c r="Z65" i="4"/>
  <c r="Z66" i="4"/>
  <c r="Z68" i="4"/>
  <c r="Z69" i="4"/>
  <c r="Z70" i="4"/>
  <c r="Z71" i="4"/>
  <c r="Z72" i="4"/>
  <c r="Z79" i="4"/>
  <c r="Z80" i="4"/>
  <c r="Z88" i="4"/>
  <c r="Z89" i="4"/>
  <c r="Z90" i="4"/>
  <c r="Z91" i="4"/>
  <c r="Z99" i="4"/>
  <c r="Z103" i="4"/>
  <c r="Z104" i="4"/>
  <c r="Z106" i="4"/>
  <c r="Z111" i="4"/>
  <c r="Z114" i="4"/>
  <c r="Z118" i="4"/>
  <c r="Z122" i="4"/>
  <c r="Z123" i="4"/>
  <c r="Z124" i="4"/>
  <c r="Z133" i="4"/>
  <c r="Z134" i="4"/>
  <c r="Z135" i="4"/>
  <c r="Z137" i="4"/>
  <c r="Z138" i="4"/>
  <c r="Z139" i="4"/>
  <c r="Z140" i="4"/>
  <c r="Z141" i="4"/>
  <c r="Z142" i="4"/>
  <c r="Z143" i="4"/>
  <c r="Z144" i="4"/>
  <c r="Z145" i="4"/>
  <c r="Z146" i="4"/>
  <c r="Z147" i="4"/>
  <c r="Z148" i="4"/>
  <c r="Z149" i="4"/>
  <c r="Z150" i="4"/>
  <c r="Z151" i="4"/>
  <c r="Z152" i="4"/>
  <c r="Z153" i="4"/>
  <c r="Z154" i="4"/>
  <c r="Z155" i="4"/>
  <c r="Z156" i="4"/>
  <c r="Z157" i="4"/>
  <c r="Z158" i="4"/>
  <c r="Z166" i="4"/>
  <c r="Z170" i="4"/>
  <c r="Z171" i="4"/>
  <c r="Z172" i="4"/>
  <c r="Z173" i="4"/>
  <c r="Z174" i="4"/>
  <c r="Z175" i="4"/>
  <c r="Z176" i="4"/>
  <c r="Z177" i="4"/>
  <c r="Z178" i="4"/>
  <c r="Z179" i="4"/>
  <c r="Z180" i="4"/>
  <c r="Z181" i="4"/>
  <c r="Z182" i="4"/>
  <c r="Z183" i="4"/>
  <c r="Z184" i="4"/>
  <c r="Z185" i="4"/>
  <c r="Z187" i="4"/>
  <c r="Z189" i="4"/>
  <c r="Z193" i="4"/>
  <c r="Z194" i="4"/>
  <c r="Z195" i="4"/>
  <c r="Z196" i="4"/>
  <c r="Z200" i="4"/>
  <c r="Z201" i="4"/>
  <c r="Z202" i="4"/>
  <c r="Z203" i="4"/>
  <c r="Z204" i="4"/>
  <c r="Z205" i="4"/>
  <c r="Z220" i="4"/>
  <c r="Z223" i="4"/>
  <c r="Z230" i="4"/>
  <c r="Z234" i="4"/>
  <c r="Z237" i="4"/>
  <c r="Z238" i="4"/>
  <c r="Z239" i="4"/>
  <c r="Z240" i="4"/>
  <c r="Z250" i="4"/>
  <c r="Z259" i="4"/>
  <c r="Z265" i="4"/>
  <c r="Z266" i="4"/>
  <c r="Z267" i="4"/>
  <c r="Z268" i="4"/>
  <c r="Z269" i="4"/>
  <c r="Z270" i="4"/>
  <c r="Z272" i="4"/>
  <c r="Z273" i="4"/>
  <c r="Z275" i="4"/>
  <c r="Z276" i="4"/>
  <c r="Z279" i="4"/>
  <c r="Z280" i="4"/>
  <c r="Z281" i="4"/>
  <c r="Z282" i="4"/>
  <c r="Z283" i="4"/>
  <c r="Z284" i="4"/>
  <c r="Z285" i="4"/>
  <c r="Z292" i="4"/>
  <c r="Z295" i="4"/>
  <c r="Z296" i="4"/>
  <c r="Z299" i="4"/>
  <c r="Z300" i="4"/>
  <c r="Z301" i="4"/>
  <c r="Z305" i="4"/>
  <c r="Z306" i="4"/>
  <c r="Z307" i="4"/>
  <c r="Z310" i="4"/>
  <c r="Z311" i="4"/>
  <c r="Z312" i="4"/>
  <c r="Z313" i="4"/>
  <c r="Z314" i="4"/>
  <c r="Z315" i="4"/>
  <c r="Z316" i="4"/>
  <c r="Z317" i="4"/>
  <c r="Z321" i="4"/>
  <c r="Z322" i="4"/>
  <c r="Z323" i="4"/>
  <c r="Z335" i="4"/>
  <c r="Z336" i="4"/>
  <c r="Z339" i="4"/>
  <c r="Z340" i="4"/>
  <c r="Z341" i="4"/>
  <c r="Z343" i="4"/>
  <c r="Z347" i="4"/>
  <c r="Z349" i="4"/>
  <c r="Z350" i="4"/>
  <c r="Z353" i="4"/>
  <c r="Z355" i="4"/>
  <c r="Z356" i="4"/>
  <c r="Z357" i="4"/>
  <c r="Z366" i="4"/>
  <c r="Z374" i="4"/>
  <c r="Z386" i="4"/>
  <c r="Z387" i="4"/>
  <c r="Z388" i="4"/>
  <c r="Z389" i="4"/>
  <c r="Z392" i="4"/>
  <c r="Z393" i="4"/>
  <c r="Z394" i="4"/>
  <c r="Z395" i="4"/>
  <c r="Z399" i="4"/>
  <c r="Z400" i="4"/>
  <c r="Z401" i="4"/>
  <c r="Z402" i="4"/>
  <c r="Z403" i="4"/>
  <c r="Z404" i="4"/>
  <c r="Z405" i="4"/>
  <c r="Z411" i="4"/>
  <c r="Z412" i="4"/>
  <c r="Z414" i="4"/>
  <c r="Z415" i="4"/>
  <c r="Z417" i="4"/>
  <c r="Z418" i="4"/>
  <c r="Z422" i="4"/>
  <c r="Z424" i="4"/>
  <c r="Z427" i="4"/>
  <c r="Z428" i="4"/>
  <c r="Z431" i="4"/>
  <c r="Z432" i="4"/>
  <c r="Z433" i="4"/>
  <c r="Z436" i="4"/>
  <c r="Z437" i="4"/>
  <c r="Z439" i="4"/>
  <c r="Z440" i="4"/>
  <c r="Z441" i="4"/>
  <c r="Z442" i="4"/>
  <c r="Z443" i="4"/>
  <c r="Z444" i="4"/>
  <c r="Z445" i="4"/>
  <c r="Z446" i="4"/>
  <c r="Z447" i="4"/>
  <c r="Z450" i="4"/>
  <c r="Z451" i="4"/>
  <c r="Z452" i="4"/>
  <c r="Z455" i="4"/>
  <c r="Z456" i="4"/>
  <c r="Z457" i="4"/>
  <c r="Z458" i="4"/>
  <c r="Z459" i="4"/>
  <c r="Z460" i="4"/>
  <c r="Z461" i="4"/>
  <c r="Z462" i="4"/>
  <c r="Z463" i="4"/>
  <c r="Z464" i="4"/>
  <c r="Z465" i="4"/>
  <c r="Z467" i="4"/>
  <c r="Z469" i="4"/>
  <c r="Z470" i="4"/>
  <c r="Z471" i="4"/>
  <c r="Z472" i="4"/>
  <c r="Z473" i="4"/>
  <c r="Z474" i="4"/>
  <c r="Z476" i="4"/>
  <c r="Z487" i="4"/>
  <c r="Z489" i="4"/>
  <c r="Z490" i="4"/>
  <c r="Z491" i="4"/>
  <c r="Z492" i="4"/>
  <c r="Z493" i="4"/>
  <c r="Z494" i="4"/>
  <c r="Z498" i="4"/>
  <c r="Z501" i="4"/>
  <c r="Z502" i="4"/>
  <c r="Z503" i="4"/>
  <c r="Z504" i="4"/>
  <c r="Z505" i="4"/>
  <c r="Z508" i="4"/>
  <c r="Z515" i="4"/>
  <c r="Z520" i="4"/>
  <c r="Z522" i="4"/>
  <c r="Z523" i="4"/>
  <c r="Z529" i="4"/>
  <c r="Z530" i="4"/>
  <c r="Z531" i="4"/>
  <c r="Z532" i="4"/>
  <c r="Z533" i="4"/>
  <c r="Z534" i="4"/>
  <c r="Z535" i="4"/>
  <c r="Z536" i="4"/>
  <c r="Z539" i="4"/>
  <c r="Z540" i="4"/>
  <c r="Z541" i="4"/>
  <c r="Z543" i="4"/>
  <c r="Z550" i="4"/>
  <c r="Z551" i="4"/>
  <c r="Z552" i="4"/>
  <c r="Z553" i="4"/>
  <c r="Z554" i="4"/>
  <c r="Z558" i="4"/>
  <c r="Z559" i="4"/>
  <c r="Z560" i="4"/>
  <c r="Z561" i="4"/>
  <c r="Z562" i="4"/>
  <c r="Z563" i="4"/>
  <c r="Z564" i="4"/>
  <c r="Z569" i="4"/>
  <c r="Z577" i="4"/>
  <c r="Z579" i="4"/>
  <c r="Z580" i="4"/>
  <c r="Z581" i="4"/>
  <c r="Z586" i="4"/>
  <c r="Z590" i="4"/>
  <c r="Z591" i="4"/>
  <c r="Z592" i="4"/>
  <c r="Z593" i="4"/>
  <c r="Z594" i="4"/>
  <c r="Z595" i="4"/>
  <c r="Z597" i="4"/>
  <c r="Z598" i="4"/>
  <c r="Z599" i="4"/>
  <c r="Z600" i="4"/>
  <c r="Z603" i="4"/>
  <c r="Z611" i="4"/>
  <c r="Z612" i="4"/>
  <c r="Z613" i="4"/>
  <c r="Z614" i="4"/>
  <c r="Z615" i="4"/>
  <c r="Z616" i="4"/>
  <c r="Z617" i="4"/>
  <c r="Z618" i="4"/>
  <c r="Z626" i="4"/>
  <c r="Z640" i="4"/>
  <c r="Z649" i="4"/>
  <c r="Z650" i="4"/>
  <c r="Z651" i="4"/>
  <c r="Z657" i="4"/>
  <c r="Z658" i="4"/>
  <c r="Z659" i="4"/>
  <c r="Z662" i="4"/>
  <c r="Z663" i="4"/>
  <c r="Z664" i="4"/>
  <c r="Z669" i="4"/>
  <c r="Z670" i="4"/>
  <c r="Z671" i="4"/>
  <c r="Z672" i="4"/>
  <c r="Z673" i="4"/>
  <c r="Z674" i="4"/>
  <c r="Z676" i="4"/>
  <c r="Z677" i="4"/>
  <c r="Z678" i="4"/>
  <c r="Z679" i="4"/>
  <c r="Z680" i="4"/>
  <c r="Z681" i="4"/>
  <c r="Z682" i="4"/>
  <c r="Z683" i="4"/>
  <c r="Z684" i="4"/>
  <c r="Z688" i="4"/>
  <c r="Z691" i="4"/>
  <c r="Z695" i="4"/>
  <c r="Z697" i="4"/>
  <c r="Z698" i="4"/>
  <c r="Z699" i="4"/>
  <c r="Z701" i="4"/>
  <c r="Z704" i="4"/>
  <c r="Z738" i="4"/>
  <c r="Z740" i="4"/>
  <c r="Z741" i="4"/>
  <c r="Z742" i="4"/>
  <c r="Z743" i="4"/>
  <c r="Z744" i="4"/>
  <c r="Z745" i="4"/>
  <c r="Z746" i="4"/>
  <c r="Z747" i="4"/>
  <c r="Z748" i="4"/>
  <c r="Z749" i="4"/>
  <c r="Z750" i="4"/>
  <c r="Z751" i="4"/>
  <c r="Z752" i="4"/>
  <c r="Z753" i="4"/>
  <c r="Z755" i="4"/>
  <c r="Z762" i="4"/>
  <c r="Z763" i="4"/>
  <c r="Z764" i="4"/>
  <c r="Z765" i="4"/>
  <c r="Z766" i="4"/>
  <c r="Z767" i="4"/>
  <c r="Z768" i="4"/>
  <c r="Z769" i="4"/>
  <c r="Z770" i="4"/>
  <c r="Z771" i="4"/>
  <c r="Z773" i="4"/>
  <c r="Z777" i="4"/>
  <c r="Z778" i="4"/>
  <c r="Z786" i="4"/>
  <c r="Z788" i="4"/>
  <c r="Z789" i="4"/>
  <c r="Z790" i="4"/>
  <c r="Z791" i="4"/>
  <c r="Z792" i="4"/>
  <c r="Z793" i="4"/>
  <c r="Z794" i="4"/>
  <c r="Z795" i="4"/>
  <c r="Z796" i="4"/>
  <c r="Z797" i="4"/>
  <c r="Z798" i="4"/>
  <c r="Z799" i="4"/>
  <c r="Z800" i="4"/>
  <c r="Z801" i="4"/>
  <c r="Z802" i="4"/>
  <c r="Z803" i="4"/>
  <c r="Z804" i="4"/>
  <c r="Z805" i="4"/>
  <c r="Z806" i="4"/>
  <c r="Z807" i="4"/>
  <c r="Z813" i="4"/>
  <c r="Z814" i="4"/>
  <c r="Z822" i="4"/>
  <c r="Z823" i="4"/>
  <c r="Z824" i="4"/>
  <c r="Z825" i="4"/>
  <c r="Z826" i="4"/>
  <c r="Z827" i="4"/>
  <c r="Z829" i="4"/>
  <c r="Z830" i="4"/>
  <c r="Z831" i="4"/>
  <c r="Z832" i="4"/>
  <c r="Z834" i="4"/>
  <c r="Z835" i="4"/>
  <c r="Z836" i="4"/>
  <c r="Z837" i="4"/>
  <c r="Z838" i="4"/>
  <c r="Z845" i="4"/>
  <c r="Z848" i="4"/>
  <c r="Z849" i="4"/>
  <c r="Z852" i="4"/>
  <c r="Z853" i="4"/>
  <c r="Z854" i="4"/>
  <c r="Z883" i="4"/>
  <c r="Z902" i="4"/>
  <c r="Z903" i="4"/>
  <c r="Z904" i="4"/>
  <c r="Z905" i="4"/>
  <c r="Z906" i="4"/>
  <c r="Z907" i="4"/>
  <c r="Z908" i="4"/>
  <c r="Z909" i="4"/>
  <c r="Z910" i="4"/>
  <c r="Z911" i="4"/>
  <c r="Z912" i="4"/>
  <c r="Z914" i="4"/>
  <c r="Z915" i="4"/>
  <c r="Z921" i="4"/>
  <c r="Z923" i="4"/>
  <c r="Z926" i="4"/>
  <c r="Z927" i="4"/>
  <c r="Z928" i="4"/>
  <c r="Z929" i="4"/>
  <c r="Z934" i="4"/>
  <c r="Z938" i="4"/>
  <c r="Z948" i="4"/>
  <c r="Z949" i="4"/>
  <c r="Z950" i="4"/>
  <c r="Z951" i="4"/>
  <c r="Z953" i="4"/>
  <c r="Z954" i="4"/>
  <c r="Z955" i="4"/>
  <c r="Z956" i="4"/>
  <c r="Z957" i="4"/>
  <c r="Z959" i="4"/>
  <c r="Z960" i="4"/>
  <c r="Z961" i="4"/>
  <c r="Z962" i="4"/>
  <c r="Z964" i="4"/>
  <c r="Z965" i="4"/>
  <c r="Z966" i="4"/>
  <c r="Z967" i="4"/>
  <c r="Z968" i="4"/>
  <c r="Z969" i="4"/>
  <c r="Z970" i="4"/>
  <c r="Z971" i="4"/>
  <c r="Z974" i="4"/>
  <c r="Z975" i="4"/>
  <c r="Z976" i="4"/>
  <c r="Z977" i="4"/>
  <c r="Z979" i="4"/>
  <c r="Z981" i="4"/>
  <c r="Z982" i="4"/>
  <c r="Z993" i="4"/>
  <c r="Z994" i="4"/>
  <c r="Z999" i="4"/>
  <c r="Z1000" i="4"/>
  <c r="Z1001" i="4"/>
  <c r="Z1002" i="4"/>
  <c r="Z1003" i="4"/>
  <c r="Z1013" i="4"/>
  <c r="Z1014" i="4"/>
  <c r="Z1015" i="4"/>
  <c r="Z1021" i="4"/>
  <c r="Z1026" i="4"/>
  <c r="Z1027" i="4"/>
  <c r="Z1028" i="4"/>
  <c r="Z1029" i="4"/>
  <c r="Z1032" i="4"/>
  <c r="Z1046" i="4"/>
  <c r="Z1047" i="4"/>
  <c r="Z1058" i="4"/>
  <c r="Z1059" i="4"/>
  <c r="Z1060" i="4"/>
  <c r="Z1062" i="4"/>
  <c r="Z1063" i="4"/>
  <c r="Z1064" i="4"/>
  <c r="Z1065" i="4"/>
  <c r="Z1066" i="4"/>
  <c r="Z1071" i="4"/>
  <c r="Z1074" i="4"/>
  <c r="Z1086" i="4"/>
  <c r="Z1087" i="4"/>
  <c r="Z1089" i="4"/>
  <c r="Z1090" i="4"/>
  <c r="Z1092" i="4"/>
  <c r="Z1093" i="4"/>
  <c r="Z1094" i="4"/>
  <c r="Z1095" i="4"/>
  <c r="Z1096" i="4"/>
  <c r="Z1097" i="4"/>
  <c r="Z1098" i="4"/>
  <c r="Z1099" i="4"/>
  <c r="Z1100" i="4"/>
  <c r="Z1101" i="4"/>
  <c r="Z1102" i="4"/>
  <c r="Z1103" i="4"/>
  <c r="Z1104" i="4"/>
  <c r="AA7" i="4"/>
  <c r="Z7" i="4" s="1"/>
  <c r="AA8" i="4"/>
  <c r="Z8" i="4" s="1"/>
  <c r="AA9" i="4"/>
  <c r="Z9" i="4" s="1"/>
  <c r="AA10" i="4"/>
  <c r="Z10" i="4" s="1"/>
  <c r="AA11" i="4"/>
  <c r="Z11" i="4" s="1"/>
  <c r="AA12" i="4"/>
  <c r="AA13" i="4"/>
  <c r="AA14" i="4"/>
  <c r="Z14" i="4" s="1"/>
  <c r="AA15" i="4"/>
  <c r="AA16" i="4"/>
  <c r="AA17" i="4"/>
  <c r="AA18" i="4"/>
  <c r="AA19" i="4"/>
  <c r="AA20" i="4"/>
  <c r="AA21" i="4"/>
  <c r="AA22" i="4"/>
  <c r="AA23" i="4"/>
  <c r="AA24" i="4"/>
  <c r="AA25" i="4"/>
  <c r="Z25" i="4" s="1"/>
  <c r="AA26" i="4"/>
  <c r="Z26" i="4" s="1"/>
  <c r="AA27" i="4"/>
  <c r="Z27" i="4" s="1"/>
  <c r="AA28" i="4"/>
  <c r="Z28" i="4" s="1"/>
  <c r="AA29" i="4"/>
  <c r="Z29" i="4" s="1"/>
  <c r="AA30" i="4"/>
  <c r="Z30" i="4" s="1"/>
  <c r="AA31" i="4"/>
  <c r="Z31" i="4" s="1"/>
  <c r="AA32" i="4"/>
  <c r="Z32" i="4" s="1"/>
  <c r="AA33" i="4"/>
  <c r="Z33" i="4" s="1"/>
  <c r="AA34" i="4"/>
  <c r="Z34" i="4" s="1"/>
  <c r="AA35" i="4"/>
  <c r="Z35" i="4" s="1"/>
  <c r="AA36" i="4"/>
  <c r="Z36" i="4" s="1"/>
  <c r="AA37" i="4"/>
  <c r="Z37" i="4" s="1"/>
  <c r="AA38" i="4"/>
  <c r="Z38" i="4" s="1"/>
  <c r="AA39" i="4"/>
  <c r="AA40" i="4"/>
  <c r="AA41" i="4"/>
  <c r="AA42" i="4"/>
  <c r="AA43" i="4"/>
  <c r="AA44" i="4"/>
  <c r="Z44" i="4" s="1"/>
  <c r="AA45" i="4"/>
  <c r="Z45" i="4" s="1"/>
  <c r="AA46" i="4"/>
  <c r="Z46" i="4" s="1"/>
  <c r="AA47" i="4"/>
  <c r="AA48" i="4"/>
  <c r="Z48" i="4" s="1"/>
  <c r="AA49" i="4"/>
  <c r="Z49" i="4" s="1"/>
  <c r="AA50" i="4"/>
  <c r="Z50" i="4" s="1"/>
  <c r="AA51" i="4"/>
  <c r="Z51" i="4" s="1"/>
  <c r="AA52" i="4"/>
  <c r="Z52" i="4" s="1"/>
  <c r="AA53" i="4"/>
  <c r="Z53" i="4" s="1"/>
  <c r="AA54" i="4"/>
  <c r="Z54" i="4" s="1"/>
  <c r="AA55" i="4"/>
  <c r="Z55" i="4" s="1"/>
  <c r="AA56" i="4"/>
  <c r="Z56" i="4" s="1"/>
  <c r="AA57" i="4"/>
  <c r="Z57" i="4" s="1"/>
  <c r="AA58" i="4"/>
  <c r="AA59" i="4"/>
  <c r="AA60" i="4"/>
  <c r="AA61" i="4"/>
  <c r="AA62" i="4"/>
  <c r="Z62" i="4" s="1"/>
  <c r="AA63" i="4"/>
  <c r="Z63" i="4" s="1"/>
  <c r="AA64" i="4"/>
  <c r="AA65" i="4"/>
  <c r="AA66" i="4"/>
  <c r="AA67" i="4"/>
  <c r="Z67" i="4" s="1"/>
  <c r="AA68" i="4"/>
  <c r="AA69" i="4"/>
  <c r="AA70" i="4"/>
  <c r="AA71" i="4"/>
  <c r="AA72" i="4"/>
  <c r="AA73" i="4"/>
  <c r="Z73" i="4" s="1"/>
  <c r="AA74" i="4"/>
  <c r="Z74" i="4" s="1"/>
  <c r="AA75" i="4"/>
  <c r="Z75" i="4" s="1"/>
  <c r="AA76" i="4"/>
  <c r="Z76" i="4" s="1"/>
  <c r="AA77" i="4"/>
  <c r="Z77" i="4" s="1"/>
  <c r="AA78" i="4"/>
  <c r="Z78" i="4" s="1"/>
  <c r="AA79" i="4"/>
  <c r="AA80" i="4"/>
  <c r="AA81" i="4"/>
  <c r="Z81" i="4" s="1"/>
  <c r="AA82" i="4"/>
  <c r="Z82" i="4" s="1"/>
  <c r="AA83" i="4"/>
  <c r="Z83" i="4" s="1"/>
  <c r="AA84" i="4"/>
  <c r="Z84" i="4" s="1"/>
  <c r="AA85" i="4"/>
  <c r="Z85" i="4" s="1"/>
  <c r="AA86" i="4"/>
  <c r="Z86" i="4" s="1"/>
  <c r="AA87" i="4"/>
  <c r="Z87" i="4" s="1"/>
  <c r="AA88" i="4"/>
  <c r="AA89" i="4"/>
  <c r="AA90" i="4"/>
  <c r="AA91" i="4"/>
  <c r="AA92" i="4"/>
  <c r="Z92" i="4" s="1"/>
  <c r="AA93" i="4"/>
  <c r="Z93" i="4" s="1"/>
  <c r="AA94" i="4"/>
  <c r="Z94" i="4" s="1"/>
  <c r="AA95" i="4"/>
  <c r="Z95" i="4" s="1"/>
  <c r="AA96" i="4"/>
  <c r="Z96" i="4" s="1"/>
  <c r="AA97" i="4"/>
  <c r="Z97" i="4" s="1"/>
  <c r="AA98" i="4"/>
  <c r="Z98" i="4" s="1"/>
  <c r="AA99" i="4"/>
  <c r="AA100" i="4"/>
  <c r="Z100" i="4" s="1"/>
  <c r="AA101" i="4"/>
  <c r="Z101" i="4" s="1"/>
  <c r="AA102" i="4"/>
  <c r="Z102" i="4" s="1"/>
  <c r="AA103" i="4"/>
  <c r="AA104" i="4"/>
  <c r="AA105" i="4"/>
  <c r="Z105" i="4" s="1"/>
  <c r="AA106" i="4"/>
  <c r="AA107" i="4"/>
  <c r="Z107" i="4" s="1"/>
  <c r="AA108" i="4"/>
  <c r="Z108" i="4" s="1"/>
  <c r="AA109" i="4"/>
  <c r="Z109" i="4" s="1"/>
  <c r="AA110" i="4"/>
  <c r="Z110" i="4" s="1"/>
  <c r="AA111" i="4"/>
  <c r="AA112" i="4"/>
  <c r="Z112" i="4" s="1"/>
  <c r="AA113" i="4"/>
  <c r="Z113" i="4" s="1"/>
  <c r="AA114" i="4"/>
  <c r="AA115" i="4"/>
  <c r="Z115" i="4" s="1"/>
  <c r="AA116" i="4"/>
  <c r="Z116" i="4" s="1"/>
  <c r="AA117" i="4"/>
  <c r="Z117" i="4" s="1"/>
  <c r="AA118" i="4"/>
  <c r="AA119" i="4"/>
  <c r="Z119" i="4" s="1"/>
  <c r="AA120" i="4"/>
  <c r="Z120" i="4" s="1"/>
  <c r="AA121" i="4"/>
  <c r="Z121" i="4" s="1"/>
  <c r="AA122" i="4"/>
  <c r="AA123" i="4"/>
  <c r="AA124" i="4"/>
  <c r="AA125" i="4"/>
  <c r="Z125" i="4" s="1"/>
  <c r="AA126" i="4"/>
  <c r="Z126" i="4" s="1"/>
  <c r="AA127" i="4"/>
  <c r="Z127" i="4" s="1"/>
  <c r="AA128" i="4"/>
  <c r="Z128" i="4" s="1"/>
  <c r="AA129" i="4"/>
  <c r="Z129" i="4" s="1"/>
  <c r="AA130" i="4"/>
  <c r="Z130" i="4" s="1"/>
  <c r="AA131" i="4"/>
  <c r="Z131" i="4" s="1"/>
  <c r="AA132" i="4"/>
  <c r="Z132" i="4" s="1"/>
  <c r="AA133" i="4"/>
  <c r="AA134" i="4"/>
  <c r="AA135" i="4"/>
  <c r="AA136" i="4"/>
  <c r="Z136" i="4" s="1"/>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Z159" i="4" s="1"/>
  <c r="AA160" i="4"/>
  <c r="Z160" i="4" s="1"/>
  <c r="AA161" i="4"/>
  <c r="Z161" i="4" s="1"/>
  <c r="AA162" i="4"/>
  <c r="Z162" i="4" s="1"/>
  <c r="AA163" i="4"/>
  <c r="Z163" i="4" s="1"/>
  <c r="AA164" i="4"/>
  <c r="Z164" i="4" s="1"/>
  <c r="AA165" i="4"/>
  <c r="Z165" i="4" s="1"/>
  <c r="AA166" i="4"/>
  <c r="AA167" i="4"/>
  <c r="Z167" i="4" s="1"/>
  <c r="AA168" i="4"/>
  <c r="Z168" i="4" s="1"/>
  <c r="AA169" i="4"/>
  <c r="Z169" i="4" s="1"/>
  <c r="AA170" i="4"/>
  <c r="AA171" i="4"/>
  <c r="AA172" i="4"/>
  <c r="AA173" i="4"/>
  <c r="AA174" i="4"/>
  <c r="AA175" i="4"/>
  <c r="AA176" i="4"/>
  <c r="AA177" i="4"/>
  <c r="AA178" i="4"/>
  <c r="AA179" i="4"/>
  <c r="AA180" i="4"/>
  <c r="AA181" i="4"/>
  <c r="AA182" i="4"/>
  <c r="AA183" i="4"/>
  <c r="AA184" i="4"/>
  <c r="AA185" i="4"/>
  <c r="AA186" i="4"/>
  <c r="Z186" i="4" s="1"/>
  <c r="AA187" i="4"/>
  <c r="AA188" i="4"/>
  <c r="Z188" i="4" s="1"/>
  <c r="AA189" i="4"/>
  <c r="AA190" i="4"/>
  <c r="Z190" i="4" s="1"/>
  <c r="AA191" i="4"/>
  <c r="Z191" i="4" s="1"/>
  <c r="AA192" i="4"/>
  <c r="Z192" i="4" s="1"/>
  <c r="AA193" i="4"/>
  <c r="AA194" i="4"/>
  <c r="AA195" i="4"/>
  <c r="AA196" i="4"/>
  <c r="AA197" i="4"/>
  <c r="Z197" i="4" s="1"/>
  <c r="AA198" i="4"/>
  <c r="Z198" i="4" s="1"/>
  <c r="AA199" i="4"/>
  <c r="Z199" i="4" s="1"/>
  <c r="AA200" i="4"/>
  <c r="AA201" i="4"/>
  <c r="AA202" i="4"/>
  <c r="AA203" i="4"/>
  <c r="AA204" i="4"/>
  <c r="AA205" i="4"/>
  <c r="AA206" i="4"/>
  <c r="Z206" i="4" s="1"/>
  <c r="AA207" i="4"/>
  <c r="Z207" i="4" s="1"/>
  <c r="AA208" i="4"/>
  <c r="Z208" i="4" s="1"/>
  <c r="AA209" i="4"/>
  <c r="Z209" i="4" s="1"/>
  <c r="AA210" i="4"/>
  <c r="Z210" i="4" s="1"/>
  <c r="AA211" i="4"/>
  <c r="Z211" i="4" s="1"/>
  <c r="AA212" i="4"/>
  <c r="Z212" i="4" s="1"/>
  <c r="AA213" i="4"/>
  <c r="Z213" i="4" s="1"/>
  <c r="AA214" i="4"/>
  <c r="Z214" i="4" s="1"/>
  <c r="AA215" i="4"/>
  <c r="Z215" i="4" s="1"/>
  <c r="AA216" i="4"/>
  <c r="Z216" i="4" s="1"/>
  <c r="AA217" i="4"/>
  <c r="Z217" i="4" s="1"/>
  <c r="AA218" i="4"/>
  <c r="Z218" i="4" s="1"/>
  <c r="AA219" i="4"/>
  <c r="Z219" i="4" s="1"/>
  <c r="AA220" i="4"/>
  <c r="AA221" i="4"/>
  <c r="Z221" i="4" s="1"/>
  <c r="AA222" i="4"/>
  <c r="Z222" i="4" s="1"/>
  <c r="AA223" i="4"/>
  <c r="AA224" i="4"/>
  <c r="Z224" i="4" s="1"/>
  <c r="AA225" i="4"/>
  <c r="Z225" i="4" s="1"/>
  <c r="AA226" i="4"/>
  <c r="Z226" i="4" s="1"/>
  <c r="AA227" i="4"/>
  <c r="Z227" i="4" s="1"/>
  <c r="AA228" i="4"/>
  <c r="Z228" i="4" s="1"/>
  <c r="AA229" i="4"/>
  <c r="Z229" i="4" s="1"/>
  <c r="AA230" i="4"/>
  <c r="AA231" i="4"/>
  <c r="Z231" i="4" s="1"/>
  <c r="AA232" i="4"/>
  <c r="Z232" i="4" s="1"/>
  <c r="AA233" i="4"/>
  <c r="Z233" i="4" s="1"/>
  <c r="AA234" i="4"/>
  <c r="AA235" i="4"/>
  <c r="Z235" i="4" s="1"/>
  <c r="AA236" i="4"/>
  <c r="Z236" i="4" s="1"/>
  <c r="AA237" i="4"/>
  <c r="AA238" i="4"/>
  <c r="AA239" i="4"/>
  <c r="AA240" i="4"/>
  <c r="AA241" i="4"/>
  <c r="Z241" i="4" s="1"/>
  <c r="AA242" i="4"/>
  <c r="Z242" i="4" s="1"/>
  <c r="AA243" i="4"/>
  <c r="Z243" i="4" s="1"/>
  <c r="AA244" i="4"/>
  <c r="Z244" i="4" s="1"/>
  <c r="AA245" i="4"/>
  <c r="Z245" i="4" s="1"/>
  <c r="AA246" i="4"/>
  <c r="Z246" i="4" s="1"/>
  <c r="AA247" i="4"/>
  <c r="Z247" i="4" s="1"/>
  <c r="AA248" i="4"/>
  <c r="Z248" i="4" s="1"/>
  <c r="AA249" i="4"/>
  <c r="Z249" i="4" s="1"/>
  <c r="AA250" i="4"/>
  <c r="AA251" i="4"/>
  <c r="Z251" i="4" s="1"/>
  <c r="AA252" i="4"/>
  <c r="Z252" i="4" s="1"/>
  <c r="AA253" i="4"/>
  <c r="Z253" i="4" s="1"/>
  <c r="AA254" i="4"/>
  <c r="Z254" i="4" s="1"/>
  <c r="AA255" i="4"/>
  <c r="Z255" i="4" s="1"/>
  <c r="AA256" i="4"/>
  <c r="Z256" i="4" s="1"/>
  <c r="AA257" i="4"/>
  <c r="Z257" i="4" s="1"/>
  <c r="AA258" i="4"/>
  <c r="Z258" i="4" s="1"/>
  <c r="AA259" i="4"/>
  <c r="AA260" i="4"/>
  <c r="Z260" i="4" s="1"/>
  <c r="AA261" i="4"/>
  <c r="Z261" i="4" s="1"/>
  <c r="AA262" i="4"/>
  <c r="Z262" i="4" s="1"/>
  <c r="AA263" i="4"/>
  <c r="Z263" i="4" s="1"/>
  <c r="AA264" i="4"/>
  <c r="Z264" i="4" s="1"/>
  <c r="AA265" i="4"/>
  <c r="AA266" i="4"/>
  <c r="AA267" i="4"/>
  <c r="AA268" i="4"/>
  <c r="AA269" i="4"/>
  <c r="AA270" i="4"/>
  <c r="AA271" i="4"/>
  <c r="Z271" i="4" s="1"/>
  <c r="AA272" i="4"/>
  <c r="AA273" i="4"/>
  <c r="AA274" i="4"/>
  <c r="Z274" i="4" s="1"/>
  <c r="AA275" i="4"/>
  <c r="AA276" i="4"/>
  <c r="AA277" i="4"/>
  <c r="Z277" i="4" s="1"/>
  <c r="AA278" i="4"/>
  <c r="Z278" i="4" s="1"/>
  <c r="AA279" i="4"/>
  <c r="AA280" i="4"/>
  <c r="AA281" i="4"/>
  <c r="AA282" i="4"/>
  <c r="AA283" i="4"/>
  <c r="AA284" i="4"/>
  <c r="AA285" i="4"/>
  <c r="AA286" i="4"/>
  <c r="Z286" i="4" s="1"/>
  <c r="AA287" i="4"/>
  <c r="Z287" i="4" s="1"/>
  <c r="AA288" i="4"/>
  <c r="Z288" i="4" s="1"/>
  <c r="AA289" i="4"/>
  <c r="Z289" i="4" s="1"/>
  <c r="AA290" i="4"/>
  <c r="Z290" i="4" s="1"/>
  <c r="AA291" i="4"/>
  <c r="Z291" i="4" s="1"/>
  <c r="AA292" i="4"/>
  <c r="AA293" i="4"/>
  <c r="Z293" i="4" s="1"/>
  <c r="AA294" i="4"/>
  <c r="Z294" i="4" s="1"/>
  <c r="AA295" i="4"/>
  <c r="AA296" i="4"/>
  <c r="AA297" i="4"/>
  <c r="Z297" i="4" s="1"/>
  <c r="AA298" i="4"/>
  <c r="Z298" i="4" s="1"/>
  <c r="AA299" i="4"/>
  <c r="AA300" i="4"/>
  <c r="AA301" i="4"/>
  <c r="AA302" i="4"/>
  <c r="Z302" i="4" s="1"/>
  <c r="AA303" i="4"/>
  <c r="Z303" i="4" s="1"/>
  <c r="AA304" i="4"/>
  <c r="Z304" i="4" s="1"/>
  <c r="AA305" i="4"/>
  <c r="AA306" i="4"/>
  <c r="AA307" i="4"/>
  <c r="AA308" i="4"/>
  <c r="Z308" i="4" s="1"/>
  <c r="AA309" i="4"/>
  <c r="Z309" i="4" s="1"/>
  <c r="AA310" i="4"/>
  <c r="AA311" i="4"/>
  <c r="AA312" i="4"/>
  <c r="AA313" i="4"/>
  <c r="AA314" i="4"/>
  <c r="AA315" i="4"/>
  <c r="AA316" i="4"/>
  <c r="AA317" i="4"/>
  <c r="AA318" i="4"/>
  <c r="Z318" i="4" s="1"/>
  <c r="AA319" i="4"/>
  <c r="Z319" i="4" s="1"/>
  <c r="AA320" i="4"/>
  <c r="Z320" i="4" s="1"/>
  <c r="AA321" i="4"/>
  <c r="AA322" i="4"/>
  <c r="AA323" i="4"/>
  <c r="AA324" i="4"/>
  <c r="Z324" i="4" s="1"/>
  <c r="AA325" i="4"/>
  <c r="Z325" i="4" s="1"/>
  <c r="AA326" i="4"/>
  <c r="Z326" i="4" s="1"/>
  <c r="AA327" i="4"/>
  <c r="Z327" i="4" s="1"/>
  <c r="AA328" i="4"/>
  <c r="Z328" i="4" s="1"/>
  <c r="AA329" i="4"/>
  <c r="Z329" i="4" s="1"/>
  <c r="AA330" i="4"/>
  <c r="Z330" i="4" s="1"/>
  <c r="AA331" i="4"/>
  <c r="Z331" i="4" s="1"/>
  <c r="AA332" i="4"/>
  <c r="Z332" i="4" s="1"/>
  <c r="AA333" i="4"/>
  <c r="Z333" i="4" s="1"/>
  <c r="AA334" i="4"/>
  <c r="Z334" i="4" s="1"/>
  <c r="AA335" i="4"/>
  <c r="AA336" i="4"/>
  <c r="AA337" i="4"/>
  <c r="Z337" i="4" s="1"/>
  <c r="AA338" i="4"/>
  <c r="Z338" i="4" s="1"/>
  <c r="AA339" i="4"/>
  <c r="AA340" i="4"/>
  <c r="AA341" i="4"/>
  <c r="AA342" i="4"/>
  <c r="Z342" i="4" s="1"/>
  <c r="AA343" i="4"/>
  <c r="AA344" i="4"/>
  <c r="Z344" i="4" s="1"/>
  <c r="AA345" i="4"/>
  <c r="Z345" i="4" s="1"/>
  <c r="AA346" i="4"/>
  <c r="Z346" i="4" s="1"/>
  <c r="AA347" i="4"/>
  <c r="AA348" i="4"/>
  <c r="Z348" i="4" s="1"/>
  <c r="AA349" i="4"/>
  <c r="AA350" i="4"/>
  <c r="AA351" i="4"/>
  <c r="Z351" i="4" s="1"/>
  <c r="AA352" i="4"/>
  <c r="Z352" i="4" s="1"/>
  <c r="AA353" i="4"/>
  <c r="AA354" i="4"/>
  <c r="Z354" i="4" s="1"/>
  <c r="AA355" i="4"/>
  <c r="AA356" i="4"/>
  <c r="AA357" i="4"/>
  <c r="AA358" i="4"/>
  <c r="Z358" i="4" s="1"/>
  <c r="AA359" i="4"/>
  <c r="Z359" i="4" s="1"/>
  <c r="AA360" i="4"/>
  <c r="Z360" i="4" s="1"/>
  <c r="AA361" i="4"/>
  <c r="Z361" i="4" s="1"/>
  <c r="AA362" i="4"/>
  <c r="Z362" i="4" s="1"/>
  <c r="AA363" i="4"/>
  <c r="Z363" i="4" s="1"/>
  <c r="AA364" i="4"/>
  <c r="Z364" i="4" s="1"/>
  <c r="AA365" i="4"/>
  <c r="Z365" i="4" s="1"/>
  <c r="AA366" i="4"/>
  <c r="AA367" i="4"/>
  <c r="Z367" i="4" s="1"/>
  <c r="AA368" i="4"/>
  <c r="Z368" i="4" s="1"/>
  <c r="AA369" i="4"/>
  <c r="Z369" i="4" s="1"/>
  <c r="AA370" i="4"/>
  <c r="Z370" i="4" s="1"/>
  <c r="AA371" i="4"/>
  <c r="Z371" i="4" s="1"/>
  <c r="AA372" i="4"/>
  <c r="Z372" i="4" s="1"/>
  <c r="AA373" i="4"/>
  <c r="Z373" i="4" s="1"/>
  <c r="AA374" i="4"/>
  <c r="AA375" i="4"/>
  <c r="Z375" i="4" s="1"/>
  <c r="AA376" i="4"/>
  <c r="Z376" i="4" s="1"/>
  <c r="AA377" i="4"/>
  <c r="Z377" i="4" s="1"/>
  <c r="AA378" i="4"/>
  <c r="Z378" i="4" s="1"/>
  <c r="AA379" i="4"/>
  <c r="Z379" i="4" s="1"/>
  <c r="AA380" i="4"/>
  <c r="Z380" i="4" s="1"/>
  <c r="AA381" i="4"/>
  <c r="Z381" i="4" s="1"/>
  <c r="AA382" i="4"/>
  <c r="Z382" i="4" s="1"/>
  <c r="AA383" i="4"/>
  <c r="Z383" i="4" s="1"/>
  <c r="AA384" i="4"/>
  <c r="Z384" i="4" s="1"/>
  <c r="AA385" i="4"/>
  <c r="Z385" i="4" s="1"/>
  <c r="AA386" i="4"/>
  <c r="AA387" i="4"/>
  <c r="AA388" i="4"/>
  <c r="AA389" i="4"/>
  <c r="AA390" i="4"/>
  <c r="Z390" i="4" s="1"/>
  <c r="AA391" i="4"/>
  <c r="Z391" i="4" s="1"/>
  <c r="AA392" i="4"/>
  <c r="AA393" i="4"/>
  <c r="AA394" i="4"/>
  <c r="AA395" i="4"/>
  <c r="AA396" i="4"/>
  <c r="Z396" i="4" s="1"/>
  <c r="AA397" i="4"/>
  <c r="Z397" i="4" s="1"/>
  <c r="AA398" i="4"/>
  <c r="Z398" i="4" s="1"/>
  <c r="AA399" i="4"/>
  <c r="AA400" i="4"/>
  <c r="AA401" i="4"/>
  <c r="AA402" i="4"/>
  <c r="AA403" i="4"/>
  <c r="AA404" i="4"/>
  <c r="AA405" i="4"/>
  <c r="AA406" i="4"/>
  <c r="Z406" i="4" s="1"/>
  <c r="AA407" i="4"/>
  <c r="Z407" i="4" s="1"/>
  <c r="AA408" i="4"/>
  <c r="Z408" i="4" s="1"/>
  <c r="AA409" i="4"/>
  <c r="Z409" i="4" s="1"/>
  <c r="AA410" i="4"/>
  <c r="Z410" i="4" s="1"/>
  <c r="AA411" i="4"/>
  <c r="AA412" i="4"/>
  <c r="AA413" i="4"/>
  <c r="Z413" i="4" s="1"/>
  <c r="AA414" i="4"/>
  <c r="AA415" i="4"/>
  <c r="AA416" i="4"/>
  <c r="Z416" i="4" s="1"/>
  <c r="AA417" i="4"/>
  <c r="AA418" i="4"/>
  <c r="AA419" i="4"/>
  <c r="Z419" i="4" s="1"/>
  <c r="AA420" i="4"/>
  <c r="Z420" i="4" s="1"/>
  <c r="AA421" i="4"/>
  <c r="Z421" i="4" s="1"/>
  <c r="AA422" i="4"/>
  <c r="AA423" i="4"/>
  <c r="Z423" i="4" s="1"/>
  <c r="AA424" i="4"/>
  <c r="AA425" i="4"/>
  <c r="Z425" i="4" s="1"/>
  <c r="AA426" i="4"/>
  <c r="Z426" i="4" s="1"/>
  <c r="AA427" i="4"/>
  <c r="AA428" i="4"/>
  <c r="AA429" i="4"/>
  <c r="Z429" i="4" s="1"/>
  <c r="AA430" i="4"/>
  <c r="Z430" i="4" s="1"/>
  <c r="AA431" i="4"/>
  <c r="AA432" i="4"/>
  <c r="AA433" i="4"/>
  <c r="AA434" i="4"/>
  <c r="Z434" i="4" s="1"/>
  <c r="AA435" i="4"/>
  <c r="Z435" i="4" s="1"/>
  <c r="AA436" i="4"/>
  <c r="AA437" i="4"/>
  <c r="AA438" i="4"/>
  <c r="Z438" i="4" s="1"/>
  <c r="AA439" i="4"/>
  <c r="AA440" i="4"/>
  <c r="AA441" i="4"/>
  <c r="AA442" i="4"/>
  <c r="AA443" i="4"/>
  <c r="AA444" i="4"/>
  <c r="AA445" i="4"/>
  <c r="AA446" i="4"/>
  <c r="AA447" i="4"/>
  <c r="AA448" i="4"/>
  <c r="Z448" i="4" s="1"/>
  <c r="AA449" i="4"/>
  <c r="Z449" i="4" s="1"/>
  <c r="AA450" i="4"/>
  <c r="AA451" i="4"/>
  <c r="AA452" i="4"/>
  <c r="AA453" i="4"/>
  <c r="Z453" i="4" s="1"/>
  <c r="AA454" i="4"/>
  <c r="Z454" i="4" s="1"/>
  <c r="AA455" i="4"/>
  <c r="AA456" i="4"/>
  <c r="AA457" i="4"/>
  <c r="AA458" i="4"/>
  <c r="AA459" i="4"/>
  <c r="AA460" i="4"/>
  <c r="AA461" i="4"/>
  <c r="AA462" i="4"/>
  <c r="AA463" i="4"/>
  <c r="AA464" i="4"/>
  <c r="AA465" i="4"/>
  <c r="AA466" i="4"/>
  <c r="Z466" i="4" s="1"/>
  <c r="AA467" i="4"/>
  <c r="AA468" i="4"/>
  <c r="Z468" i="4" s="1"/>
  <c r="AA469" i="4"/>
  <c r="AA470" i="4"/>
  <c r="AA471" i="4"/>
  <c r="AA472" i="4"/>
  <c r="AA473" i="4"/>
  <c r="AA474" i="4"/>
  <c r="AA475" i="4"/>
  <c r="Z475" i="4" s="1"/>
  <c r="AA476" i="4"/>
  <c r="AA477" i="4"/>
  <c r="Z477" i="4" s="1"/>
  <c r="AA478" i="4"/>
  <c r="Z478" i="4" s="1"/>
  <c r="AA479" i="4"/>
  <c r="Z479" i="4" s="1"/>
  <c r="AA480" i="4"/>
  <c r="Z480" i="4" s="1"/>
  <c r="AA481" i="4"/>
  <c r="Z481" i="4" s="1"/>
  <c r="AA482" i="4"/>
  <c r="Z482" i="4" s="1"/>
  <c r="AA483" i="4"/>
  <c r="Z483" i="4" s="1"/>
  <c r="AA484" i="4"/>
  <c r="Z484" i="4" s="1"/>
  <c r="AA485" i="4"/>
  <c r="Z485" i="4" s="1"/>
  <c r="AA486" i="4"/>
  <c r="Z486" i="4" s="1"/>
  <c r="AA487" i="4"/>
  <c r="AA488" i="4"/>
  <c r="Z488" i="4" s="1"/>
  <c r="AA489" i="4"/>
  <c r="AA490" i="4"/>
  <c r="AA491" i="4"/>
  <c r="AA492" i="4"/>
  <c r="AA493" i="4"/>
  <c r="AA494" i="4"/>
  <c r="AA495" i="4"/>
  <c r="Z495" i="4" s="1"/>
  <c r="AA496" i="4"/>
  <c r="Z496" i="4" s="1"/>
  <c r="AA497" i="4"/>
  <c r="Z497" i="4" s="1"/>
  <c r="AA498" i="4"/>
  <c r="AA499" i="4"/>
  <c r="Z499" i="4" s="1"/>
  <c r="AA500" i="4"/>
  <c r="Z500" i="4" s="1"/>
  <c r="AA501" i="4"/>
  <c r="AA502" i="4"/>
  <c r="AA503" i="4"/>
  <c r="AA504" i="4"/>
  <c r="AA505" i="4"/>
  <c r="AA506" i="4"/>
  <c r="Z506" i="4" s="1"/>
  <c r="AA507" i="4"/>
  <c r="Z507" i="4" s="1"/>
  <c r="AA508" i="4"/>
  <c r="AA509" i="4"/>
  <c r="Z509" i="4" s="1"/>
  <c r="AA510" i="4"/>
  <c r="Z510" i="4" s="1"/>
  <c r="AA511" i="4"/>
  <c r="Z511" i="4" s="1"/>
  <c r="AA512" i="4"/>
  <c r="Z512" i="4" s="1"/>
  <c r="AA513" i="4"/>
  <c r="Z513" i="4" s="1"/>
  <c r="AA514" i="4"/>
  <c r="Z514" i="4" s="1"/>
  <c r="AA515" i="4"/>
  <c r="AA516" i="4"/>
  <c r="Z516" i="4" s="1"/>
  <c r="AA517" i="4"/>
  <c r="Z517" i="4" s="1"/>
  <c r="AA518" i="4"/>
  <c r="Z518" i="4" s="1"/>
  <c r="AA519" i="4"/>
  <c r="Z519" i="4" s="1"/>
  <c r="AA520" i="4"/>
  <c r="AA521" i="4"/>
  <c r="Z521" i="4" s="1"/>
  <c r="AA522" i="4"/>
  <c r="AA523" i="4"/>
  <c r="AA524" i="4"/>
  <c r="Z524" i="4" s="1"/>
  <c r="AA525" i="4"/>
  <c r="Z525" i="4" s="1"/>
  <c r="AA526" i="4"/>
  <c r="Z526" i="4" s="1"/>
  <c r="AA527" i="4"/>
  <c r="Z527" i="4" s="1"/>
  <c r="AA528" i="4"/>
  <c r="Z528" i="4" s="1"/>
  <c r="AA529" i="4"/>
  <c r="AA530" i="4"/>
  <c r="AA531" i="4"/>
  <c r="AA532" i="4"/>
  <c r="AA533" i="4"/>
  <c r="AA534" i="4"/>
  <c r="AA535" i="4"/>
  <c r="AA536" i="4"/>
  <c r="AA537" i="4"/>
  <c r="Z537" i="4" s="1"/>
  <c r="AA538" i="4"/>
  <c r="Z538" i="4" s="1"/>
  <c r="AA539" i="4"/>
  <c r="AA540" i="4"/>
  <c r="AA541" i="4"/>
  <c r="AA542" i="4"/>
  <c r="Z542" i="4" s="1"/>
  <c r="AA543" i="4"/>
  <c r="AA544" i="4"/>
  <c r="Z544" i="4" s="1"/>
  <c r="AA545" i="4"/>
  <c r="Z545" i="4" s="1"/>
  <c r="AA546" i="4"/>
  <c r="Z546" i="4" s="1"/>
  <c r="AA547" i="4"/>
  <c r="Z547" i="4" s="1"/>
  <c r="AA548" i="4"/>
  <c r="Z548" i="4" s="1"/>
  <c r="AA549" i="4"/>
  <c r="Z549" i="4" s="1"/>
  <c r="AA550" i="4"/>
  <c r="AA551" i="4"/>
  <c r="AA552" i="4"/>
  <c r="AA553" i="4"/>
  <c r="AA554" i="4"/>
  <c r="AA555" i="4"/>
  <c r="Z555" i="4" s="1"/>
  <c r="AA556" i="4"/>
  <c r="Z556" i="4" s="1"/>
  <c r="AA557" i="4"/>
  <c r="Z557" i="4" s="1"/>
  <c r="AA558" i="4"/>
  <c r="AA559" i="4"/>
  <c r="AA560" i="4"/>
  <c r="AA561" i="4"/>
  <c r="AA562" i="4"/>
  <c r="AA563" i="4"/>
  <c r="AA564" i="4"/>
  <c r="AA565" i="4"/>
  <c r="Z565" i="4" s="1"/>
  <c r="AA566" i="4"/>
  <c r="Z566" i="4" s="1"/>
  <c r="AA567" i="4"/>
  <c r="Z567" i="4" s="1"/>
  <c r="AA568" i="4"/>
  <c r="Z568" i="4" s="1"/>
  <c r="AA569" i="4"/>
  <c r="AA570" i="4"/>
  <c r="Z570" i="4" s="1"/>
  <c r="AA571" i="4"/>
  <c r="Z571" i="4" s="1"/>
  <c r="AA572" i="4"/>
  <c r="Z572" i="4" s="1"/>
  <c r="AA573" i="4"/>
  <c r="Z573" i="4" s="1"/>
  <c r="AA574" i="4"/>
  <c r="Z574" i="4" s="1"/>
  <c r="AA575" i="4"/>
  <c r="Z575" i="4" s="1"/>
  <c r="AA576" i="4"/>
  <c r="Z576" i="4" s="1"/>
  <c r="AA577" i="4"/>
  <c r="AA578" i="4"/>
  <c r="Z578" i="4" s="1"/>
  <c r="AA579" i="4"/>
  <c r="AA580" i="4"/>
  <c r="AA581" i="4"/>
  <c r="AA582" i="4"/>
  <c r="Z582" i="4" s="1"/>
  <c r="AA583" i="4"/>
  <c r="Z583" i="4" s="1"/>
  <c r="AA584" i="4"/>
  <c r="Z584" i="4" s="1"/>
  <c r="AA585" i="4"/>
  <c r="Z585" i="4" s="1"/>
  <c r="AA586" i="4"/>
  <c r="AA587" i="4"/>
  <c r="Z587" i="4" s="1"/>
  <c r="AA588" i="4"/>
  <c r="Z588" i="4" s="1"/>
  <c r="AA589" i="4"/>
  <c r="Z589" i="4" s="1"/>
  <c r="AA590" i="4"/>
  <c r="AA591" i="4"/>
  <c r="AA592" i="4"/>
  <c r="AA593" i="4"/>
  <c r="AA594" i="4"/>
  <c r="AA595" i="4"/>
  <c r="AA596" i="4"/>
  <c r="Z596" i="4" s="1"/>
  <c r="AA597" i="4"/>
  <c r="AA598" i="4"/>
  <c r="AA599" i="4"/>
  <c r="AA600" i="4"/>
  <c r="AA601" i="4"/>
  <c r="Z601" i="4" s="1"/>
  <c r="AA602" i="4"/>
  <c r="Z602" i="4" s="1"/>
  <c r="AA603" i="4"/>
  <c r="AA604" i="4"/>
  <c r="Z604" i="4" s="1"/>
  <c r="AA605" i="4"/>
  <c r="Z605" i="4" s="1"/>
  <c r="AA606" i="4"/>
  <c r="Z606" i="4" s="1"/>
  <c r="AA607" i="4"/>
  <c r="Z607" i="4" s="1"/>
  <c r="AA608" i="4"/>
  <c r="Z608" i="4" s="1"/>
  <c r="AA609" i="4"/>
  <c r="Z609" i="4" s="1"/>
  <c r="AA610" i="4"/>
  <c r="Z610" i="4" s="1"/>
  <c r="AA611" i="4"/>
  <c r="AA612" i="4"/>
  <c r="AA613" i="4"/>
  <c r="AA614" i="4"/>
  <c r="AA615" i="4"/>
  <c r="AA616" i="4"/>
  <c r="AA617" i="4"/>
  <c r="AA618" i="4"/>
  <c r="AA619" i="4"/>
  <c r="Z619" i="4" s="1"/>
  <c r="AA620" i="4"/>
  <c r="Z620" i="4" s="1"/>
  <c r="AA621" i="4"/>
  <c r="Z621" i="4" s="1"/>
  <c r="AA622" i="4"/>
  <c r="Z622" i="4" s="1"/>
  <c r="AA623" i="4"/>
  <c r="Z623" i="4" s="1"/>
  <c r="AA624" i="4"/>
  <c r="Z624" i="4" s="1"/>
  <c r="AA625" i="4"/>
  <c r="Z625" i="4" s="1"/>
  <c r="AA626" i="4"/>
  <c r="AA627" i="4"/>
  <c r="Z627" i="4" s="1"/>
  <c r="AA628" i="4"/>
  <c r="Z628" i="4" s="1"/>
  <c r="AA629" i="4"/>
  <c r="Z629" i="4" s="1"/>
  <c r="AA630" i="4"/>
  <c r="Z630" i="4" s="1"/>
  <c r="AA631" i="4"/>
  <c r="Z631" i="4" s="1"/>
  <c r="AA632" i="4"/>
  <c r="Z632" i="4" s="1"/>
  <c r="AA633" i="4"/>
  <c r="Z633" i="4" s="1"/>
  <c r="AA634" i="4"/>
  <c r="Z634" i="4" s="1"/>
  <c r="AA635" i="4"/>
  <c r="Z635" i="4" s="1"/>
  <c r="AA636" i="4"/>
  <c r="Z636" i="4" s="1"/>
  <c r="AA637" i="4"/>
  <c r="Z637" i="4" s="1"/>
  <c r="AA638" i="4"/>
  <c r="Z638" i="4" s="1"/>
  <c r="AA639" i="4"/>
  <c r="Z639" i="4" s="1"/>
  <c r="AA640" i="4"/>
  <c r="AA641" i="4"/>
  <c r="Z641" i="4" s="1"/>
  <c r="AA642" i="4"/>
  <c r="Z642" i="4" s="1"/>
  <c r="AA643" i="4"/>
  <c r="Z643" i="4" s="1"/>
  <c r="AA644" i="4"/>
  <c r="Z644" i="4" s="1"/>
  <c r="AA645" i="4"/>
  <c r="Z645" i="4" s="1"/>
  <c r="AA646" i="4"/>
  <c r="Z646" i="4" s="1"/>
  <c r="AA647" i="4"/>
  <c r="Z647" i="4" s="1"/>
  <c r="AA648" i="4"/>
  <c r="Z648" i="4" s="1"/>
  <c r="AA649" i="4"/>
  <c r="AA650" i="4"/>
  <c r="AA651" i="4"/>
  <c r="AA652" i="4"/>
  <c r="Z652" i="4" s="1"/>
  <c r="AA653" i="4"/>
  <c r="Z653" i="4" s="1"/>
  <c r="AA654" i="4"/>
  <c r="Z654" i="4" s="1"/>
  <c r="AA655" i="4"/>
  <c r="Z655" i="4" s="1"/>
  <c r="AA656" i="4"/>
  <c r="Z656" i="4" s="1"/>
  <c r="AA657" i="4"/>
  <c r="AA658" i="4"/>
  <c r="AA659" i="4"/>
  <c r="AA660" i="4"/>
  <c r="Z660" i="4" s="1"/>
  <c r="AA661" i="4"/>
  <c r="Z661" i="4" s="1"/>
  <c r="AA662" i="4"/>
  <c r="AA663" i="4"/>
  <c r="AA664" i="4"/>
  <c r="AA665" i="4"/>
  <c r="Z665" i="4" s="1"/>
  <c r="AA666" i="4"/>
  <c r="Z666" i="4" s="1"/>
  <c r="AA667" i="4"/>
  <c r="Z667" i="4" s="1"/>
  <c r="AA668" i="4"/>
  <c r="Z668" i="4" s="1"/>
  <c r="AA669" i="4"/>
  <c r="AA670" i="4"/>
  <c r="AA671" i="4"/>
  <c r="AA672" i="4"/>
  <c r="AA673" i="4"/>
  <c r="AA674" i="4"/>
  <c r="AA675" i="4"/>
  <c r="Z675" i="4" s="1"/>
  <c r="AA676" i="4"/>
  <c r="AA677" i="4"/>
  <c r="AA678" i="4"/>
  <c r="AA679" i="4"/>
  <c r="AA680" i="4"/>
  <c r="AA681" i="4"/>
  <c r="AA682" i="4"/>
  <c r="AA683" i="4"/>
  <c r="AA684" i="4"/>
  <c r="AA685" i="4"/>
  <c r="Z685" i="4" s="1"/>
  <c r="AA686" i="4"/>
  <c r="Z686" i="4" s="1"/>
  <c r="AA687" i="4"/>
  <c r="Z687" i="4" s="1"/>
  <c r="AA688" i="4"/>
  <c r="AA689" i="4"/>
  <c r="Z689" i="4" s="1"/>
  <c r="AA690" i="4"/>
  <c r="Z690" i="4" s="1"/>
  <c r="AA691" i="4"/>
  <c r="AA692" i="4"/>
  <c r="Z692" i="4" s="1"/>
  <c r="AA693" i="4"/>
  <c r="Z693" i="4" s="1"/>
  <c r="AA694" i="4"/>
  <c r="Z694" i="4" s="1"/>
  <c r="AA695" i="4"/>
  <c r="AA696" i="4"/>
  <c r="Z696" i="4" s="1"/>
  <c r="AA697" i="4"/>
  <c r="AA698" i="4"/>
  <c r="AA699" i="4"/>
  <c r="AA700" i="4"/>
  <c r="Z700" i="4" s="1"/>
  <c r="AA701" i="4"/>
  <c r="AA702" i="4"/>
  <c r="Z702" i="4" s="1"/>
  <c r="AA703" i="4"/>
  <c r="Z703" i="4" s="1"/>
  <c r="AA704" i="4"/>
  <c r="AA705" i="4"/>
  <c r="Z705" i="4" s="1"/>
  <c r="AA706" i="4"/>
  <c r="Z706" i="4" s="1"/>
  <c r="AA707" i="4"/>
  <c r="Z707" i="4" s="1"/>
  <c r="AA708" i="4"/>
  <c r="Z708" i="4" s="1"/>
  <c r="AA709" i="4"/>
  <c r="Z709" i="4" s="1"/>
  <c r="AA710" i="4"/>
  <c r="Z710" i="4" s="1"/>
  <c r="AA711" i="4"/>
  <c r="Z711" i="4" s="1"/>
  <c r="AA712" i="4"/>
  <c r="Z712" i="4" s="1"/>
  <c r="AA713" i="4"/>
  <c r="Z713" i="4" s="1"/>
  <c r="AA714" i="4"/>
  <c r="Z714" i="4" s="1"/>
  <c r="AA715" i="4"/>
  <c r="Z715" i="4" s="1"/>
  <c r="AA716" i="4"/>
  <c r="Z716" i="4" s="1"/>
  <c r="AA717" i="4"/>
  <c r="Z717" i="4" s="1"/>
  <c r="AA718" i="4"/>
  <c r="Z718" i="4" s="1"/>
  <c r="AA719" i="4"/>
  <c r="Z719" i="4" s="1"/>
  <c r="AA720" i="4"/>
  <c r="Z720" i="4" s="1"/>
  <c r="AA721" i="4"/>
  <c r="Z721" i="4" s="1"/>
  <c r="AA722" i="4"/>
  <c r="Z722" i="4" s="1"/>
  <c r="AA723" i="4"/>
  <c r="Z723" i="4" s="1"/>
  <c r="AA724" i="4"/>
  <c r="Z724" i="4" s="1"/>
  <c r="AA725" i="4"/>
  <c r="Z725" i="4" s="1"/>
  <c r="AA726" i="4"/>
  <c r="Z726" i="4" s="1"/>
  <c r="AA727" i="4"/>
  <c r="Z727" i="4" s="1"/>
  <c r="AA728" i="4"/>
  <c r="Z728" i="4" s="1"/>
  <c r="AA729" i="4"/>
  <c r="Z729" i="4" s="1"/>
  <c r="AA730" i="4"/>
  <c r="Z730" i="4" s="1"/>
  <c r="AA731" i="4"/>
  <c r="Z731" i="4" s="1"/>
  <c r="AA732" i="4"/>
  <c r="Z732" i="4" s="1"/>
  <c r="AA733" i="4"/>
  <c r="Z733" i="4" s="1"/>
  <c r="AA734" i="4"/>
  <c r="Z734" i="4" s="1"/>
  <c r="AA735" i="4"/>
  <c r="Z735" i="4" s="1"/>
  <c r="AA736" i="4"/>
  <c r="Z736" i="4" s="1"/>
  <c r="AA737" i="4"/>
  <c r="Z737" i="4" s="1"/>
  <c r="AA738" i="4"/>
  <c r="AA739" i="4"/>
  <c r="Z739" i="4" s="1"/>
  <c r="AA740" i="4"/>
  <c r="AA741" i="4"/>
  <c r="AA742" i="4"/>
  <c r="AA743" i="4"/>
  <c r="AA744" i="4"/>
  <c r="AA745" i="4"/>
  <c r="AA746" i="4"/>
  <c r="AA747" i="4"/>
  <c r="AA748" i="4"/>
  <c r="AA749" i="4"/>
  <c r="AA750" i="4"/>
  <c r="AA751" i="4"/>
  <c r="AA752" i="4"/>
  <c r="AA753" i="4"/>
  <c r="AA754" i="4"/>
  <c r="Z754" i="4" s="1"/>
  <c r="AA755" i="4"/>
  <c r="AA756" i="4"/>
  <c r="Z756" i="4" s="1"/>
  <c r="AA757" i="4"/>
  <c r="Z757" i="4" s="1"/>
  <c r="AA758" i="4"/>
  <c r="Z758" i="4" s="1"/>
  <c r="AA759" i="4"/>
  <c r="Z759" i="4" s="1"/>
  <c r="AA760" i="4"/>
  <c r="Z760" i="4" s="1"/>
  <c r="AA761" i="4"/>
  <c r="Z761" i="4" s="1"/>
  <c r="AA762" i="4"/>
  <c r="AA763" i="4"/>
  <c r="AA764" i="4"/>
  <c r="AA765" i="4"/>
  <c r="AA766" i="4"/>
  <c r="AA767" i="4"/>
  <c r="AA768" i="4"/>
  <c r="AA769" i="4"/>
  <c r="AA770" i="4"/>
  <c r="AA771" i="4"/>
  <c r="AA772" i="4"/>
  <c r="Z772" i="4" s="1"/>
  <c r="AA773" i="4"/>
  <c r="AA774" i="4"/>
  <c r="Z774" i="4" s="1"/>
  <c r="AA775" i="4"/>
  <c r="Z775" i="4" s="1"/>
  <c r="AA776" i="4"/>
  <c r="Z776" i="4" s="1"/>
  <c r="AA777" i="4"/>
  <c r="AA778" i="4"/>
  <c r="AA779" i="4"/>
  <c r="Z779" i="4" s="1"/>
  <c r="AA780" i="4"/>
  <c r="Z780" i="4" s="1"/>
  <c r="AA781" i="4"/>
  <c r="Z781" i="4" s="1"/>
  <c r="AA782" i="4"/>
  <c r="Z782" i="4" s="1"/>
  <c r="AA783" i="4"/>
  <c r="Z783" i="4" s="1"/>
  <c r="AA784" i="4"/>
  <c r="Z784" i="4" s="1"/>
  <c r="AA785" i="4"/>
  <c r="Z785" i="4" s="1"/>
  <c r="AA786" i="4"/>
  <c r="AA787" i="4"/>
  <c r="Z787" i="4" s="1"/>
  <c r="AA788" i="4"/>
  <c r="AA789" i="4"/>
  <c r="AA790" i="4"/>
  <c r="AA791" i="4"/>
  <c r="AA792" i="4"/>
  <c r="AA793" i="4"/>
  <c r="AA794" i="4"/>
  <c r="AA795" i="4"/>
  <c r="AA796" i="4"/>
  <c r="AA797" i="4"/>
  <c r="AA798" i="4"/>
  <c r="AA799" i="4"/>
  <c r="AA800" i="4"/>
  <c r="AA801" i="4"/>
  <c r="AA802" i="4"/>
  <c r="AA803" i="4"/>
  <c r="AA804" i="4"/>
  <c r="AA805" i="4"/>
  <c r="AA806" i="4"/>
  <c r="AA807" i="4"/>
  <c r="AA808" i="4"/>
  <c r="Z808" i="4" s="1"/>
  <c r="AA809" i="4"/>
  <c r="Z809" i="4" s="1"/>
  <c r="AA810" i="4"/>
  <c r="Z810" i="4" s="1"/>
  <c r="AA811" i="4"/>
  <c r="Z811" i="4" s="1"/>
  <c r="AA812" i="4"/>
  <c r="Z812" i="4" s="1"/>
  <c r="AA813" i="4"/>
  <c r="AA814" i="4"/>
  <c r="AA815" i="4"/>
  <c r="Z815" i="4" s="1"/>
  <c r="AA816" i="4"/>
  <c r="Z816" i="4" s="1"/>
  <c r="AA817" i="4"/>
  <c r="Z817" i="4" s="1"/>
  <c r="AA818" i="4"/>
  <c r="Z818" i="4" s="1"/>
  <c r="AA819" i="4"/>
  <c r="Z819" i="4" s="1"/>
  <c r="AA820" i="4"/>
  <c r="Z820" i="4" s="1"/>
  <c r="AA821" i="4"/>
  <c r="Z821" i="4" s="1"/>
  <c r="AA822" i="4"/>
  <c r="AA823" i="4"/>
  <c r="AA824" i="4"/>
  <c r="AA825" i="4"/>
  <c r="AA826" i="4"/>
  <c r="AA827" i="4"/>
  <c r="AA828" i="4"/>
  <c r="Z828" i="4" s="1"/>
  <c r="AA829" i="4"/>
  <c r="AA830" i="4"/>
  <c r="AA831" i="4"/>
  <c r="AA832" i="4"/>
  <c r="AA833" i="4"/>
  <c r="Z833" i="4" s="1"/>
  <c r="AA834" i="4"/>
  <c r="AA835" i="4"/>
  <c r="AA836" i="4"/>
  <c r="AA837" i="4"/>
  <c r="AA838" i="4"/>
  <c r="AA839" i="4"/>
  <c r="Z839" i="4" s="1"/>
  <c r="AA840" i="4"/>
  <c r="Z840" i="4" s="1"/>
  <c r="AA841" i="4"/>
  <c r="Z841" i="4" s="1"/>
  <c r="AA842" i="4"/>
  <c r="Z842" i="4" s="1"/>
  <c r="AA843" i="4"/>
  <c r="Z843" i="4" s="1"/>
  <c r="AA844" i="4"/>
  <c r="Z844" i="4" s="1"/>
  <c r="AA845" i="4"/>
  <c r="AA846" i="4"/>
  <c r="Z846" i="4" s="1"/>
  <c r="AA847" i="4"/>
  <c r="Z847" i="4" s="1"/>
  <c r="AA848" i="4"/>
  <c r="AA849" i="4"/>
  <c r="AA850" i="4"/>
  <c r="Z850" i="4" s="1"/>
  <c r="AA851" i="4"/>
  <c r="Z851" i="4" s="1"/>
  <c r="AA852" i="4"/>
  <c r="AA853" i="4"/>
  <c r="AA854" i="4"/>
  <c r="AA855" i="4"/>
  <c r="Z855" i="4" s="1"/>
  <c r="AA856" i="4"/>
  <c r="Z856" i="4" s="1"/>
  <c r="AA857" i="4"/>
  <c r="Z857" i="4" s="1"/>
  <c r="AA858" i="4"/>
  <c r="Z858" i="4" s="1"/>
  <c r="AA859" i="4"/>
  <c r="Z859" i="4" s="1"/>
  <c r="AA860" i="4"/>
  <c r="Z860" i="4" s="1"/>
  <c r="AA861" i="4"/>
  <c r="Z861" i="4" s="1"/>
  <c r="AA862" i="4"/>
  <c r="Z862" i="4" s="1"/>
  <c r="AA863" i="4"/>
  <c r="Z863" i="4" s="1"/>
  <c r="AA864" i="4"/>
  <c r="Z864" i="4" s="1"/>
  <c r="AA865" i="4"/>
  <c r="Z865" i="4" s="1"/>
  <c r="AA866" i="4"/>
  <c r="Z866" i="4" s="1"/>
  <c r="AA867" i="4"/>
  <c r="Z867" i="4" s="1"/>
  <c r="AA868" i="4"/>
  <c r="Z868" i="4" s="1"/>
  <c r="AA869" i="4"/>
  <c r="Z869" i="4" s="1"/>
  <c r="AA870" i="4"/>
  <c r="Z870" i="4" s="1"/>
  <c r="AA871" i="4"/>
  <c r="Z871" i="4" s="1"/>
  <c r="AA872" i="4"/>
  <c r="Z872" i="4" s="1"/>
  <c r="AA873" i="4"/>
  <c r="Z873" i="4" s="1"/>
  <c r="AA874" i="4"/>
  <c r="Z874" i="4" s="1"/>
  <c r="AA875" i="4"/>
  <c r="Z875" i="4" s="1"/>
  <c r="AA876" i="4"/>
  <c r="Z876" i="4" s="1"/>
  <c r="AA877" i="4"/>
  <c r="Z877" i="4" s="1"/>
  <c r="AA878" i="4"/>
  <c r="Z878" i="4" s="1"/>
  <c r="AA879" i="4"/>
  <c r="Z879" i="4" s="1"/>
  <c r="AA880" i="4"/>
  <c r="Z880" i="4" s="1"/>
  <c r="AA881" i="4"/>
  <c r="Z881" i="4" s="1"/>
  <c r="AA882" i="4"/>
  <c r="Z882" i="4" s="1"/>
  <c r="AA883" i="4"/>
  <c r="AA884" i="4"/>
  <c r="Z884" i="4" s="1"/>
  <c r="AA885" i="4"/>
  <c r="Z885" i="4" s="1"/>
  <c r="AA886" i="4"/>
  <c r="Z886" i="4" s="1"/>
  <c r="AA887" i="4"/>
  <c r="Z887" i="4" s="1"/>
  <c r="AA888" i="4"/>
  <c r="Z888" i="4" s="1"/>
  <c r="AA889" i="4"/>
  <c r="Z889" i="4" s="1"/>
  <c r="AA890" i="4"/>
  <c r="Z890" i="4" s="1"/>
  <c r="AA891" i="4"/>
  <c r="Z891" i="4" s="1"/>
  <c r="AA892" i="4"/>
  <c r="Z892" i="4" s="1"/>
  <c r="AA893" i="4"/>
  <c r="Z893" i="4" s="1"/>
  <c r="AA894" i="4"/>
  <c r="Z894" i="4" s="1"/>
  <c r="AA895" i="4"/>
  <c r="Z895" i="4" s="1"/>
  <c r="AA896" i="4"/>
  <c r="Z896" i="4" s="1"/>
  <c r="AA897" i="4"/>
  <c r="Z897" i="4" s="1"/>
  <c r="AA898" i="4"/>
  <c r="Z898" i="4" s="1"/>
  <c r="AA899" i="4"/>
  <c r="Z899" i="4" s="1"/>
  <c r="AA900" i="4"/>
  <c r="Z900" i="4" s="1"/>
  <c r="AA901" i="4"/>
  <c r="Z901" i="4" s="1"/>
  <c r="AA902" i="4"/>
  <c r="AA903" i="4"/>
  <c r="AA904" i="4"/>
  <c r="AA905" i="4"/>
  <c r="AA906" i="4"/>
  <c r="AA907" i="4"/>
  <c r="AA908" i="4"/>
  <c r="AA909" i="4"/>
  <c r="AA910" i="4"/>
  <c r="AA911" i="4"/>
  <c r="AA912" i="4"/>
  <c r="AA913" i="4"/>
  <c r="Z913" i="4" s="1"/>
  <c r="AA914" i="4"/>
  <c r="AA915" i="4"/>
  <c r="AA916" i="4"/>
  <c r="Z916" i="4" s="1"/>
  <c r="AA917" i="4"/>
  <c r="Z917" i="4" s="1"/>
  <c r="AA918" i="4"/>
  <c r="Z918" i="4" s="1"/>
  <c r="AA919" i="4"/>
  <c r="Z919" i="4" s="1"/>
  <c r="AA920" i="4"/>
  <c r="Z920" i="4" s="1"/>
  <c r="AA921" i="4"/>
  <c r="AA922" i="4"/>
  <c r="Z922" i="4" s="1"/>
  <c r="AA923" i="4"/>
  <c r="AA924" i="4"/>
  <c r="Z924" i="4" s="1"/>
  <c r="AA925" i="4"/>
  <c r="Z925" i="4" s="1"/>
  <c r="AA926" i="4"/>
  <c r="AA927" i="4"/>
  <c r="AA928" i="4"/>
  <c r="AA929" i="4"/>
  <c r="AA930" i="4"/>
  <c r="Z930" i="4" s="1"/>
  <c r="AA931" i="4"/>
  <c r="Z931" i="4" s="1"/>
  <c r="AA932" i="4"/>
  <c r="Z932" i="4" s="1"/>
  <c r="AA933" i="4"/>
  <c r="Z933" i="4" s="1"/>
  <c r="AA934" i="4"/>
  <c r="AA935" i="4"/>
  <c r="Z935" i="4" s="1"/>
  <c r="AA936" i="4"/>
  <c r="Z936" i="4" s="1"/>
  <c r="AA937" i="4"/>
  <c r="Z937" i="4" s="1"/>
  <c r="AA938" i="4"/>
  <c r="AA939" i="4"/>
  <c r="Z939" i="4" s="1"/>
  <c r="AA940" i="4"/>
  <c r="Z940" i="4" s="1"/>
  <c r="AA941" i="4"/>
  <c r="Z941" i="4" s="1"/>
  <c r="AA942" i="4"/>
  <c r="Z942" i="4" s="1"/>
  <c r="AA943" i="4"/>
  <c r="Z943" i="4" s="1"/>
  <c r="AA944" i="4"/>
  <c r="Z944" i="4" s="1"/>
  <c r="AA945" i="4"/>
  <c r="Z945" i="4" s="1"/>
  <c r="AA946" i="4"/>
  <c r="Z946" i="4" s="1"/>
  <c r="AA947" i="4"/>
  <c r="Z947" i="4" s="1"/>
  <c r="AA948" i="4"/>
  <c r="AA949" i="4"/>
  <c r="AA950" i="4"/>
  <c r="AA951" i="4"/>
  <c r="AA952" i="4"/>
  <c r="Z952" i="4" s="1"/>
  <c r="AA953" i="4"/>
  <c r="AA954" i="4"/>
  <c r="AA955" i="4"/>
  <c r="AA956" i="4"/>
  <c r="AA957" i="4"/>
  <c r="AA958" i="4"/>
  <c r="Z958" i="4" s="1"/>
  <c r="AA959" i="4"/>
  <c r="AA960" i="4"/>
  <c r="AA961" i="4"/>
  <c r="AA962" i="4"/>
  <c r="AA963" i="4"/>
  <c r="Z963" i="4" s="1"/>
  <c r="AA964" i="4"/>
  <c r="AA965" i="4"/>
  <c r="AA966" i="4"/>
  <c r="AA967" i="4"/>
  <c r="AA968" i="4"/>
  <c r="AA969" i="4"/>
  <c r="AA970" i="4"/>
  <c r="AA971" i="4"/>
  <c r="AA972" i="4"/>
  <c r="Z972" i="4" s="1"/>
  <c r="AA973" i="4"/>
  <c r="Z973" i="4" s="1"/>
  <c r="AA974" i="4"/>
  <c r="AA975" i="4"/>
  <c r="AA976" i="4"/>
  <c r="AA977" i="4"/>
  <c r="AA978" i="4"/>
  <c r="Z978" i="4" s="1"/>
  <c r="AA979" i="4"/>
  <c r="AA980" i="4"/>
  <c r="Z980" i="4" s="1"/>
  <c r="AA981" i="4"/>
  <c r="AA982" i="4"/>
  <c r="AA983" i="4"/>
  <c r="Z983" i="4" s="1"/>
  <c r="AA984" i="4"/>
  <c r="Z984" i="4" s="1"/>
  <c r="AA985" i="4"/>
  <c r="Z985" i="4" s="1"/>
  <c r="AA986" i="4"/>
  <c r="Z986" i="4" s="1"/>
  <c r="AA987" i="4"/>
  <c r="Z987" i="4" s="1"/>
  <c r="AA988" i="4"/>
  <c r="Z988" i="4" s="1"/>
  <c r="AA989" i="4"/>
  <c r="Z989" i="4" s="1"/>
  <c r="AA990" i="4"/>
  <c r="Z990" i="4" s="1"/>
  <c r="AA991" i="4"/>
  <c r="Z991" i="4" s="1"/>
  <c r="AA992" i="4"/>
  <c r="Z992" i="4" s="1"/>
  <c r="AA993" i="4"/>
  <c r="AA994" i="4"/>
  <c r="AA995" i="4"/>
  <c r="Z995" i="4" s="1"/>
  <c r="AA996" i="4"/>
  <c r="Z996" i="4" s="1"/>
  <c r="AA997" i="4"/>
  <c r="Z997" i="4" s="1"/>
  <c r="AA998" i="4"/>
  <c r="Z998" i="4" s="1"/>
  <c r="AA999" i="4"/>
  <c r="AA1000" i="4"/>
  <c r="AA1001" i="4"/>
  <c r="AA1002" i="4"/>
  <c r="AA1003" i="4"/>
  <c r="AA1004" i="4"/>
  <c r="Z1004" i="4" s="1"/>
  <c r="AA1005" i="4"/>
  <c r="Z1005" i="4" s="1"/>
  <c r="AA1006" i="4"/>
  <c r="Z1006" i="4" s="1"/>
  <c r="AA1007" i="4"/>
  <c r="Z1007" i="4" s="1"/>
  <c r="AA1008" i="4"/>
  <c r="Z1008" i="4" s="1"/>
  <c r="AA1009" i="4"/>
  <c r="Z1009" i="4" s="1"/>
  <c r="AA1010" i="4"/>
  <c r="Z1010" i="4" s="1"/>
  <c r="AA1011" i="4"/>
  <c r="Z1011" i="4" s="1"/>
  <c r="AA1012" i="4"/>
  <c r="Z1012" i="4" s="1"/>
  <c r="AA1013" i="4"/>
  <c r="AA1014" i="4"/>
  <c r="AA1015" i="4"/>
  <c r="AA1016" i="4"/>
  <c r="Z1016" i="4" s="1"/>
  <c r="AA1017" i="4"/>
  <c r="Z1017" i="4" s="1"/>
  <c r="AA1018" i="4"/>
  <c r="Z1018" i="4" s="1"/>
  <c r="AA1019" i="4"/>
  <c r="Z1019" i="4" s="1"/>
  <c r="AA1020" i="4"/>
  <c r="Z1020" i="4" s="1"/>
  <c r="AA1021" i="4"/>
  <c r="AA1022" i="4"/>
  <c r="Z1022" i="4" s="1"/>
  <c r="AA1023" i="4"/>
  <c r="Z1023" i="4" s="1"/>
  <c r="AA1024" i="4"/>
  <c r="Z1024" i="4" s="1"/>
  <c r="AA1025" i="4"/>
  <c r="Z1025" i="4" s="1"/>
  <c r="AA1026" i="4"/>
  <c r="AA1027" i="4"/>
  <c r="AA1028" i="4"/>
  <c r="AA1029" i="4"/>
  <c r="AA1030" i="4"/>
  <c r="Z1030" i="4" s="1"/>
  <c r="AA1031" i="4"/>
  <c r="Z1031" i="4" s="1"/>
  <c r="AA1032" i="4"/>
  <c r="AA1033" i="4"/>
  <c r="Z1033" i="4" s="1"/>
  <c r="AA1034" i="4"/>
  <c r="Z1034" i="4" s="1"/>
  <c r="AA1035" i="4"/>
  <c r="Z1035" i="4" s="1"/>
  <c r="AA1036" i="4"/>
  <c r="Z1036" i="4" s="1"/>
  <c r="AA1037" i="4"/>
  <c r="Z1037" i="4" s="1"/>
  <c r="AA1038" i="4"/>
  <c r="Z1038" i="4" s="1"/>
  <c r="AA1039" i="4"/>
  <c r="Z1039" i="4" s="1"/>
  <c r="AA1040" i="4"/>
  <c r="Z1040" i="4" s="1"/>
  <c r="AA1041" i="4"/>
  <c r="Z1041" i="4" s="1"/>
  <c r="AA1042" i="4"/>
  <c r="Z1042" i="4" s="1"/>
  <c r="AA1043" i="4"/>
  <c r="Z1043" i="4" s="1"/>
  <c r="AA1044" i="4"/>
  <c r="Z1044" i="4" s="1"/>
  <c r="AA1045" i="4"/>
  <c r="Z1045" i="4" s="1"/>
  <c r="AA1046" i="4"/>
  <c r="AA1047" i="4"/>
  <c r="AA1048" i="4"/>
  <c r="Z1048" i="4" s="1"/>
  <c r="AA1049" i="4"/>
  <c r="Z1049" i="4" s="1"/>
  <c r="AA1050" i="4"/>
  <c r="Z1050" i="4" s="1"/>
  <c r="AA1051" i="4"/>
  <c r="Z1051" i="4" s="1"/>
  <c r="AA1052" i="4"/>
  <c r="Z1052" i="4" s="1"/>
  <c r="AA1053" i="4"/>
  <c r="Z1053" i="4" s="1"/>
  <c r="AA1054" i="4"/>
  <c r="Z1054" i="4" s="1"/>
  <c r="AA1055" i="4"/>
  <c r="Z1055" i="4" s="1"/>
  <c r="AA1056" i="4"/>
  <c r="Z1056" i="4" s="1"/>
  <c r="AA1057" i="4"/>
  <c r="Z1057" i="4" s="1"/>
  <c r="AA1058" i="4"/>
  <c r="AA1059" i="4"/>
  <c r="AA1060" i="4"/>
  <c r="AA1061" i="4"/>
  <c r="Z1061" i="4" s="1"/>
  <c r="AA1062" i="4"/>
  <c r="AA1063" i="4"/>
  <c r="AA1064" i="4"/>
  <c r="AA1065" i="4"/>
  <c r="AA1066" i="4"/>
  <c r="AA1067" i="4"/>
  <c r="Z1067" i="4" s="1"/>
  <c r="AA1068" i="4"/>
  <c r="Z1068" i="4" s="1"/>
  <c r="AA1069" i="4"/>
  <c r="Z1069" i="4" s="1"/>
  <c r="AA1070" i="4"/>
  <c r="Z1070" i="4" s="1"/>
  <c r="AA1071" i="4"/>
  <c r="AA1072" i="4"/>
  <c r="Z1072" i="4" s="1"/>
  <c r="AA1073" i="4"/>
  <c r="Z1073" i="4" s="1"/>
  <c r="AA1074" i="4"/>
  <c r="AA1075" i="4"/>
  <c r="Z1075" i="4" s="1"/>
  <c r="AA1076" i="4"/>
  <c r="Z1076" i="4" s="1"/>
  <c r="AA1077" i="4"/>
  <c r="Z1077" i="4" s="1"/>
  <c r="AA1078" i="4"/>
  <c r="Z1078" i="4" s="1"/>
  <c r="AA1079" i="4"/>
  <c r="Z1079" i="4" s="1"/>
  <c r="AA1080" i="4"/>
  <c r="Z1080" i="4" s="1"/>
  <c r="AA1081" i="4"/>
  <c r="Z1081" i="4" s="1"/>
  <c r="AA1082" i="4"/>
  <c r="Z1082" i="4" s="1"/>
  <c r="AA1083" i="4"/>
  <c r="Z1083" i="4" s="1"/>
  <c r="AA1084" i="4"/>
  <c r="Z1084" i="4" s="1"/>
  <c r="AA1085" i="4"/>
  <c r="Z1085" i="4" s="1"/>
  <c r="AA1086" i="4"/>
  <c r="AA1087" i="4"/>
  <c r="AA1088" i="4"/>
  <c r="Z1088" i="4" s="1"/>
  <c r="AA1089" i="4"/>
  <c r="AA1090" i="4"/>
  <c r="AA1091" i="4"/>
  <c r="Z1091" i="4" s="1"/>
  <c r="AA1092" i="4"/>
  <c r="AA1093" i="4"/>
  <c r="AA1094" i="4"/>
  <c r="AA1095" i="4"/>
  <c r="AA1096" i="4"/>
  <c r="AA1097" i="4"/>
  <c r="AA1098" i="4"/>
  <c r="AA1099" i="4"/>
  <c r="AA1100" i="4"/>
  <c r="AA1101" i="4"/>
  <c r="AA1102" i="4"/>
  <c r="AA1103" i="4"/>
  <c r="AA1104" i="4"/>
  <c r="AA6" i="4"/>
  <c r="Z6" i="4" s="1"/>
  <c r="M6" i="6" l="1"/>
  <c r="P6" i="6"/>
  <c r="O7" i="6"/>
  <c r="N8" i="6"/>
  <c r="M9" i="6"/>
  <c r="P9" i="6"/>
  <c r="O10" i="6"/>
  <c r="N13" i="6"/>
  <c r="M14" i="6"/>
  <c r="P14" i="6"/>
  <c r="O15" i="6"/>
  <c r="N16" i="6"/>
  <c r="O5" i="6"/>
  <c r="O6" i="6"/>
  <c r="N7" i="6"/>
  <c r="M8" i="6"/>
  <c r="P8" i="6"/>
  <c r="O9" i="6"/>
  <c r="N10" i="6"/>
  <c r="M13" i="6"/>
  <c r="P13" i="6"/>
  <c r="O14" i="6"/>
  <c r="N15" i="6"/>
  <c r="M16" i="6"/>
  <c r="P16" i="6"/>
  <c r="N5" i="6"/>
  <c r="M5" i="6"/>
  <c r="N6" i="6"/>
  <c r="O8" i="6"/>
  <c r="P10" i="6"/>
  <c r="M15" i="6"/>
  <c r="P5" i="6"/>
  <c r="P7" i="6"/>
  <c r="M10" i="6"/>
  <c r="N14" i="6"/>
  <c r="O16" i="6"/>
  <c r="M7" i="6"/>
  <c r="P15" i="6"/>
  <c r="N9" i="6"/>
  <c r="O13" i="6"/>
  <c r="K51" i="6"/>
  <c r="J51" i="6"/>
  <c r="I51" i="6"/>
  <c r="H51" i="6"/>
  <c r="K50" i="6"/>
  <c r="J50" i="6"/>
  <c r="I50" i="6"/>
  <c r="H50" i="6"/>
  <c r="H25" i="6"/>
  <c r="I25" i="6"/>
  <c r="J25" i="6"/>
  <c r="K25" i="6"/>
  <c r="H27" i="6"/>
  <c r="I27" i="6"/>
  <c r="J27" i="6"/>
  <c r="K27" i="6"/>
  <c r="H28" i="6"/>
  <c r="I28" i="6"/>
  <c r="J28" i="6"/>
  <c r="K28" i="6"/>
  <c r="H29" i="6"/>
  <c r="I29" i="6"/>
  <c r="J29" i="6"/>
  <c r="K29" i="6"/>
  <c r="H31" i="6"/>
  <c r="I31" i="6"/>
  <c r="J31" i="6"/>
  <c r="K31" i="6"/>
  <c r="H32" i="6"/>
  <c r="I32" i="6"/>
  <c r="J32" i="6"/>
  <c r="K32" i="6"/>
  <c r="K24" i="6"/>
  <c r="J24" i="6"/>
  <c r="I24" i="6"/>
  <c r="H24" i="6"/>
  <c r="H52" i="6"/>
  <c r="I52" i="6"/>
  <c r="J52" i="6"/>
  <c r="K52" i="6"/>
  <c r="H35" i="6"/>
  <c r="I35" i="6"/>
  <c r="J35" i="6"/>
  <c r="K35" i="6"/>
  <c r="H53" i="6"/>
  <c r="I53" i="6"/>
  <c r="J53" i="6"/>
  <c r="K53" i="6"/>
  <c r="H37" i="6"/>
  <c r="I37" i="6"/>
  <c r="J37" i="6"/>
  <c r="K37" i="6"/>
  <c r="H54" i="6"/>
  <c r="I54" i="6"/>
  <c r="J54" i="6"/>
  <c r="K54" i="6"/>
  <c r="H39" i="6"/>
  <c r="I39" i="6"/>
  <c r="J39" i="6"/>
  <c r="K39" i="6"/>
  <c r="I33" i="6"/>
  <c r="J33" i="6"/>
  <c r="K33" i="6"/>
  <c r="H33" i="6"/>
  <c r="D50" i="6"/>
  <c r="E50" i="6"/>
  <c r="F50" i="6"/>
  <c r="D51" i="6"/>
  <c r="E51" i="6"/>
  <c r="F51" i="6"/>
  <c r="D52" i="6"/>
  <c r="E52" i="6"/>
  <c r="F52" i="6"/>
  <c r="D53" i="6"/>
  <c r="E53" i="6"/>
  <c r="F53" i="6"/>
  <c r="D54" i="6"/>
  <c r="E54" i="6"/>
  <c r="F54" i="6"/>
  <c r="C54" i="6"/>
  <c r="C53" i="6"/>
  <c r="C52" i="6"/>
  <c r="C51" i="6"/>
  <c r="C50" i="6"/>
  <c r="H6" i="6"/>
  <c r="I6" i="6"/>
  <c r="J6" i="6"/>
  <c r="K6" i="6"/>
  <c r="H7" i="6"/>
  <c r="I7" i="6"/>
  <c r="J7" i="6"/>
  <c r="K7" i="6"/>
  <c r="H8" i="6"/>
  <c r="I8" i="6"/>
  <c r="J8" i="6"/>
  <c r="K8" i="6"/>
  <c r="H9" i="6"/>
  <c r="I9" i="6"/>
  <c r="J9" i="6"/>
  <c r="K9" i="6"/>
  <c r="H10" i="6"/>
  <c r="I10" i="6"/>
  <c r="J10" i="6"/>
  <c r="K10" i="6"/>
  <c r="H11" i="6"/>
  <c r="I11" i="6"/>
  <c r="J11" i="6"/>
  <c r="K11" i="6"/>
  <c r="H12" i="6"/>
  <c r="I12" i="6"/>
  <c r="J12" i="6"/>
  <c r="K12" i="6"/>
  <c r="H13" i="6"/>
  <c r="I13" i="6"/>
  <c r="J13" i="6"/>
  <c r="K13" i="6"/>
  <c r="H14" i="6"/>
  <c r="I14" i="6"/>
  <c r="J14" i="6"/>
  <c r="K14" i="6"/>
  <c r="H15" i="6"/>
  <c r="I15" i="6"/>
  <c r="J15" i="6"/>
  <c r="K15" i="6"/>
  <c r="H16" i="6"/>
  <c r="I16" i="6"/>
  <c r="J16" i="6"/>
  <c r="K16" i="6"/>
  <c r="H17" i="6"/>
  <c r="M18" i="6" s="1"/>
  <c r="I17" i="6"/>
  <c r="N18" i="6" s="1"/>
  <c r="J17" i="6"/>
  <c r="O18" i="6" s="1"/>
  <c r="K17" i="6"/>
  <c r="P18" i="6" s="1"/>
  <c r="I5" i="6"/>
  <c r="J5" i="6"/>
  <c r="K5" i="6"/>
  <c r="H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5" authorId="0" shapeId="0" xr:uid="{00000000-0006-0000-0100-000001000000}">
      <text>
        <r>
          <rPr>
            <b/>
            <sz val="9"/>
            <color indexed="81"/>
            <rFont val="Tahoma"/>
            <family val="2"/>
          </rPr>
          <t>Author:</t>
        </r>
        <r>
          <rPr>
            <sz val="9"/>
            <color indexed="81"/>
            <rFont val="Tahoma"/>
            <family val="2"/>
          </rPr>
          <t xml:space="preserve">
Use formulas in these green bold cells to map to unit-level.</t>
        </r>
      </text>
    </comment>
    <comment ref="G15" authorId="0" shapeId="0" xr:uid="{00000000-0006-0000-0100-000002000000}">
      <text>
        <r>
          <rPr>
            <b/>
            <sz val="9"/>
            <color indexed="81"/>
            <rFont val="Tahoma"/>
            <family val="2"/>
          </rPr>
          <t>Author:</t>
        </r>
        <r>
          <rPr>
            <sz val="9"/>
            <color indexed="81"/>
            <rFont val="Tahoma"/>
            <family val="2"/>
          </rPr>
          <t xml:space="preserve">
Value actually used by RESOLVE.  Includes Hoover share.</t>
        </r>
      </text>
    </comment>
    <comment ref="L15" authorId="0" shapeId="0" xr:uid="{00000000-0006-0000-0100-000003000000}">
      <text>
        <r>
          <rPr>
            <b/>
            <sz val="9"/>
            <color indexed="81"/>
            <rFont val="Tahoma"/>
            <family val="2"/>
          </rPr>
          <t>Author:</t>
        </r>
        <r>
          <rPr>
            <sz val="9"/>
            <color indexed="81"/>
            <rFont val="Tahoma"/>
            <family val="2"/>
          </rPr>
          <t xml:space="preserve">
Value of sum from original CAISO gen cap list including Hoover share.</t>
        </r>
      </text>
    </comment>
    <comment ref="P17" authorId="0" shapeId="0" xr:uid="{00000000-0006-0000-0100-000004000000}">
      <text>
        <r>
          <rPr>
            <b/>
            <sz val="9"/>
            <color indexed="81"/>
            <rFont val="Tahoma"/>
            <family val="2"/>
          </rPr>
          <t>Author:</t>
        </r>
        <r>
          <rPr>
            <sz val="9"/>
            <color indexed="81"/>
            <rFont val="Tahoma"/>
            <family val="2"/>
          </rPr>
          <t xml:space="preserve">
The sum of the green bold cells and the purple bold cells comprise the baseline Non-Renewbles CAISO units assumed in RESOLVE.</t>
        </r>
      </text>
    </comment>
    <comment ref="F45" authorId="0" shapeId="0" xr:uid="{00000000-0006-0000-0100-000005000000}">
      <text>
        <r>
          <rPr>
            <b/>
            <sz val="9"/>
            <color indexed="81"/>
            <rFont val="Tahoma"/>
            <family val="2"/>
          </rPr>
          <t>Author:</t>
        </r>
        <r>
          <rPr>
            <sz val="9"/>
            <color indexed="81"/>
            <rFont val="Tahoma"/>
            <family val="2"/>
          </rPr>
          <t xml:space="preserve">
Generic additions of CCGT assumed by RESOLVE</t>
        </r>
      </text>
    </comment>
    <comment ref="H50" authorId="0" shapeId="0" xr:uid="{00000000-0006-0000-0100-000006000000}">
      <text>
        <r>
          <rPr>
            <b/>
            <sz val="9"/>
            <color indexed="81"/>
            <rFont val="Tahoma"/>
            <family val="2"/>
          </rPr>
          <t>Author:</t>
        </r>
        <r>
          <rPr>
            <sz val="9"/>
            <color indexed="81"/>
            <rFont val="Tahoma"/>
            <family val="2"/>
          </rPr>
          <t xml:space="preserve">
Total CCGT non-CAISO zones including generic additions of CCGT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5" authorId="0" shapeId="0" xr:uid="{00000000-0006-0000-0200-000001000000}">
      <text>
        <r>
          <rPr>
            <b/>
            <sz val="9"/>
            <color indexed="81"/>
            <rFont val="Tahoma"/>
            <family val="2"/>
          </rPr>
          <t>Author:</t>
        </r>
        <r>
          <rPr>
            <sz val="9"/>
            <color indexed="81"/>
            <rFont val="Tahoma"/>
            <family val="2"/>
          </rPr>
          <t xml:space="preserve">
These are all "risk-adjusted" energy values, based on the flag "New/Existing" where "New" means derate annual energy by 0.84
Use formulas in these green bold cells to map to unit-level.  This represents the renewables serving CAISO load and are drawn from the REN Existing Resources tab as shown by the formulas.  This does not include the NEW renewables that RESOLVE selects for the CAISO area.</t>
        </r>
      </text>
    </comment>
    <comment ref="T23" authorId="0" shapeId="0" xr:uid="{00000000-0006-0000-0200-000002000000}">
      <text>
        <r>
          <rPr>
            <b/>
            <sz val="9"/>
            <color indexed="81"/>
            <rFont val="Tahoma"/>
            <family val="2"/>
          </rPr>
          <t>Author:</t>
        </r>
        <r>
          <rPr>
            <sz val="9"/>
            <color indexed="81"/>
            <rFont val="Tahoma"/>
            <family val="2"/>
          </rPr>
          <t xml:space="preserve">
Wind that is outside the RESOLVE model fooprint (from AESO to CAISO)</t>
        </r>
      </text>
    </comment>
    <comment ref="T27" authorId="0" shapeId="0" xr:uid="{00000000-0006-0000-0200-000003000000}">
      <text>
        <r>
          <rPr>
            <b/>
            <sz val="9"/>
            <color indexed="81"/>
            <rFont val="Tahoma"/>
            <family val="2"/>
          </rPr>
          <t>Author:</t>
        </r>
        <r>
          <rPr>
            <sz val="9"/>
            <color indexed="81"/>
            <rFont val="Tahoma"/>
            <family val="2"/>
          </rPr>
          <t xml:space="preserve">
These are contract capacity values and are NOT used by RESOLVE.  RESOLVE takes as input the "risk-adjusted" energy values and assigns "RESOLVE resource type" average capacity factors.  RESOLVE then calculates the "modeled installed capacity" from the energy and CF and reports that calculated capacity.  Therefore, when comparing directly to baseline installed capacity from original sources, these contract capacity values should be used, not RESOLVE modeled capacity values.</t>
        </r>
      </text>
    </comment>
    <comment ref="W27" authorId="0" shapeId="0" xr:uid="{00000000-0006-0000-0200-000004000000}">
      <text>
        <r>
          <rPr>
            <b/>
            <sz val="9"/>
            <color indexed="81"/>
            <rFont val="Tahoma"/>
            <family val="2"/>
          </rPr>
          <t>Author:</t>
        </r>
        <r>
          <rPr>
            <sz val="9"/>
            <color indexed="81"/>
            <rFont val="Tahoma"/>
            <family val="2"/>
          </rPr>
          <t xml:space="preserve">
Use formulas in these green bold cells to map to unit-level.  This represents the renewables serving CAISO load and are drawn from the REN Existing Resources tab as shown by the formulas.  This does not include the NEW renewables that RESOLVE selects for the CAISO area.</t>
        </r>
      </text>
    </comment>
    <comment ref="W43" authorId="0" shapeId="0" xr:uid="{00000000-0006-0000-0200-000005000000}">
      <text>
        <r>
          <rPr>
            <b/>
            <sz val="9"/>
            <color indexed="81"/>
            <rFont val="Tahoma"/>
            <family val="2"/>
          </rPr>
          <t>Author:</t>
        </r>
        <r>
          <rPr>
            <sz val="9"/>
            <color indexed="81"/>
            <rFont val="Tahoma"/>
            <family val="2"/>
          </rPr>
          <t xml:space="preserve">
Wind that is outside the RESOLVE model fooprint (from AESO to CAISO)</t>
        </r>
      </text>
    </comment>
    <comment ref="T47" authorId="0" shapeId="0" xr:uid="{00000000-0006-0000-0200-000006000000}">
      <text>
        <r>
          <rPr>
            <b/>
            <sz val="9"/>
            <color indexed="81"/>
            <rFont val="Tahoma"/>
            <family val="2"/>
          </rPr>
          <t>Author:</t>
        </r>
        <r>
          <rPr>
            <sz val="9"/>
            <color indexed="81"/>
            <rFont val="Tahoma"/>
            <family val="2"/>
          </rPr>
          <t xml:space="preserve">
These are all "risk-adjusted" energy values, based on the flag "New/Existing" where "New" means derate annual energy by 0.84
Use formulas in these green bold cells to map to unit-level.  This represents the renewables serving Non-CAISO California load and are drawn from the REN Existing Resources tab as shown by the formulas.  This does not include the NEW renewables that RESOLVE assumes Non-CAISO entities may procure in the future.</t>
        </r>
      </text>
    </comment>
    <comment ref="J79" authorId="0" shapeId="0" xr:uid="{00000000-0006-0000-0200-000007000000}">
      <text>
        <r>
          <rPr>
            <b/>
            <sz val="9"/>
            <color indexed="81"/>
            <rFont val="Tahoma"/>
            <family val="2"/>
          </rPr>
          <t>Author:</t>
        </r>
        <r>
          <rPr>
            <sz val="9"/>
            <color indexed="81"/>
            <rFont val="Tahoma"/>
            <family val="2"/>
          </rPr>
          <t xml:space="preserve">
These are RESOLVE-modeled additional RPS procurement to meet 50% for non-CAISO CA LSEs.  This table identifies physical transmission area for the addition, the annual energy, and the RESOLVE average capacity factor for that resource type.</t>
        </r>
      </text>
    </comment>
    <comment ref="J93" authorId="0" shapeId="0" xr:uid="{00000000-0006-0000-0200-000008000000}">
      <text>
        <r>
          <rPr>
            <b/>
            <sz val="9"/>
            <color indexed="81"/>
            <rFont val="Tahoma"/>
            <family val="2"/>
          </rPr>
          <t>Author:</t>
        </r>
        <r>
          <rPr>
            <sz val="9"/>
            <color indexed="81"/>
            <rFont val="Tahoma"/>
            <family val="2"/>
          </rPr>
          <t xml:space="preserve">
These are RESOLVE-modeled projected renewables procurement for OOS LSEs.  This table identifies MWh annual energy, and the RESOLVE average capacity factor for that resource type.</t>
        </r>
      </text>
    </comment>
    <comment ref="J100" authorId="0" shapeId="0" xr:uid="{00000000-0006-0000-0200-000009000000}">
      <text>
        <r>
          <rPr>
            <b/>
            <sz val="9"/>
            <color indexed="81"/>
            <rFont val="Tahoma"/>
            <family val="2"/>
          </rPr>
          <t>Author:</t>
        </r>
        <r>
          <rPr>
            <sz val="9"/>
            <color indexed="81"/>
            <rFont val="Tahoma"/>
            <family val="2"/>
          </rPr>
          <t xml:space="preserve">
These are RESOLVE-modeled projected renewables procurement for OOS LSEs.  This table identifies MWh annual energy, and the RESOLVE average capacity factor for that resource type.</t>
        </r>
      </text>
    </comment>
    <comment ref="T109" authorId="0" shapeId="0" xr:uid="{00000000-0006-0000-0200-00000A000000}">
      <text>
        <r>
          <rPr>
            <b/>
            <sz val="9"/>
            <color indexed="81"/>
            <rFont val="Tahoma"/>
            <family val="2"/>
          </rPr>
          <t>Author:</t>
        </r>
        <r>
          <rPr>
            <sz val="9"/>
            <color indexed="81"/>
            <rFont val="Tahoma"/>
            <family val="2"/>
          </rPr>
          <t xml:space="preserve">
These are contract capacity values and are NOT used by RESOLVE.  RESOLVE takes as input the "risk-adjusted" energy values and assigns "RESOLVE resource type" average capacity factors.  RESOLVE then calculates the "modeled installed capacity" from the energy and CF and reports that calculated capacity.  Therefore, when comparing directly to baseline installed capacity from original sources, these contract capacity values should be used, not RESOLVE modeled capacity values.</t>
        </r>
      </text>
    </comment>
    <comment ref="W109" authorId="0" shapeId="0" xr:uid="{00000000-0006-0000-0200-00000B000000}">
      <text>
        <r>
          <rPr>
            <b/>
            <sz val="9"/>
            <color indexed="81"/>
            <rFont val="Tahoma"/>
            <family val="2"/>
          </rPr>
          <t>Author:</t>
        </r>
        <r>
          <rPr>
            <sz val="9"/>
            <color indexed="81"/>
            <rFont val="Tahoma"/>
            <family val="2"/>
          </rPr>
          <t xml:space="preserve">
Use formulas in these green bold cells to map to unit-level.  This represents the renewables serving Non-CAISO California load and are drawn from the REN Existing Resources tab as shown by the formulas.  This does not include the NEW renewables that RESOLVE assumes Non-CAISO entities may procure in the future.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1" authorId="0" shapeId="0" xr:uid="{00000000-0006-0000-0300-000001000000}">
      <text>
        <r>
          <rPr>
            <b/>
            <sz val="9"/>
            <color indexed="81"/>
            <rFont val="Tahoma"/>
            <family val="2"/>
          </rPr>
          <t>Author:</t>
        </r>
        <r>
          <rPr>
            <sz val="9"/>
            <color indexed="81"/>
            <rFont val="Tahoma"/>
            <family val="2"/>
          </rPr>
          <t xml:space="preserve">
The previous version of this workbook contained a manual adjustment reallocating new resources away from the Kramer Inyokern zone, due to an error in modeling the available EO capacity in this zone.  This error has been corrected in the RESOLVE model using the 2017 IEPR so this manual correction is no longer needed.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2" authorId="0" shapeId="0" xr:uid="{00000000-0006-0000-0400-000001000000}">
      <text>
        <r>
          <rPr>
            <b/>
            <sz val="9"/>
            <color indexed="81"/>
            <rFont val="Tahoma"/>
            <family val="2"/>
          </rPr>
          <t>Author:</t>
        </r>
        <r>
          <rPr>
            <sz val="9"/>
            <color indexed="81"/>
            <rFont val="Tahoma"/>
            <family val="2"/>
          </rPr>
          <t xml:space="preserve">
This Cap Fac lookup table is copied from the RESOLVE UI: REN_Candidate tab
</t>
        </r>
      </text>
    </comment>
    <comment ref="E3" authorId="0" shapeId="0" xr:uid="{00000000-0006-0000-0400-000002000000}">
      <text>
        <r>
          <rPr>
            <b/>
            <sz val="9"/>
            <color indexed="81"/>
            <rFont val="Tahoma"/>
            <family val="2"/>
          </rPr>
          <t>Author:</t>
        </r>
        <r>
          <rPr>
            <sz val="9"/>
            <color indexed="81"/>
            <rFont val="Tahoma"/>
            <family val="2"/>
          </rPr>
          <t xml:space="preserve">
These are the capacity values reported at the top-level RESOLVE Results Viewer tables (i.e. they are adjusted by the factors in column S of this worksheet).</t>
        </r>
      </text>
    </comment>
    <comment ref="J3" authorId="0" shapeId="0" xr:uid="{00000000-0006-0000-0400-000003000000}">
      <text>
        <r>
          <rPr>
            <b/>
            <sz val="9"/>
            <color indexed="81"/>
            <rFont val="Tahoma"/>
            <family val="2"/>
          </rPr>
          <t>Author:</t>
        </r>
        <r>
          <rPr>
            <sz val="9"/>
            <color indexed="81"/>
            <rFont val="Tahoma"/>
            <family val="2"/>
          </rPr>
          <t xml:space="preserve">
Caution: These capacity values reported by RESOLVE are based off of RESOLVE resource type average capacity factors to model annual energy production potential (i.e. before curtailment happens)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1100" authorId="0" shapeId="0" xr:uid="{00000000-0006-0000-0500-000001000000}">
      <text>
        <r>
          <rPr>
            <b/>
            <sz val="9"/>
            <color indexed="81"/>
            <rFont val="Tahoma"/>
            <family val="2"/>
          </rPr>
          <t>Author:</t>
        </r>
        <r>
          <rPr>
            <sz val="9"/>
            <color indexed="81"/>
            <rFont val="Tahoma"/>
            <family val="2"/>
          </rPr>
          <t xml:space="preserve">
Puente is removed from the baseline for downstream modeling with SERVM. It remains here since it was assumed as part of the baseline in the adopted 2017 IRP Reference System Plan.</t>
        </r>
      </text>
    </comment>
  </commentList>
</comments>
</file>

<file path=xl/sharedStrings.xml><?xml version="1.0" encoding="utf-8"?>
<sst xmlns="http://schemas.openxmlformats.org/spreadsheetml/2006/main" count="30449" uniqueCount="5435">
  <si>
    <t>raw_resource_build</t>
  </si>
  <si>
    <t>raw_storage_build</t>
  </si>
  <si>
    <t>CONV_CAISO_Gen_List</t>
  </si>
  <si>
    <t>REN_Existing_Resources</t>
  </si>
  <si>
    <t>Existing Renewable Resources</t>
  </si>
  <si>
    <t>Existing</t>
  </si>
  <si>
    <t>Count</t>
  </si>
  <si>
    <t>New</t>
  </si>
  <si>
    <t>ID</t>
  </si>
  <si>
    <t>Project ID</t>
  </si>
  <si>
    <t>Project Name</t>
  </si>
  <si>
    <t>CAISO ID</t>
  </si>
  <si>
    <t>Offtaker</t>
  </si>
  <si>
    <t>State</t>
  </si>
  <si>
    <t>County</t>
  </si>
  <si>
    <t>Electrical Area (CREZ)</t>
  </si>
  <si>
    <t>Technology</t>
  </si>
  <si>
    <t>Subtechnology</t>
  </si>
  <si>
    <t>New/Existing</t>
  </si>
  <si>
    <t>Contract Start Date</t>
  </si>
  <si>
    <t>Contract End Date</t>
  </si>
  <si>
    <t>Eligible for Recontr?</t>
  </si>
  <si>
    <t>Contract Capacity</t>
  </si>
  <si>
    <t>Annual Energy</t>
  </si>
  <si>
    <t>Capacity Factor</t>
  </si>
  <si>
    <t>Physical Balancing Authority</t>
  </si>
  <si>
    <t>Contracting LSE</t>
  </si>
  <si>
    <t>RESOLVE Zone</t>
  </si>
  <si>
    <t>RESOLVE Type</t>
  </si>
  <si>
    <t>RESOLVE Tx Zone</t>
  </si>
  <si>
    <t>PG10009</t>
  </si>
  <si>
    <t>Monterey Regional Water</t>
  </si>
  <si>
    <t>CSTRVL_7_QFUNTS</t>
  </si>
  <si>
    <t>PG&amp;E</t>
  </si>
  <si>
    <t>CA</t>
  </si>
  <si>
    <t>Monterey</t>
  </si>
  <si>
    <t>Monterey County (Partial)</t>
  </si>
  <si>
    <t>Biogas</t>
  </si>
  <si>
    <t>Distributed</t>
  </si>
  <si>
    <t>CAISO</t>
  </si>
  <si>
    <t>Biomass</t>
  </si>
  <si>
    <t>None</t>
  </si>
  <si>
    <t>PG10015</t>
  </si>
  <si>
    <t>City Of Watsonville</t>
  </si>
  <si>
    <t>Santa Cruz</t>
  </si>
  <si>
    <t>Santa Cruz County</t>
  </si>
  <si>
    <t>PG10020</t>
  </si>
  <si>
    <t>Clover Flat LFG</t>
  </si>
  <si>
    <t>CSTOGA_6_LNDFIL</t>
  </si>
  <si>
    <t>Napa</t>
  </si>
  <si>
    <t>Sacramento River Valley</t>
  </si>
  <si>
    <t>Northern_California</t>
  </si>
  <si>
    <t>PG1013</t>
  </si>
  <si>
    <t>Gas Recovery Sys. (American Cyn)</t>
  </si>
  <si>
    <t>PG1016</t>
  </si>
  <si>
    <t>Gas Recovery Sys. (Newby Island 2)</t>
  </si>
  <si>
    <t>Santa Clara</t>
  </si>
  <si>
    <t>Santa Clara County</t>
  </si>
  <si>
    <t>PG1024</t>
  </si>
  <si>
    <t>Waste Management Renewable Energy</t>
  </si>
  <si>
    <t>USWND4_2_UNITS</t>
  </si>
  <si>
    <t>Alameda</t>
  </si>
  <si>
    <t>Solano</t>
  </si>
  <si>
    <t>PG1025</t>
  </si>
  <si>
    <t>Toro SLO Landfill</t>
  </si>
  <si>
    <t>SANLOB_1_LNDFIL</t>
  </si>
  <si>
    <t>San Luis Obispo</t>
  </si>
  <si>
    <t>Cuyama</t>
  </si>
  <si>
    <t>Greater_Carrizo</t>
  </si>
  <si>
    <t>PG1029</t>
  </si>
  <si>
    <t>Blake's Landing - 80kW Generator</t>
  </si>
  <si>
    <t>Marin</t>
  </si>
  <si>
    <t>Marin County</t>
  </si>
  <si>
    <t>PG1030</t>
  </si>
  <si>
    <t>Castelanelli Bros. Biogas</t>
  </si>
  <si>
    <t>San Joaquin</t>
  </si>
  <si>
    <t>PG1031</t>
  </si>
  <si>
    <t>Santa Maria II</t>
  </si>
  <si>
    <t>SISQUC_1_SMARIA</t>
  </si>
  <si>
    <t>Santa Barbara</t>
  </si>
  <si>
    <t>PG1034</t>
  </si>
  <si>
    <t>ABEC Bidart-Old River LLC</t>
  </si>
  <si>
    <t>OLDRIV_6_BIOGAS</t>
  </si>
  <si>
    <t>Kern</t>
  </si>
  <si>
    <t>Westlands</t>
  </si>
  <si>
    <t>PG1035</t>
  </si>
  <si>
    <t>ABEC Bidart-Stockdale LLC</t>
  </si>
  <si>
    <t>TUPMAN_1_BIOGAS</t>
  </si>
  <si>
    <t>PG1046</t>
  </si>
  <si>
    <t>Potrero Hills Landfill</t>
  </si>
  <si>
    <t>PEABDY_2_LNDFL1</t>
  </si>
  <si>
    <t>PG1049</t>
  </si>
  <si>
    <t>Sunshine Landfill</t>
  </si>
  <si>
    <t>SUNSHN_2_LNDFL</t>
  </si>
  <si>
    <t>Los Angeles</t>
  </si>
  <si>
    <t>Tehachapi</t>
  </si>
  <si>
    <t>PG2000</t>
  </si>
  <si>
    <t>Eel River Power LLC</t>
  </si>
  <si>
    <t>PACLUM_6_UNIT</t>
  </si>
  <si>
    <t>Humboldt</t>
  </si>
  <si>
    <t>Humboldt County</t>
  </si>
  <si>
    <t>Large</t>
  </si>
  <si>
    <t>PG20008</t>
  </si>
  <si>
    <t>Sierra Pacific Ind. (Burney)</t>
  </si>
  <si>
    <t>SPBURN_2_UNIT 1</t>
  </si>
  <si>
    <t>Shasta</t>
  </si>
  <si>
    <t>Round Mountain - B</t>
  </si>
  <si>
    <t>PG20009</t>
  </si>
  <si>
    <t>Sierra Pacific Ind. (Quincy)</t>
  </si>
  <si>
    <t>SPQUIN_6_SRPCQU</t>
  </si>
  <si>
    <t>Plumas</t>
  </si>
  <si>
    <t>Plumas County</t>
  </si>
  <si>
    <t>PG2001</t>
  </si>
  <si>
    <t>Burney Forest Products</t>
  </si>
  <si>
    <t>BURNYF_2_UNIT 1</t>
  </si>
  <si>
    <t>PG20011</t>
  </si>
  <si>
    <t>Sierra Pacific Ind. (Lincoln)</t>
  </si>
  <si>
    <t>SPI LI_2_UNIT 1</t>
  </si>
  <si>
    <t>Placer</t>
  </si>
  <si>
    <t>Placer County (Partial)</t>
  </si>
  <si>
    <t>PG20012</t>
  </si>
  <si>
    <t>Sierra Pacific Ind. (Anderson)</t>
  </si>
  <si>
    <t>SPIAND_1_ANDSN2</t>
  </si>
  <si>
    <t>PG20015</t>
  </si>
  <si>
    <t>Sierra Pacific Ind.(Sonora)</t>
  </si>
  <si>
    <t>SPIFBD_1_PL1X2</t>
  </si>
  <si>
    <t>Tuolumne</t>
  </si>
  <si>
    <t>Tuolumne County</t>
  </si>
  <si>
    <t>PG2002</t>
  </si>
  <si>
    <t>Collins Pine</t>
  </si>
  <si>
    <t>COLPIN_6_COLLNS</t>
  </si>
  <si>
    <t>PG2003</t>
  </si>
  <si>
    <t>Covanta Mendota L. P.</t>
  </si>
  <si>
    <t>MENBIO_6_UNIT</t>
  </si>
  <si>
    <t>Fresno</t>
  </si>
  <si>
    <t>PG2004</t>
  </si>
  <si>
    <t>DG Fairhaven Power, LLC</t>
  </si>
  <si>
    <t>FAIRHV_6_UNIT</t>
  </si>
  <si>
    <t>PG2006</t>
  </si>
  <si>
    <t>Woodland Biomass</t>
  </si>
  <si>
    <t>BIOMAS_1_UNIT 1</t>
  </si>
  <si>
    <t>Yolo</t>
  </si>
  <si>
    <t>PG2007</t>
  </si>
  <si>
    <t>HL Power</t>
  </si>
  <si>
    <t/>
  </si>
  <si>
    <t>Lassen</t>
  </si>
  <si>
    <t>Lassen North</t>
  </si>
  <si>
    <t>PG2012</t>
  </si>
  <si>
    <t>Pacific-Ultrapower Chinese Station</t>
  </si>
  <si>
    <t>ULTPCH_1_UNIT 1</t>
  </si>
  <si>
    <t>PG2014</t>
  </si>
  <si>
    <t>Rio Bravo Fresno</t>
  </si>
  <si>
    <t>ULTPFR_1_UNIT 1</t>
  </si>
  <si>
    <t>PG2015</t>
  </si>
  <si>
    <t>Rio Bravo Rocklin</t>
  </si>
  <si>
    <t>ULTRCK_2_UNIT</t>
  </si>
  <si>
    <t>PG2022</t>
  </si>
  <si>
    <t>Thermal Energy Dev. Corp.</t>
  </si>
  <si>
    <t>THMENG_1_UNIT 1</t>
  </si>
  <si>
    <t>PG2025</t>
  </si>
  <si>
    <t>Wheelabrator Shasta</t>
  </si>
  <si>
    <t>WSENGY_1_UNIT 1</t>
  </si>
  <si>
    <t>PG2026</t>
  </si>
  <si>
    <t>Wadham Energy LP</t>
  </si>
  <si>
    <t>WADHAM_6_UNIT</t>
  </si>
  <si>
    <t>Colusa</t>
  </si>
  <si>
    <t>PG2027</t>
  </si>
  <si>
    <t>Sierra Pacific Industries (SPI) REC Purchase Amended &amp; Restated</t>
  </si>
  <si>
    <t>Multiple</t>
  </si>
  <si>
    <t>NonCREZ</t>
  </si>
  <si>
    <t>-</t>
  </si>
  <si>
    <t>PG2029</t>
  </si>
  <si>
    <t>Mt. Poso</t>
  </si>
  <si>
    <t>MTNPOS_1_UNIT</t>
  </si>
  <si>
    <t>PG2030</t>
  </si>
  <si>
    <t>Shasta Renewable Resources (fka Anderson Biomass Plant and Kiara Biomass)</t>
  </si>
  <si>
    <t>PG2031</t>
  </si>
  <si>
    <t>El Nido Biomass Facility</t>
  </si>
  <si>
    <t>ELNIDP_6_BIOMAS</t>
  </si>
  <si>
    <t>Merced</t>
  </si>
  <si>
    <t>Los Banos</t>
  </si>
  <si>
    <t>Central_Valley_North_Los_Banos</t>
  </si>
  <si>
    <t>PG2032</t>
  </si>
  <si>
    <t>Chowchilla Biomass Facility</t>
  </si>
  <si>
    <t>CHWCHL_1_BIOMAS</t>
  </si>
  <si>
    <t>Madera</t>
  </si>
  <si>
    <t>PG2048</t>
  </si>
  <si>
    <t>DTE Stockton</t>
  </si>
  <si>
    <t>COGNAT_1_UNIT</t>
  </si>
  <si>
    <t>PG2050</t>
  </si>
  <si>
    <t>Ortigalita Power Company (Madera Project)</t>
  </si>
  <si>
    <t>PG2800</t>
  </si>
  <si>
    <t>SPI Biomass Portfolio</t>
  </si>
  <si>
    <t>PG30009</t>
  </si>
  <si>
    <t>Amedee Geothermal Venture 1 PURPA</t>
  </si>
  <si>
    <t>WINAMD_6_UNIT 1</t>
  </si>
  <si>
    <t>Geothermal</t>
  </si>
  <si>
    <t>PG3008</t>
  </si>
  <si>
    <t>Wendel Energy Operations 1, LLC</t>
  </si>
  <si>
    <t>PG3009</t>
  </si>
  <si>
    <t>Geysers - 2010 - 50/250/425 MW</t>
  </si>
  <si>
    <t>ADLIN_1_UNITS</t>
  </si>
  <si>
    <t>Sonoma County</t>
  </si>
  <si>
    <t>PG3010</t>
  </si>
  <si>
    <t>Geysers 2008 (175 MW)</t>
  </si>
  <si>
    <t>PG3028</t>
  </si>
  <si>
    <t>Mammoth G1 - RAM 2</t>
  </si>
  <si>
    <t>CONTRL_1_CASAD1</t>
  </si>
  <si>
    <t>Mono</t>
  </si>
  <si>
    <t>Mono County (Partial)</t>
  </si>
  <si>
    <t>PG3029</t>
  </si>
  <si>
    <t>Mammoth G3  - RAM 1</t>
  </si>
  <si>
    <t>CONTRL_1_CASAD3</t>
  </si>
  <si>
    <t>PG40002</t>
  </si>
  <si>
    <t>Swiss America</t>
  </si>
  <si>
    <t>RIOOSO_1_QF</t>
  </si>
  <si>
    <t>Hydro</t>
  </si>
  <si>
    <t>Small</t>
  </si>
  <si>
    <t>Small_Hydro</t>
  </si>
  <si>
    <t>PG40003</t>
  </si>
  <si>
    <t>Tom Benninghoven</t>
  </si>
  <si>
    <t>FTSWRD_7_QFUNTS</t>
  </si>
  <si>
    <t>Humboldt/ Trinity</t>
  </si>
  <si>
    <t>Trinity County</t>
  </si>
  <si>
    <t>PG40007</t>
  </si>
  <si>
    <t>Hat Creek Hereford Ranch</t>
  </si>
  <si>
    <t>CTNWDP_1_QF</t>
  </si>
  <si>
    <t>PG40011</t>
  </si>
  <si>
    <t>Charcoal Ravine</t>
  </si>
  <si>
    <t>Sierra</t>
  </si>
  <si>
    <t>Sierra County</t>
  </si>
  <si>
    <t>PG40016</t>
  </si>
  <si>
    <t>James B. Peter</t>
  </si>
  <si>
    <t>TBLMTN_6_QF</t>
  </si>
  <si>
    <t>PG40018</t>
  </si>
  <si>
    <t>Sutter's Mill</t>
  </si>
  <si>
    <t>VOLTA_7_QFUNTS</t>
  </si>
  <si>
    <t>PG40020</t>
  </si>
  <si>
    <t>Eric And Debbie Wattenburg</t>
  </si>
  <si>
    <t>PG40024</t>
  </si>
  <si>
    <t>Rock Creek Water District</t>
  </si>
  <si>
    <t>TESLA_1_QF</t>
  </si>
  <si>
    <t>Calaveras</t>
  </si>
  <si>
    <t>Central Valley North</t>
  </si>
  <si>
    <t>PG40026</t>
  </si>
  <si>
    <t>Hypower, Inc.</t>
  </si>
  <si>
    <t>FORKBU_6_UNIT</t>
  </si>
  <si>
    <t>Butte</t>
  </si>
  <si>
    <t>PG40029</t>
  </si>
  <si>
    <t>Nevada Irrigation District/Bowman Hyroelectric Project</t>
  </si>
  <si>
    <t>BOWMN_6_HYDRO</t>
  </si>
  <si>
    <t>Nevada</t>
  </si>
  <si>
    <t>Nevada County</t>
  </si>
  <si>
    <t>PG40030</t>
  </si>
  <si>
    <t>Malacha Hydro L.P.</t>
  </si>
  <si>
    <t>MALCHQ_7_UNIT 1</t>
  </si>
  <si>
    <t>PG40033</t>
  </si>
  <si>
    <t>Schaads Hydro</t>
  </si>
  <si>
    <t>Calaveras County</t>
  </si>
  <si>
    <t>PG40035</t>
  </si>
  <si>
    <t>Steve &amp; Bonnie Tetrick</t>
  </si>
  <si>
    <t>PG40038</t>
  </si>
  <si>
    <t>Lofton Ranch</t>
  </si>
  <si>
    <t>PG4004</t>
  </si>
  <si>
    <t>Arbuckle Mountain Hydro</t>
  </si>
  <si>
    <t>PG40046</t>
  </si>
  <si>
    <t>Canal Creek Power Plant (RETA)</t>
  </si>
  <si>
    <t>CURTIS_1_CANLCK</t>
  </si>
  <si>
    <t>PG40047</t>
  </si>
  <si>
    <t>Fairfield Power Plant (Papazian)</t>
  </si>
  <si>
    <t>CURTIS_1_FARFLD</t>
  </si>
  <si>
    <t>PG40048</t>
  </si>
  <si>
    <t>Eagle Hydro</t>
  </si>
  <si>
    <t>El Dorado</t>
  </si>
  <si>
    <t>El Dorado County</t>
  </si>
  <si>
    <t>PG40051</t>
  </si>
  <si>
    <t>Wright Ranch Hydroelectric (fka Bertha Wright Bertillion)</t>
  </si>
  <si>
    <t>PG40052</t>
  </si>
  <si>
    <t>Humboldt Bay MWD</t>
  </si>
  <si>
    <t>LOWGAP_7_MATHEW</t>
  </si>
  <si>
    <t>Trinity</t>
  </si>
  <si>
    <t>PG40058</t>
  </si>
  <si>
    <t>David O. Harde</t>
  </si>
  <si>
    <t>PG40059</t>
  </si>
  <si>
    <t>John Neerhout Jr.</t>
  </si>
  <si>
    <t>PG40062</t>
  </si>
  <si>
    <t>James Crane Hydro</t>
  </si>
  <si>
    <t>PG40063</t>
  </si>
  <si>
    <t>Etiwanda - Metropolitan Water District (MWD)</t>
  </si>
  <si>
    <t>ETIWND_6_MWDETI</t>
  </si>
  <si>
    <t>San Bernadino</t>
  </si>
  <si>
    <t>San Bernardino - Lucerne</t>
  </si>
  <si>
    <t>Kramer_Inyokern</t>
  </si>
  <si>
    <t>PG4007</t>
  </si>
  <si>
    <t>Browns Valley Irrigation District FiT</t>
  </si>
  <si>
    <t>Yuba</t>
  </si>
  <si>
    <t>Yuba County</t>
  </si>
  <si>
    <t>California</t>
  </si>
  <si>
    <t>PG40076</t>
  </si>
  <si>
    <t>Kekawaka Creek Hydroelectric Facility - RAM 4</t>
  </si>
  <si>
    <t>KEKAWK_6_UNIT</t>
  </si>
  <si>
    <t>Trinity and Humboldt</t>
  </si>
  <si>
    <t>PG40077</t>
  </si>
  <si>
    <t>Digger Creek Hydro</t>
  </si>
  <si>
    <t>VOLTA_6_DIGHYD</t>
  </si>
  <si>
    <t>Tehama</t>
  </si>
  <si>
    <t>PG40078</t>
  </si>
  <si>
    <t>Cedar Flat</t>
  </si>
  <si>
    <t>PG40079</t>
  </si>
  <si>
    <t>Clover Leaf</t>
  </si>
  <si>
    <t>PG40080</t>
  </si>
  <si>
    <t>McFadden Hydroelectric Facility (SB32)</t>
  </si>
  <si>
    <t>Mendocino</t>
  </si>
  <si>
    <t>Mendocino County</t>
  </si>
  <si>
    <t>PG40081</t>
  </si>
  <si>
    <t>Baker Creek Hydroelectric Project (SB32)</t>
  </si>
  <si>
    <t>BRDGVL_7_BAKER</t>
  </si>
  <si>
    <t>PG40082</t>
  </si>
  <si>
    <t>Water Wheel Ranch</t>
  </si>
  <si>
    <t>CEDRCK_6_UNIT</t>
  </si>
  <si>
    <t>PG40083</t>
  </si>
  <si>
    <t>Salmon Creek Hydroelectric Project</t>
  </si>
  <si>
    <t>ALLGNY_6_HYDRO1</t>
  </si>
  <si>
    <t>PG40084</t>
  </si>
  <si>
    <t>Mill Sulphur Creek Project (SB32) (ReMAT)</t>
  </si>
  <si>
    <t>PG40085</t>
  </si>
  <si>
    <t>Site 1174 (Madera Chowchilla)</t>
  </si>
  <si>
    <t>STOREY_2_MDRCH2</t>
  </si>
  <si>
    <t>PG40086</t>
  </si>
  <si>
    <t>Site 980 (Madera Chowchilla)</t>
  </si>
  <si>
    <t>STOREY_7_MDRCHW</t>
  </si>
  <si>
    <t>PG40087</t>
  </si>
  <si>
    <t>Site 1923 (Madera Chowchilla)</t>
  </si>
  <si>
    <t>STOREY_2_MDRCH4</t>
  </si>
  <si>
    <t>PG40088</t>
  </si>
  <si>
    <t>Site 1302 (Madera Chowchilla)</t>
  </si>
  <si>
    <t>STOREY_2_MDRCH3</t>
  </si>
  <si>
    <t>PG40089</t>
  </si>
  <si>
    <t>Centerville Powerhouse</t>
  </si>
  <si>
    <t>CNTRVL_6_UNIT</t>
  </si>
  <si>
    <t>PG40090</t>
  </si>
  <si>
    <t>Kilarc Powerhouse</t>
  </si>
  <si>
    <t>KILARC_2_UNIT 1</t>
  </si>
  <si>
    <t>PG40091</t>
  </si>
  <si>
    <t>Alta Powerhouse</t>
  </si>
  <si>
    <t>BNNIEN_7_ALTAPH</t>
  </si>
  <si>
    <t>PG40092</t>
  </si>
  <si>
    <t>Lime Saddle Powerhouse</t>
  </si>
  <si>
    <t>CLRKRD_6_LIMESD</t>
  </si>
  <si>
    <t>PG40093</t>
  </si>
  <si>
    <t>Cow Creek Powerhouse</t>
  </si>
  <si>
    <t>COWCRK_2_UNIT</t>
  </si>
  <si>
    <t>PG40094</t>
  </si>
  <si>
    <t>Potter Valley Powerhouse</t>
  </si>
  <si>
    <t>POTTER_6_UNIT 1</t>
  </si>
  <si>
    <t>PG40095</t>
  </si>
  <si>
    <t>Deer Creek Powerhouse</t>
  </si>
  <si>
    <t>DEERCR_6_UNIT 1</t>
  </si>
  <si>
    <t>PG40096</t>
  </si>
  <si>
    <t>Wishon Powerhouse</t>
  </si>
  <si>
    <t>WISHON_6_UNIT 1</t>
  </si>
  <si>
    <t>PG40097</t>
  </si>
  <si>
    <t>Tule Powerhouse</t>
  </si>
  <si>
    <t>SPRGVL_2_TULE</t>
  </si>
  <si>
    <t>Tulare</t>
  </si>
  <si>
    <t>PG40098</t>
  </si>
  <si>
    <t>Halsey Powerhouse</t>
  </si>
  <si>
    <t>HALSEY_6_UNIT</t>
  </si>
  <si>
    <t>PG40099</t>
  </si>
  <si>
    <t>Wise Powerhouse</t>
  </si>
  <si>
    <t>WISE_1_UNIT 1</t>
  </si>
  <si>
    <t>PG4010</t>
  </si>
  <si>
    <t>Calaveras PUD-Hydro #1</t>
  </si>
  <si>
    <t>PG40100</t>
  </si>
  <si>
    <t>San Joaquin #2 Powerhouse</t>
  </si>
  <si>
    <t>CRNEVL_6_SJQN 2</t>
  </si>
  <si>
    <t>PG40101</t>
  </si>
  <si>
    <t>San Joaquin #1-A Powerhouse</t>
  </si>
  <si>
    <t>CRNEVL_6_SJQN 1</t>
  </si>
  <si>
    <t>PG40102</t>
  </si>
  <si>
    <t>Crane Valley Powerhouse</t>
  </si>
  <si>
    <t>CRNEVL_6_CRNVA</t>
  </si>
  <si>
    <t>PG40103</t>
  </si>
  <si>
    <t>Hamilton Branch Powerhouse</t>
  </si>
  <si>
    <t>HMLTBR_6_UNITS</t>
  </si>
  <si>
    <t>PG40104</t>
  </si>
  <si>
    <t>Kern Canyon Powerhouse</t>
  </si>
  <si>
    <t>KRNCNY_6_UNIT</t>
  </si>
  <si>
    <t>PG40105</t>
  </si>
  <si>
    <t>Hat Creek #1 Powerhouse</t>
  </si>
  <si>
    <t>HATCR1_7_UNIT</t>
  </si>
  <si>
    <t>PG40106</t>
  </si>
  <si>
    <t>Spring Gap Powerhouse</t>
  </si>
  <si>
    <t>SPRGAP_1_UNIT 1</t>
  </si>
  <si>
    <t>PG40107</t>
  </si>
  <si>
    <t>Hat Creek #2 Powerhouse</t>
  </si>
  <si>
    <t>PG40108</t>
  </si>
  <si>
    <t>San Joaquin #3 Powerhouse</t>
  </si>
  <si>
    <t>CRNEVL_6_SJQN 3</t>
  </si>
  <si>
    <t>PG40109</t>
  </si>
  <si>
    <t>Spaulding #1 Powerhouse</t>
  </si>
  <si>
    <t>SPAULD_6_UNIT 1</t>
  </si>
  <si>
    <t>PG4011</t>
  </si>
  <si>
    <t>Calaveras PUD-Hydro #2</t>
  </si>
  <si>
    <t>PG40110</t>
  </si>
  <si>
    <t>Spaulding #2 Powerhouse</t>
  </si>
  <si>
    <t>SPAULD_6_UNIT 2</t>
  </si>
  <si>
    <t>PG40111</t>
  </si>
  <si>
    <t>Spaulding #3 Powerhouse</t>
  </si>
  <si>
    <t>SPAULD_6_UNIT 3</t>
  </si>
  <si>
    <t>PG40112</t>
  </si>
  <si>
    <t>Merced Falls Powerhouse</t>
  </si>
  <si>
    <t>MERCFL_6_UNIT</t>
  </si>
  <si>
    <t>PG40113</t>
  </si>
  <si>
    <t>Phoenix Powerhouse</t>
  </si>
  <si>
    <t>PHOENX_1_UNIT</t>
  </si>
  <si>
    <t>PG40114</t>
  </si>
  <si>
    <t>Narrows #1 Powerhouse</t>
  </si>
  <si>
    <t>NAROW1_2_UNIT</t>
  </si>
  <si>
    <t>PG40115</t>
  </si>
  <si>
    <t>Dutch Flat #1 Powerhouse</t>
  </si>
  <si>
    <t>DUTCH1_7_UNIT 1</t>
  </si>
  <si>
    <t>PG40116</t>
  </si>
  <si>
    <t>West Point Powerhouse</t>
  </si>
  <si>
    <t>WESTPT_2_UNIT</t>
  </si>
  <si>
    <t>Amador</t>
  </si>
  <si>
    <t>Amador County</t>
  </si>
  <si>
    <t>PG40117</t>
  </si>
  <si>
    <t>DeSabla Powerhouse</t>
  </si>
  <si>
    <t>DSABLA_7_UNIT</t>
  </si>
  <si>
    <t>PG40118</t>
  </si>
  <si>
    <t>Chili Bar Powerhouse</t>
  </si>
  <si>
    <t>PLACVL_1_CHILIB</t>
  </si>
  <si>
    <t>PG40119</t>
  </si>
  <si>
    <t>Coleman Powerhouse</t>
  </si>
  <si>
    <t>COLEMN_2_UNIT</t>
  </si>
  <si>
    <t>PG4012</t>
  </si>
  <si>
    <t>Calaveras PUD-Hydro #3</t>
  </si>
  <si>
    <t>PG40120</t>
  </si>
  <si>
    <t>Inskip Powerhouse</t>
  </si>
  <si>
    <t>INSKIP_2_UNIT</t>
  </si>
  <si>
    <t>PG40121</t>
  </si>
  <si>
    <t>South Powerhouse</t>
  </si>
  <si>
    <t>SOUTH_2_UNIT</t>
  </si>
  <si>
    <t>PG40122</t>
  </si>
  <si>
    <t>Volta 1 Powerhouse</t>
  </si>
  <si>
    <t>VOLTA_2_UNIT 1</t>
  </si>
  <si>
    <t>PG40123</t>
  </si>
  <si>
    <t>Volta 2 Powerhouse</t>
  </si>
  <si>
    <t>VOLTA_2_UNIT 2</t>
  </si>
  <si>
    <t>PG40124</t>
  </si>
  <si>
    <t>Oak Flat Powerhouse</t>
  </si>
  <si>
    <t>BUCKCK_7_OAKFLT</t>
  </si>
  <si>
    <t>PG40125</t>
  </si>
  <si>
    <t>Toadtown Powerhouse</t>
  </si>
  <si>
    <t>TOADTW_6_UNIT</t>
  </si>
  <si>
    <t>PG40126</t>
  </si>
  <si>
    <t>Newcastle Powerhouse</t>
  </si>
  <si>
    <t>NWCSTL_7_UNIT 1</t>
  </si>
  <si>
    <t>PG40127</t>
  </si>
  <si>
    <t>Wise #2 Powerhouse</t>
  </si>
  <si>
    <t>PG40128</t>
  </si>
  <si>
    <t>Kerckhoff Powerhouse</t>
  </si>
  <si>
    <t>KERKH1_7_UNIT 1</t>
  </si>
  <si>
    <t>PG40129</t>
  </si>
  <si>
    <t>Rock Creek Powerhouse</t>
  </si>
  <si>
    <t>RCKCRK_7_UNIT 2</t>
  </si>
  <si>
    <t>PG40131</t>
  </si>
  <si>
    <t>Rock Creek (SB32)</t>
  </si>
  <si>
    <t>PLACVL_1_RCKCRE</t>
  </si>
  <si>
    <t>PG40137</t>
  </si>
  <si>
    <t>Solano Irrigation District (SID)(ID/WA)</t>
  </si>
  <si>
    <t>MONTPH_7_UNITS</t>
  </si>
  <si>
    <t>PG4019</t>
  </si>
  <si>
    <t>Eif Haypress, LLC (Lwr)</t>
  </si>
  <si>
    <t>HAYPRS_6_QFUNTS</t>
  </si>
  <si>
    <t>PG4020</t>
  </si>
  <si>
    <t>Eif Haypress LLC (Mdl)</t>
  </si>
  <si>
    <t>PG4022</t>
  </si>
  <si>
    <t>El Dorado (Montgomery Ck)</t>
  </si>
  <si>
    <t>ELDORO_7_UNIT 1</t>
  </si>
  <si>
    <t>PG4025</t>
  </si>
  <si>
    <t>Far West Power Corporation</t>
  </si>
  <si>
    <t>FULTON_1_QF</t>
  </si>
  <si>
    <t>PG4026</t>
  </si>
  <si>
    <t>Five Bears Hydroelectric</t>
  </si>
  <si>
    <t>PG4027</t>
  </si>
  <si>
    <t>Friant Power Authority</t>
  </si>
  <si>
    <t>FRIANT_6_UNITS</t>
  </si>
  <si>
    <t>PG4031</t>
  </si>
  <si>
    <t>Salmon Creek Hydroelectric Company, LLC</t>
  </si>
  <si>
    <t>PG4035</t>
  </si>
  <si>
    <t>Jackson Valley Irrigation District FiT</t>
  </si>
  <si>
    <t>PG4039</t>
  </si>
  <si>
    <t>Olcese Water District</t>
  </si>
  <si>
    <t>RIOBRV_6_UNIT 1</t>
  </si>
  <si>
    <t>PG4040</t>
  </si>
  <si>
    <t>Kings River Hydro Co.</t>
  </si>
  <si>
    <t>MCCALL_1_QF</t>
  </si>
  <si>
    <t>PG4041</t>
  </si>
  <si>
    <t>Lassen Station Hydro</t>
  </si>
  <si>
    <t>PG4043</t>
  </si>
  <si>
    <t>Madera Canal (1174 + 84)</t>
  </si>
  <si>
    <t>PG4044</t>
  </si>
  <si>
    <t>Madera Canal (1923)</t>
  </si>
  <si>
    <t>PG4045</t>
  </si>
  <si>
    <t>Madera Canal Station 1302</t>
  </si>
  <si>
    <t>PG4046</t>
  </si>
  <si>
    <t>Madera-Chowchilla Water And Power Authority</t>
  </si>
  <si>
    <t>PG4048</t>
  </si>
  <si>
    <t>Mega Hydro #1 (Clover Creek)</t>
  </si>
  <si>
    <t>CLOVER_2_UNIT</t>
  </si>
  <si>
    <t>PG4050</t>
  </si>
  <si>
    <t>Mega Renewables (Bidwell Ditch)</t>
  </si>
  <si>
    <t>HATLOS_6_QFUNTS</t>
  </si>
  <si>
    <t>PG4051</t>
  </si>
  <si>
    <t>Mega Renewables (Hatchet Crk)</t>
  </si>
  <si>
    <t>COVERD_2_QFUNTS</t>
  </si>
  <si>
    <t>PG4052</t>
  </si>
  <si>
    <t>Mega Renewables (Roaring Crk)</t>
  </si>
  <si>
    <t>PG4053</t>
  </si>
  <si>
    <t>Mega Renewables (Silver Springs)</t>
  </si>
  <si>
    <t>PIT5_7_QFUNTS</t>
  </si>
  <si>
    <t>PG4055</t>
  </si>
  <si>
    <t>Mill &amp; Sulphur Creek</t>
  </si>
  <si>
    <t>LOWGAP_1_SUPHR</t>
  </si>
  <si>
    <t>PG4057</t>
  </si>
  <si>
    <t>Nelson Creek Power Inc.</t>
  </si>
  <si>
    <t>PG4058</t>
  </si>
  <si>
    <t>Nevada Irrigation District (NID) (RPS) - Dutch Flat / Rollins / Bowman</t>
  </si>
  <si>
    <t>DUTCH2_7_UNIT 1</t>
  </si>
  <si>
    <t>Unknown</t>
  </si>
  <si>
    <t>PG4064</t>
  </si>
  <si>
    <t>Olsen Power Partners</t>
  </si>
  <si>
    <t>OLSEN_2_UNIT</t>
  </si>
  <si>
    <t>PG4065</t>
  </si>
  <si>
    <t>Orange Cove Irrigation Dist.</t>
  </si>
  <si>
    <t>PG4067</t>
  </si>
  <si>
    <t>PCWA (RPS) - French Meadows / Oxbow / Hell Hole</t>
  </si>
  <si>
    <t>FMEADO_7_UNIT</t>
  </si>
  <si>
    <t>PG4069</t>
  </si>
  <si>
    <t>Rock Creek L.P.</t>
  </si>
  <si>
    <t>PG4071</t>
  </si>
  <si>
    <t>Santa Clara Valley Water Dist.</t>
  </si>
  <si>
    <t>METCLF_1_QF</t>
  </si>
  <si>
    <t>PG4073</t>
  </si>
  <si>
    <t>Shamrock Utilities (Cedar Flat)</t>
  </si>
  <si>
    <t>PG4074</t>
  </si>
  <si>
    <t>Shamrock Utilities (Clover Leaf)</t>
  </si>
  <si>
    <t>PG4076</t>
  </si>
  <si>
    <t>Snow Mountain Hydro LLC (Burney Creek)</t>
  </si>
  <si>
    <t>SPBURN_7_SNOWMT</t>
  </si>
  <si>
    <t>PG4077</t>
  </si>
  <si>
    <t>Snow Mountain Hydro LLC (Cove)</t>
  </si>
  <si>
    <t>PG4080</t>
  </si>
  <si>
    <t>Snow Mountain Hydro LLC (Ponderosa Bailey Creek)</t>
  </si>
  <si>
    <t>PG4087</t>
  </si>
  <si>
    <t>Sts Hydropower Ltd. (Kanaka)</t>
  </si>
  <si>
    <t>KANAKA_1_UNIT</t>
  </si>
  <si>
    <t>PG4088</t>
  </si>
  <si>
    <t>STS Hydropower (Kekawaka)</t>
  </si>
  <si>
    <t>PG4092</t>
  </si>
  <si>
    <t>Tko Power (South Bear Creek)</t>
  </si>
  <si>
    <t>TKOPWR_2_UNIT</t>
  </si>
  <si>
    <t>PG4094</t>
  </si>
  <si>
    <t>Tri-Dam Authority</t>
  </si>
  <si>
    <t>SNDBAR_7_UNIT 1</t>
  </si>
  <si>
    <t>PG4096</t>
  </si>
  <si>
    <t>Water Wheel Ranch QF</t>
  </si>
  <si>
    <t>PG4099</t>
  </si>
  <si>
    <t>Yuba County Water Agency (Deadwood Creek)</t>
  </si>
  <si>
    <t>DEADCK_1_UNIT</t>
  </si>
  <si>
    <t>PG4100</t>
  </si>
  <si>
    <t>Yuba County Water Agency (Fish Release)</t>
  </si>
  <si>
    <t>PG4101</t>
  </si>
  <si>
    <t>Cox Ave Hydro</t>
  </si>
  <si>
    <t>PG4102</t>
  </si>
  <si>
    <t>Norman Ross Burgess - Three Forks Water Power Project</t>
  </si>
  <si>
    <t>FTSWRD_6_TRFORK</t>
  </si>
  <si>
    <t>PG4103</t>
  </si>
  <si>
    <t>Wolfsen Bypass FiT</t>
  </si>
  <si>
    <t>PG4104</t>
  </si>
  <si>
    <t>Big Creek Waterworks</t>
  </si>
  <si>
    <t>GRSCRK_6_BGCKWW</t>
  </si>
  <si>
    <t>PG4105</t>
  </si>
  <si>
    <t>El Dorado Irrigation District</t>
  </si>
  <si>
    <t>PG4106</t>
  </si>
  <si>
    <t>San Luis Bypass FiT</t>
  </si>
  <si>
    <t>PG4107</t>
  </si>
  <si>
    <t>NID Scotts Flat FiT</t>
  </si>
  <si>
    <t>PG4108</t>
  </si>
  <si>
    <t>T&amp;G Hydro</t>
  </si>
  <si>
    <t>PG4109</t>
  </si>
  <si>
    <t>Vecino Vineyards FiT</t>
  </si>
  <si>
    <t>PG4110</t>
  </si>
  <si>
    <t>Combie North FiT</t>
  </si>
  <si>
    <t>HIGGNS_1_COMBIE</t>
  </si>
  <si>
    <t>PG4111</t>
  </si>
  <si>
    <t>Combie South FiT</t>
  </si>
  <si>
    <t>PG4112</t>
  </si>
  <si>
    <t>Snow Mountain Hydro (Lost Creek 1) - Contract</t>
  </si>
  <si>
    <t>HATLOS_6_LSCRK</t>
  </si>
  <si>
    <t>PG4113</t>
  </si>
  <si>
    <t>Snow Mountain Hydro (Lost Creek 2) - Contract</t>
  </si>
  <si>
    <t>PG4114</t>
  </si>
  <si>
    <t>SGE Site 1</t>
  </si>
  <si>
    <t>PG4115</t>
  </si>
  <si>
    <t>SFWP (RPS) - Sly Creek / Kelly Ridge</t>
  </si>
  <si>
    <t>KELYRG_6_UNIT</t>
  </si>
  <si>
    <t>PG4116</t>
  </si>
  <si>
    <t>Buckeye Hydroelectric Project</t>
  </si>
  <si>
    <t>PG4117</t>
  </si>
  <si>
    <t>Tunnel Hill Hydroelectric Project</t>
  </si>
  <si>
    <t>PG4126</t>
  </si>
  <si>
    <t>South Sutter Water FiT</t>
  </si>
  <si>
    <t>PG4128</t>
  </si>
  <si>
    <t>PCWA- Lincoln Metering and Hydroelectric Station</t>
  </si>
  <si>
    <t>PG50001</t>
  </si>
  <si>
    <t>Villa Sorriso Solar</t>
  </si>
  <si>
    <t>Solar PV</t>
  </si>
  <si>
    <t>Fixed Tilt - 20MW+</t>
  </si>
  <si>
    <t>Solar</t>
  </si>
  <si>
    <t>PG50004</t>
  </si>
  <si>
    <t>GreenLight- Peacock Solar Project</t>
  </si>
  <si>
    <t>Tracking - 20MW+</t>
  </si>
  <si>
    <t>PG50007</t>
  </si>
  <si>
    <t>ImMODO- Lemoore 1</t>
  </si>
  <si>
    <t>HENRTA_6_SOLAR1</t>
  </si>
  <si>
    <t>Kings</t>
  </si>
  <si>
    <t>PG50015</t>
  </si>
  <si>
    <t>Pristine Sun- 2154 Foote</t>
  </si>
  <si>
    <t>PG50017</t>
  </si>
  <si>
    <t>Pristine Sun- 2192 Ramirez</t>
  </si>
  <si>
    <t>PG50018</t>
  </si>
  <si>
    <t>Bakersfield 111</t>
  </si>
  <si>
    <t>BKRFLD_2_SOLAR1</t>
  </si>
  <si>
    <t>PG50020</t>
  </si>
  <si>
    <t>Woodmere Solar Farm - RAM 4</t>
  </si>
  <si>
    <t>LAMONT_1_SOLAR3</t>
  </si>
  <si>
    <t>PG50021</t>
  </si>
  <si>
    <t>CED Lost Hills Solar, LLC (fka Blackwell Solar Park, LLC)  - RAM 4</t>
  </si>
  <si>
    <t>LHILLS_6_SOLAR1</t>
  </si>
  <si>
    <t>Carrizo North</t>
  </si>
  <si>
    <t>PG50022</t>
  </si>
  <si>
    <t>Putah Creek Solar Farms (SB32)</t>
  </si>
  <si>
    <t>PUTHCR_1_SOLAR1</t>
  </si>
  <si>
    <t>PG50023</t>
  </si>
  <si>
    <t>NDP1 (SB32)</t>
  </si>
  <si>
    <t>S_RITA_6_SOLAR1</t>
  </si>
  <si>
    <t>PG50024</t>
  </si>
  <si>
    <t>Peterson Rd. Solar I (SB32) (ReMAT)</t>
  </si>
  <si>
    <t>PG50025</t>
  </si>
  <si>
    <t>RGA2 Solar (SB32) (ReMAT)</t>
  </si>
  <si>
    <t>PG50026</t>
  </si>
  <si>
    <t>2184 Gruber (SB32)</t>
  </si>
  <si>
    <t>Glenn</t>
  </si>
  <si>
    <t>PG50028</t>
  </si>
  <si>
    <t>CalRENEW-1 (1st Amended &amp; Restated)</t>
  </si>
  <si>
    <t>MENBIO_6_RENEW1</t>
  </si>
  <si>
    <t>PG50029</t>
  </si>
  <si>
    <t>3N Energy Woodland</t>
  </si>
  <si>
    <t>PG50030</t>
  </si>
  <si>
    <t>Camden 1 FIT (GASNA 30P)</t>
  </si>
  <si>
    <t>PG50031</t>
  </si>
  <si>
    <t>Gustine 1 FIT 2 (GASNA 60P)</t>
  </si>
  <si>
    <t>PG50032</t>
  </si>
  <si>
    <t>2105 Hart (Pristine Sun)</t>
  </si>
  <si>
    <t>PG50035</t>
  </si>
  <si>
    <t>SF Service Center Solar Array 2</t>
  </si>
  <si>
    <t>San Francisco</t>
  </si>
  <si>
    <t>San Francisco County</t>
  </si>
  <si>
    <t>PG50036</t>
  </si>
  <si>
    <t>Vaca Dixon Solar Station</t>
  </si>
  <si>
    <t>PG50037</t>
  </si>
  <si>
    <t>Westside Solar Station</t>
  </si>
  <si>
    <t>SCHNDR_1_WSTSDE</t>
  </si>
  <si>
    <t>PG50038</t>
  </si>
  <si>
    <t>Five Points Solar Station</t>
  </si>
  <si>
    <t>SCHNDR_1_FIVPTS</t>
  </si>
  <si>
    <t>PG50039</t>
  </si>
  <si>
    <t>Stroud Solar Station</t>
  </si>
  <si>
    <t>STROUD_6_SOLAR</t>
  </si>
  <si>
    <t>PG50040</t>
  </si>
  <si>
    <t>Cantua Solar Station</t>
  </si>
  <si>
    <t>CANTUA_1_SOLAR</t>
  </si>
  <si>
    <t>PG50041</t>
  </si>
  <si>
    <t>Huron Solar Station</t>
  </si>
  <si>
    <t>HURON_6_SOLAR</t>
  </si>
  <si>
    <t>PG50042</t>
  </si>
  <si>
    <t>Giffen Solar Station</t>
  </si>
  <si>
    <t>GIFFEN_6_SOLAR</t>
  </si>
  <si>
    <t>PG50043</t>
  </si>
  <si>
    <t>Gates Solar Station</t>
  </si>
  <si>
    <t>GATES_2_SOLAR</t>
  </si>
  <si>
    <t>PG50044</t>
  </si>
  <si>
    <t>West Gates Solar Station</t>
  </si>
  <si>
    <t>GATES_2_WSOLAR</t>
  </si>
  <si>
    <t>PG50045</t>
  </si>
  <si>
    <t>Guernsey Solar Station</t>
  </si>
  <si>
    <t>GUERNS_6_SOLAR</t>
  </si>
  <si>
    <t>PG50046</t>
  </si>
  <si>
    <t>2241 Alavi (SB32)</t>
  </si>
  <si>
    <t>PG50047</t>
  </si>
  <si>
    <t>2275 Hattesen (SB32)</t>
  </si>
  <si>
    <t>PG50048</t>
  </si>
  <si>
    <t>Maricopa West Solar PV 2, LLC</t>
  </si>
  <si>
    <t>PG50049</t>
  </si>
  <si>
    <t>Portal Ridge Solar C Project</t>
  </si>
  <si>
    <t>GLDFGR_6_SOLAR2</t>
  </si>
  <si>
    <t>Ventura County (Partial)</t>
  </si>
  <si>
    <t>PG50050</t>
  </si>
  <si>
    <t>SR Solis Oro Loma Teresina, LLC- Project A</t>
  </si>
  <si>
    <t>OROLOM_1_SOLAR1</t>
  </si>
  <si>
    <t>PG50051</t>
  </si>
  <si>
    <t>Sunray 20</t>
  </si>
  <si>
    <t>San Bernardino</t>
  </si>
  <si>
    <t>PG50052</t>
  </si>
  <si>
    <t>SR Solis Rocket, LLC - Project A</t>
  </si>
  <si>
    <t>AVENAL_6_AVSLR1</t>
  </si>
  <si>
    <t>PG50053</t>
  </si>
  <si>
    <t>SR Solis Oro Loma Teresina, LLC- Project B</t>
  </si>
  <si>
    <t>OROLOM_1_SOLAR2</t>
  </si>
  <si>
    <t>PG50054</t>
  </si>
  <si>
    <t>SR Solis Rocket, LLC - Project B</t>
  </si>
  <si>
    <t>AVENAL_6_AVSLR2</t>
  </si>
  <si>
    <t>PG50055</t>
  </si>
  <si>
    <t>Pristine Sun - 2042 Baldwin (SB32)</t>
  </si>
  <si>
    <t>Lake</t>
  </si>
  <si>
    <t>PG50056</t>
  </si>
  <si>
    <t>Pristine Sun - 2245 Gentry (SB32)</t>
  </si>
  <si>
    <t>PG50057</t>
  </si>
  <si>
    <t>Pristine Sun - 2257 Campbell (SB32)</t>
  </si>
  <si>
    <t>PG50058</t>
  </si>
  <si>
    <t>Pristine Sun - 2272 McCall (SB32)</t>
  </si>
  <si>
    <t>PG5012</t>
  </si>
  <si>
    <t>Fresh Air Energy IV, LLC - Sonora 1</t>
  </si>
  <si>
    <t>PEORIA_1_SOLAR</t>
  </si>
  <si>
    <t>PG5019</t>
  </si>
  <si>
    <t>Bear Creek Solar Project</t>
  </si>
  <si>
    <t>LOCKFD_1_BEARCK</t>
  </si>
  <si>
    <t>PG5024</t>
  </si>
  <si>
    <t>Orion Solar - PV 1</t>
  </si>
  <si>
    <t>ARVINN_6_ORION1</t>
  </si>
  <si>
    <t>PG5025</t>
  </si>
  <si>
    <t>Ignite Solar Holdings 1 - Achomawi</t>
  </si>
  <si>
    <t>PG5026</t>
  </si>
  <si>
    <t>Ignite Solar Holdings 1 - Ahjumawi</t>
  </si>
  <si>
    <t>PG5029</t>
  </si>
  <si>
    <t>Kingsburg 1</t>
  </si>
  <si>
    <t>KNGBRG_1_KBSLR1</t>
  </si>
  <si>
    <t>PG5030</t>
  </si>
  <si>
    <t>Kingsburg 2</t>
  </si>
  <si>
    <t>KNGBRG_1_KBSLR2</t>
  </si>
  <si>
    <t>PG5031</t>
  </si>
  <si>
    <t>Kingsburg 3</t>
  </si>
  <si>
    <t>PG5032</t>
  </si>
  <si>
    <t>La Joya Del Sol #1</t>
  </si>
  <si>
    <t>WFRESN_1_SOLAR</t>
  </si>
  <si>
    <t>PG5038</t>
  </si>
  <si>
    <t>Mesquite Solar 1</t>
  </si>
  <si>
    <t>MSOLAR_2_SOLAR1</t>
  </si>
  <si>
    <t>AZ</t>
  </si>
  <si>
    <t>Maricopa</t>
  </si>
  <si>
    <t>AZ_WE</t>
  </si>
  <si>
    <t>Arizona</t>
  </si>
  <si>
    <t>PG5039</t>
  </si>
  <si>
    <t>Nickel 1 (New)</t>
  </si>
  <si>
    <t>TWISSL_6_SOLAR</t>
  </si>
  <si>
    <t>PG5042</t>
  </si>
  <si>
    <t>Oakley Executive Solar Project</t>
  </si>
  <si>
    <t>COCOSB_6_SOLAR</t>
  </si>
  <si>
    <t>Contra Costa</t>
  </si>
  <si>
    <t>PG5046</t>
  </si>
  <si>
    <t>Pristine Sun Alvares 2041</t>
  </si>
  <si>
    <t>PG5050</t>
  </si>
  <si>
    <t>Pristine Sun Buzzelle</t>
  </si>
  <si>
    <t>PG5051</t>
  </si>
  <si>
    <t>Pristine Sun Christensen</t>
  </si>
  <si>
    <t>PG5053</t>
  </si>
  <si>
    <t>Pristine Sun Cotton</t>
  </si>
  <si>
    <t>PG5057</t>
  </si>
  <si>
    <t>Pristine Sun Fitzjarrell</t>
  </si>
  <si>
    <t>PG5059</t>
  </si>
  <si>
    <t>Pristine Sun Harris</t>
  </si>
  <si>
    <t>LIVEOK_6_SOLAR</t>
  </si>
  <si>
    <t>Sutter</t>
  </si>
  <si>
    <t>PG5060</t>
  </si>
  <si>
    <t>Pristine Sun Helton</t>
  </si>
  <si>
    <t>ELCAP_1_SOLAR</t>
  </si>
  <si>
    <t>PG5061</t>
  </si>
  <si>
    <t>Pristine Sun Hill</t>
  </si>
  <si>
    <t>PG5062</t>
  </si>
  <si>
    <t>Pristine Sun Jardine</t>
  </si>
  <si>
    <t>PG5063</t>
  </si>
  <si>
    <t>Pristine Sun Jarvis</t>
  </si>
  <si>
    <t>PG5071</t>
  </si>
  <si>
    <t>Pristine Sun Rogers</t>
  </si>
  <si>
    <t>PG5073</t>
  </si>
  <si>
    <t>Pristine Sun Scherz</t>
  </si>
  <si>
    <t>Carrizo South</t>
  </si>
  <si>
    <t>PG5074</t>
  </si>
  <si>
    <t>Pristine Sun Smotherman</t>
  </si>
  <si>
    <t>PG5075</t>
  </si>
  <si>
    <t>Pristine Sun Stroing</t>
  </si>
  <si>
    <t>PG5076</t>
  </si>
  <si>
    <t>Pristine Sun Terzian</t>
  </si>
  <si>
    <t>REEDLY_6_SOLAR</t>
  </si>
  <si>
    <t>PG5077</t>
  </si>
  <si>
    <t>Kansas South - PV 1</t>
  </si>
  <si>
    <t>KANSAS_6_SOLAR</t>
  </si>
  <si>
    <t>PG5078</t>
  </si>
  <si>
    <t>Enerparc CA1 (FKA San Benito Smart Park)</t>
  </si>
  <si>
    <t>HOLSTR_1_SOLAR</t>
  </si>
  <si>
    <t>San Benito</t>
  </si>
  <si>
    <t>San Benito County</t>
  </si>
  <si>
    <t>PG5080</t>
  </si>
  <si>
    <t>Westlands Solar Farms PV1</t>
  </si>
  <si>
    <t>JAYNE_6_WLSLR</t>
  </si>
  <si>
    <t>PG5081</t>
  </si>
  <si>
    <t>Alpaugh North</t>
  </si>
  <si>
    <t>ALPSLR_1_NTHSLR</t>
  </si>
  <si>
    <t>PG5082</t>
  </si>
  <si>
    <t>Alpaugh 50</t>
  </si>
  <si>
    <t>ALPSLR_1_SPSSLR</t>
  </si>
  <si>
    <t>PG5083</t>
  </si>
  <si>
    <t>Alpine Solar Project</t>
  </si>
  <si>
    <t>NEENCH_6_SOLAR</t>
  </si>
  <si>
    <t>PG5084</t>
  </si>
  <si>
    <t>AV Solar Ranch One</t>
  </si>
  <si>
    <t>AVSOLR_2_SOLAR</t>
  </si>
  <si>
    <t>PG5085</t>
  </si>
  <si>
    <t>Atwell Island</t>
  </si>
  <si>
    <t>ATWELL_1_SOLAR</t>
  </si>
  <si>
    <t>PG5086</t>
  </si>
  <si>
    <t>Avenal Park (Eurus)</t>
  </si>
  <si>
    <t>AVENAL_6_AVPARK</t>
  </si>
  <si>
    <t>PG5087</t>
  </si>
  <si>
    <t>CM48 (fka Sempra Copper Mountain 1)</t>
  </si>
  <si>
    <t>COPMTN_2_SOLAR1</t>
  </si>
  <si>
    <t>NV</t>
  </si>
  <si>
    <t>Clark</t>
  </si>
  <si>
    <t>NV_SW</t>
  </si>
  <si>
    <t>Southern_Nevada</t>
  </si>
  <si>
    <t>PG5088</t>
  </si>
  <si>
    <t>Corcoran</t>
  </si>
  <si>
    <t>WAUKNA_1_SOLAR</t>
  </si>
  <si>
    <t>PG5089</t>
  </si>
  <si>
    <t>Desert Center Solar Farm</t>
  </si>
  <si>
    <t>DSRTSN_2_SOLAR2</t>
  </si>
  <si>
    <t>Riverside</t>
  </si>
  <si>
    <t>Riverside East</t>
  </si>
  <si>
    <t>Riverside_East_Palm_Springs</t>
  </si>
  <si>
    <t>PG5090</t>
  </si>
  <si>
    <t>High Plains Ranch III</t>
  </si>
  <si>
    <t>CAVLSR_2_BSOLAR</t>
  </si>
  <si>
    <t>PG5091</t>
  </si>
  <si>
    <t>Kettleman Solar Project</t>
  </si>
  <si>
    <t>LOCKFD_1_KSOLAR</t>
  </si>
  <si>
    <t>PG5092</t>
  </si>
  <si>
    <t>Sand Drag (Eurus)</t>
  </si>
  <si>
    <t>AVENAL_6_SANDDG</t>
  </si>
  <si>
    <t>PG5093</t>
  </si>
  <si>
    <t>Sun City Project (Eurus)</t>
  </si>
  <si>
    <t>AVENAL_6_SUNCTY</t>
  </si>
  <si>
    <t>PG5094</t>
  </si>
  <si>
    <t>Vintner Solar Project</t>
  </si>
  <si>
    <t>TMPLTN_2_SOLAR</t>
  </si>
  <si>
    <t>PG5095</t>
  </si>
  <si>
    <t>White River</t>
  </si>
  <si>
    <t>OLIVEP_1_SOLAR</t>
  </si>
  <si>
    <t>PG5096</t>
  </si>
  <si>
    <t>CM10 (fka Sempra El Dorado Solar)</t>
  </si>
  <si>
    <t>COPMTN_2_CM10</t>
  </si>
  <si>
    <t>PG5097</t>
  </si>
  <si>
    <t>High Plains Ranch II</t>
  </si>
  <si>
    <t>CAVLSR_2_RSOLAR</t>
  </si>
  <si>
    <t>PG5098</t>
  </si>
  <si>
    <t>Topaz Solar Farm</t>
  </si>
  <si>
    <t>TOPAZ_2_SOLAR</t>
  </si>
  <si>
    <t>PG5103</t>
  </si>
  <si>
    <t>Agua Caliente Solar Project</t>
  </si>
  <si>
    <t>AGUCAL_5_SOLAR1</t>
  </si>
  <si>
    <t>Yuma</t>
  </si>
  <si>
    <t>PG5111</t>
  </si>
  <si>
    <t>Cloverdale Solar FSEC 1</t>
  </si>
  <si>
    <t>CLOVDL_1_SOLAR</t>
  </si>
  <si>
    <t>Sonoma</t>
  </si>
  <si>
    <t>PG5115</t>
  </si>
  <si>
    <t>Copper Mountain Solar 2</t>
  </si>
  <si>
    <t>COPMT2_2_SOLAR2</t>
  </si>
  <si>
    <t>PG5116</t>
  </si>
  <si>
    <t>Cuyama Solar Array</t>
  </si>
  <si>
    <t>PG5121</t>
  </si>
  <si>
    <t>Henrietta Solar</t>
  </si>
  <si>
    <t>HENRTS_1_SOLAR</t>
  </si>
  <si>
    <t>PG5127</t>
  </si>
  <si>
    <t>Kansas</t>
  </si>
  <si>
    <t>LEPRFD_1_KANSAS</t>
  </si>
  <si>
    <t>PG5130</t>
  </si>
  <si>
    <t>Lost Hills Solar</t>
  </si>
  <si>
    <t>PG5131</t>
  </si>
  <si>
    <t>North Star Solar</t>
  </si>
  <si>
    <t>MNDOTA_1_SOLAR1</t>
  </si>
  <si>
    <t>PG5147</t>
  </si>
  <si>
    <t>White River Solar 2 - RAM 2</t>
  </si>
  <si>
    <t>OLIVEP_1_SOLAR2</t>
  </si>
  <si>
    <t>PG5150</t>
  </si>
  <si>
    <t>Midway Solar Farm I</t>
  </si>
  <si>
    <t>Imperial</t>
  </si>
  <si>
    <t>Imperial North</t>
  </si>
  <si>
    <t>IID</t>
  </si>
  <si>
    <t>Greater_Imperial</t>
  </si>
  <si>
    <t>PG5155</t>
  </si>
  <si>
    <t>RE Astoria LLC</t>
  </si>
  <si>
    <t>ASTORA_2_SOLAR1</t>
  </si>
  <si>
    <t>PG5156</t>
  </si>
  <si>
    <t>California Flats Solar Project</t>
  </si>
  <si>
    <t>PG5158</t>
  </si>
  <si>
    <t>Blackwell Solar</t>
  </si>
  <si>
    <t>PG5159</t>
  </si>
  <si>
    <t>West Antelope - RAM 1</t>
  </si>
  <si>
    <t>ACACIA_6_SOLAR</t>
  </si>
  <si>
    <t>PG5160</t>
  </si>
  <si>
    <t>Western Antelope Blue Sky Ranch A - RAM 1</t>
  </si>
  <si>
    <t>PLAINV_6_BSOLAR</t>
  </si>
  <si>
    <t>PG5161</t>
  </si>
  <si>
    <t>Kent South - PV 2</t>
  </si>
  <si>
    <t>KNTSTH_6_SOLAR</t>
  </si>
  <si>
    <t>PG5163</t>
  </si>
  <si>
    <t>Algonquin SKIC 20 Solar - PV 2</t>
  </si>
  <si>
    <t>SKERN_6_SOLAR1</t>
  </si>
  <si>
    <t>PG5164</t>
  </si>
  <si>
    <t>Alamo Solar, LLC - RAM 2</t>
  </si>
  <si>
    <t>VICTOR_1_SOLAR2</t>
  </si>
  <si>
    <t>Victorville</t>
  </si>
  <si>
    <t>PG5165</t>
  </si>
  <si>
    <t>CID Solar PV Project - RAM 2</t>
  </si>
  <si>
    <t>CORCAN_1_SOLAR1</t>
  </si>
  <si>
    <t>PG5167</t>
  </si>
  <si>
    <t>Columbia Solar Energy</t>
  </si>
  <si>
    <t>CUMBIA_1_SOLAR</t>
  </si>
  <si>
    <t>PG5170</t>
  </si>
  <si>
    <t>Shafter Solar - RAM 3</t>
  </si>
  <si>
    <t>7STDRD_1_SOLAR1</t>
  </si>
  <si>
    <t>PG5171</t>
  </si>
  <si>
    <t>Morelos Del Sol - RAM 3</t>
  </si>
  <si>
    <t>MRLSDS_6_SOLAR1</t>
  </si>
  <si>
    <t>PG5172</t>
  </si>
  <si>
    <t>RE Old River One - RAM 3</t>
  </si>
  <si>
    <t>OLDRV1_6_SOLAR</t>
  </si>
  <si>
    <t>PG5173</t>
  </si>
  <si>
    <t>Yolo County Grassland #3</t>
  </si>
  <si>
    <t>DAVIS_1_SOLAR1</t>
  </si>
  <si>
    <t>PG5174</t>
  </si>
  <si>
    <t>Yolo County Grassland #4</t>
  </si>
  <si>
    <t>DAVIS_1_SOLAR2</t>
  </si>
  <si>
    <t>PG5180</t>
  </si>
  <si>
    <t>Ecos Energy - Hollister Project</t>
  </si>
  <si>
    <t>HOLSTR_1_SOLAR2</t>
  </si>
  <si>
    <t>PG5181</t>
  </si>
  <si>
    <t>Ecos Energy - Merced Solar Project</t>
  </si>
  <si>
    <t>MERCED_1_SOLAR2</t>
  </si>
  <si>
    <t>PG5182</t>
  </si>
  <si>
    <t>Ecos Energy - Mission Solar</t>
  </si>
  <si>
    <t>MERCED_1_SOLAR1</t>
  </si>
  <si>
    <t>PG5184</t>
  </si>
  <si>
    <t>APEX 646-460</t>
  </si>
  <si>
    <t>PG5185</t>
  </si>
  <si>
    <t>Fresno Cogeneration - Fresno Solar South</t>
  </si>
  <si>
    <t>KERMAN_6_SOLAR1</t>
  </si>
  <si>
    <t>PG5186</t>
  </si>
  <si>
    <t>Fresno Cogeneration - Fresno Solar West</t>
  </si>
  <si>
    <t>KERMAN_6_SOLAR2</t>
  </si>
  <si>
    <t>PG5190</t>
  </si>
  <si>
    <t>Greenlight - Sirius Solar Project</t>
  </si>
  <si>
    <t>PG5191</t>
  </si>
  <si>
    <t>Greenlight - Castor Solar Project</t>
  </si>
  <si>
    <t>TX-ELK_6_SOLAR1</t>
  </si>
  <si>
    <t>PG6000</t>
  </si>
  <si>
    <t>Genesis Solar (Station) Energy Project</t>
  </si>
  <si>
    <t>GENESI_2_STG</t>
  </si>
  <si>
    <t>Solar Thermal</t>
  </si>
  <si>
    <t>No Storage</t>
  </si>
  <si>
    <t>PG6004</t>
  </si>
  <si>
    <t>Ivanpah Unit 1</t>
  </si>
  <si>
    <t>IVANPA_1_UNIT1</t>
  </si>
  <si>
    <t>Mountain Pass</t>
  </si>
  <si>
    <t>Mountain_Pass_El_Dorado</t>
  </si>
  <si>
    <t>PG6005</t>
  </si>
  <si>
    <t>Ivanpah Unit 3</t>
  </si>
  <si>
    <t>IVANPA_1_UNIT3</t>
  </si>
  <si>
    <t>PG6013</t>
  </si>
  <si>
    <t>Mojave Solar Project</t>
  </si>
  <si>
    <t>SANDLT_2_SUNITS</t>
  </si>
  <si>
    <t>Kramer</t>
  </si>
  <si>
    <t>PG7001</t>
  </si>
  <si>
    <t>Altamont Midway Ltd.</t>
  </si>
  <si>
    <t>Wind</t>
  </si>
  <si>
    <t>PG70014</t>
  </si>
  <si>
    <t>Donald R. Chenoweth</t>
  </si>
  <si>
    <t>PG7002</t>
  </si>
  <si>
    <t>Altamont Power LLC (3-4 )</t>
  </si>
  <si>
    <t>PG70026</t>
  </si>
  <si>
    <t>Forebay Wind LLC - Cwes</t>
  </si>
  <si>
    <t>PG7003</t>
  </si>
  <si>
    <t>Altamont Power LLC (4-4)</t>
  </si>
  <si>
    <t>PG70033</t>
  </si>
  <si>
    <t>Tres Vaqueros Wind Farms, LLC</t>
  </si>
  <si>
    <t>PG70037</t>
  </si>
  <si>
    <t>Rising Tree Wind Farm II LLC - RAM 4</t>
  </si>
  <si>
    <t>RTREE_2_WIND2</t>
  </si>
  <si>
    <t>PG70039</t>
  </si>
  <si>
    <t>Altech III - RAM 5</t>
  </si>
  <si>
    <t>PG7005</t>
  </si>
  <si>
    <t>Altamont Power LLC (6-4)</t>
  </si>
  <si>
    <t>PG7009</t>
  </si>
  <si>
    <t>Edf Renewable Windfarm V, Inc. (10 MW)</t>
  </si>
  <si>
    <t>USWNDR_2_UNITS</t>
  </si>
  <si>
    <t>PG7010</t>
  </si>
  <si>
    <t>Green Ridge Power LLC (100 MW - A)</t>
  </si>
  <si>
    <t>PG7013</t>
  </si>
  <si>
    <t>Green Ridge Power LLC (100 MW - D)</t>
  </si>
  <si>
    <t>PG7014</t>
  </si>
  <si>
    <t>Green Ridge Power LLC (110 MW)</t>
  </si>
  <si>
    <t>PG7015</t>
  </si>
  <si>
    <t>Green Ridge Power LLC (23.8 MW)</t>
  </si>
  <si>
    <t>PG7017</t>
  </si>
  <si>
    <t>Green Ridge Power LLC (5.9 MW)</t>
  </si>
  <si>
    <t>PG7019</t>
  </si>
  <si>
    <t>Edf Renewable Windfarm V, Inc. (70 MW - B)</t>
  </si>
  <si>
    <t>PG7020</t>
  </si>
  <si>
    <t>Edf Renewable Windfarm V, Inc. (70 MW - C)</t>
  </si>
  <si>
    <t>PG7021</t>
  </si>
  <si>
    <t>Edf Renewable Windfarm V, Inc. (70 MW - D)</t>
  </si>
  <si>
    <t>PG7022</t>
  </si>
  <si>
    <t>Green Ridge Power LLC (70 MW)</t>
  </si>
  <si>
    <t>PG7023</t>
  </si>
  <si>
    <t>International Turbine Research</t>
  </si>
  <si>
    <t>INTTRB_6_UNIT</t>
  </si>
  <si>
    <t>PG7026</t>
  </si>
  <si>
    <t>Northwind Energy</t>
  </si>
  <si>
    <t>PG7027</t>
  </si>
  <si>
    <t>Patterson Pass Wind Farm LLC</t>
  </si>
  <si>
    <t>PG7028</t>
  </si>
  <si>
    <t>Forebay Wind LLC - Altech</t>
  </si>
  <si>
    <t>PG7030</t>
  </si>
  <si>
    <t>Forebay Wind LLC - Seawest</t>
  </si>
  <si>
    <t>PG7031</t>
  </si>
  <si>
    <t>Forebay Wind LLC - Taxvest</t>
  </si>
  <si>
    <t>PG7032</t>
  </si>
  <si>
    <t>Forebay Wind LLC - Viking</t>
  </si>
  <si>
    <t>PG7033</t>
  </si>
  <si>
    <t>Forebay Wind LLC - Western</t>
  </si>
  <si>
    <t>PG7036</t>
  </si>
  <si>
    <t>Blackspring Ridge IA</t>
  </si>
  <si>
    <t>AB</t>
  </si>
  <si>
    <t>Vulcan</t>
  </si>
  <si>
    <t>AB_EA</t>
  </si>
  <si>
    <t>AESO</t>
  </si>
  <si>
    <t>Other</t>
  </si>
  <si>
    <t>PG7037</t>
  </si>
  <si>
    <t>Blackspring Ridge IB</t>
  </si>
  <si>
    <t>PG7038</t>
  </si>
  <si>
    <t>Halkirk I Wind Project</t>
  </si>
  <si>
    <t>County of Paintearth Number 18</t>
  </si>
  <si>
    <t>AB_EC</t>
  </si>
  <si>
    <t>PG7039</t>
  </si>
  <si>
    <t>Shiloh III Wind Project</t>
  </si>
  <si>
    <t>BRDSLD_2_SHLO3A</t>
  </si>
  <si>
    <t>PG7040</t>
  </si>
  <si>
    <t>Vasco Wind Energy Center</t>
  </si>
  <si>
    <t>USWPJR_2_UNITS</t>
  </si>
  <si>
    <t>PG7041</t>
  </si>
  <si>
    <t>Coram Brodie</t>
  </si>
  <si>
    <t>BRODIE_2_WIND</t>
  </si>
  <si>
    <t>PG7042</t>
  </si>
  <si>
    <t>Montezuma Wind Energy Center</t>
  </si>
  <si>
    <t>BRDSLD_2_MTZUMA</t>
  </si>
  <si>
    <t>PG7043</t>
  </si>
  <si>
    <t>Vantage Wind Energy Center</t>
  </si>
  <si>
    <t>WA</t>
  </si>
  <si>
    <t>Kittitas</t>
  </si>
  <si>
    <t>WA_SO</t>
  </si>
  <si>
    <t>BPA</t>
  </si>
  <si>
    <t>NW</t>
  </si>
  <si>
    <t>Pacific_Northwest</t>
  </si>
  <si>
    <t>PG7044</t>
  </si>
  <si>
    <t>Hatchet Ridge</t>
  </si>
  <si>
    <t>HATRDG_2_WIND</t>
  </si>
  <si>
    <t>PG7045</t>
  </si>
  <si>
    <t>Klondike IIIA</t>
  </si>
  <si>
    <t>OR</t>
  </si>
  <si>
    <t>Sherman</t>
  </si>
  <si>
    <t>PG7051</t>
  </si>
  <si>
    <t>Klondike Wind Power Project III</t>
  </si>
  <si>
    <t>PG7052</t>
  </si>
  <si>
    <t>Rattlesnake Road (Arlington) Wind Power Project</t>
  </si>
  <si>
    <t>Gilliam</t>
  </si>
  <si>
    <t>PG7053</t>
  </si>
  <si>
    <t>Shiloh II Wind Project</t>
  </si>
  <si>
    <t>BRDSLD_2_SHILO2</t>
  </si>
  <si>
    <t>PG7054</t>
  </si>
  <si>
    <t>Buena Vista</t>
  </si>
  <si>
    <t>WNDMAS_2_UNIT 1</t>
  </si>
  <si>
    <t>PG7055</t>
  </si>
  <si>
    <t>Shiloh I Wind Project</t>
  </si>
  <si>
    <t>BRDSLD_2_SHILO1</t>
  </si>
  <si>
    <t>PG7056</t>
  </si>
  <si>
    <t>Diablo Winds</t>
  </si>
  <si>
    <t>FLOWD2_2_FPLWND</t>
  </si>
  <si>
    <t>PG7069</t>
  </si>
  <si>
    <t>Montezuma II Wind Energy Center</t>
  </si>
  <si>
    <t>BRDSLD_2_MTZUM2</t>
  </si>
  <si>
    <t>PG7071</t>
  </si>
  <si>
    <t>North Sky River Energy Center</t>
  </si>
  <si>
    <t>JAWBNE_2_NSRWND</t>
  </si>
  <si>
    <t>PG7084</t>
  </si>
  <si>
    <t>Shiloh IV</t>
  </si>
  <si>
    <t>BRDSLD_2_SHLO3B</t>
  </si>
  <si>
    <t>PG7091</t>
  </si>
  <si>
    <t>Diablo Winds (2)</t>
  </si>
  <si>
    <t>PG7094</t>
  </si>
  <si>
    <t>Wind Resource II - RAM 2</t>
  </si>
  <si>
    <t>ARBWD_6_QF</t>
  </si>
  <si>
    <t>PG7095</t>
  </si>
  <si>
    <t>Sand Hill Wind, LLC - RAM 3</t>
  </si>
  <si>
    <t>PG7096</t>
  </si>
  <si>
    <t>Wind Resource I - RAM 1</t>
  </si>
  <si>
    <t>NZWIND_6_CALWND</t>
  </si>
  <si>
    <t>SC11007</t>
  </si>
  <si>
    <t>Royal Farms</t>
  </si>
  <si>
    <t>SPRGVL_2_QF</t>
  </si>
  <si>
    <t>SCE</t>
  </si>
  <si>
    <t>SC11009</t>
  </si>
  <si>
    <t>L.A. Co. Sanitation Dist CSD 2610</t>
  </si>
  <si>
    <t>RHONDO_6_PUENTE</t>
  </si>
  <si>
    <t>Los Angeles County (Partial)</t>
  </si>
  <si>
    <t>SC11077</t>
  </si>
  <si>
    <t>L.A. Co. Sanitation Dist  Spadra</t>
  </si>
  <si>
    <t>CHINO_2_QF</t>
  </si>
  <si>
    <t>SC11087</t>
  </si>
  <si>
    <t>Royal Farms #2</t>
  </si>
  <si>
    <t>SC11090</t>
  </si>
  <si>
    <t>L.A. Co. Sanitation Dist (Puente Hills)</t>
  </si>
  <si>
    <t>WALNUT_6_HILLGEN</t>
  </si>
  <si>
    <t>SC11099</t>
  </si>
  <si>
    <t>Inland Empire Utilities Agency</t>
  </si>
  <si>
    <t>SC11193</t>
  </si>
  <si>
    <t>WMES El Sobrante</t>
  </si>
  <si>
    <t>VALLEY_7_UNITA1</t>
  </si>
  <si>
    <t>Riverside County (Partial)</t>
  </si>
  <si>
    <t>SC11195</t>
  </si>
  <si>
    <t>WMES Simi Valley</t>
  </si>
  <si>
    <t>MOORPK_7_UNITA1</t>
  </si>
  <si>
    <t>Ventura</t>
  </si>
  <si>
    <t>SC11210</t>
  </si>
  <si>
    <t>MM Tajiguas Energy LLC</t>
  </si>
  <si>
    <t>GOLETA_6_TAJIGS</t>
  </si>
  <si>
    <t>SC11221</t>
  </si>
  <si>
    <t>Toland Road Landfill</t>
  </si>
  <si>
    <t>SAUGUS_2_TOLAND</t>
  </si>
  <si>
    <t>SC11225</t>
  </si>
  <si>
    <t>Badlands Landfill (Riverside County San. District)</t>
  </si>
  <si>
    <t>VALLEY_7_BADLND</t>
  </si>
  <si>
    <t>SC12804</t>
  </si>
  <si>
    <t>Orange County Sanitation District (f/k/a 1098)</t>
  </si>
  <si>
    <t>Orange</t>
  </si>
  <si>
    <t>Orange County</t>
  </si>
  <si>
    <t>SC21038</t>
  </si>
  <si>
    <t>Desert View Power, Inc.</t>
  </si>
  <si>
    <t>MIRAGE_2_COCHLA</t>
  </si>
  <si>
    <t>Palm Springs</t>
  </si>
  <si>
    <t>SC33001</t>
  </si>
  <si>
    <t>Heber Geothermal Company</t>
  </si>
  <si>
    <t>Imperial South</t>
  </si>
  <si>
    <t>SC33004</t>
  </si>
  <si>
    <t>Del Ranch, LTD., (Niland #2)</t>
  </si>
  <si>
    <t>SC33006</t>
  </si>
  <si>
    <t>Vulcan/Bn Geothermal</t>
  </si>
  <si>
    <t>SC33009</t>
  </si>
  <si>
    <t>Elmore Ltd.</t>
  </si>
  <si>
    <t>SC33011</t>
  </si>
  <si>
    <t>Terra-Gen Dixie Valley, LLC</t>
  </si>
  <si>
    <t>CONTRL_1_OXBOW</t>
  </si>
  <si>
    <t>Churchill</t>
  </si>
  <si>
    <t>NV_NO</t>
  </si>
  <si>
    <t>SC33021</t>
  </si>
  <si>
    <t>Second Imperial Geothermal Co.</t>
  </si>
  <si>
    <t>SC33025</t>
  </si>
  <si>
    <t>Salton Sea Power Generation L.P. #3</t>
  </si>
  <si>
    <t>SC33026</t>
  </si>
  <si>
    <t>Leathers L. P.</t>
  </si>
  <si>
    <t>SC33027</t>
  </si>
  <si>
    <t>Mammoth Pacific L P II (MP2)</t>
  </si>
  <si>
    <t>CONTRL_1_QF</t>
  </si>
  <si>
    <t>SC33028</t>
  </si>
  <si>
    <t>Salton Sea Power Generation L.P. #2</t>
  </si>
  <si>
    <t>SC33030</t>
  </si>
  <si>
    <t>Coso Energy Developers (BLM)</t>
  </si>
  <si>
    <t>BLM_2_UNITS</t>
  </si>
  <si>
    <t>Inyo</t>
  </si>
  <si>
    <t>Owens Valley</t>
  </si>
  <si>
    <t>SC33039</t>
  </si>
  <si>
    <t>Salton Sea Power Generation L.P. #1</t>
  </si>
  <si>
    <t>SC33050</t>
  </si>
  <si>
    <t>Salton Sea IV</t>
  </si>
  <si>
    <t>SC33103</t>
  </si>
  <si>
    <t>Coso Clean Power, LLC (f/k/a 3008,3029,3030)</t>
  </si>
  <si>
    <t>CALGEN_1_UNITS</t>
  </si>
  <si>
    <t>Inyokern</t>
  </si>
  <si>
    <t>SC33104</t>
  </si>
  <si>
    <t>Ormesa Geothermal I, II, GEM</t>
  </si>
  <si>
    <t>SC33106</t>
  </si>
  <si>
    <t>Terra-Gen Dixie Valley, LLC (f/k/a 3011)</t>
  </si>
  <si>
    <t>SC33107</t>
  </si>
  <si>
    <t>Geysers Power Company, LLC (f/k/a 3052)</t>
  </si>
  <si>
    <t>GYS5X6_7_UNITS</t>
  </si>
  <si>
    <t>Sonoma/Lake</t>
  </si>
  <si>
    <t>SC33108</t>
  </si>
  <si>
    <t>ORNI 18, LLC</t>
  </si>
  <si>
    <t>SC33117</t>
  </si>
  <si>
    <t>Geysers Power Company, LLC (f/k/a 3107)</t>
  </si>
  <si>
    <t>SC40001</t>
  </si>
  <si>
    <t>Bishop Creek No. 2</t>
  </si>
  <si>
    <t>BISHOP_1_ALAMO</t>
  </si>
  <si>
    <t>SC40002</t>
  </si>
  <si>
    <t>Bishop Creek No. 3</t>
  </si>
  <si>
    <t>BISHOP_1_UNITS</t>
  </si>
  <si>
    <t>SC40003</t>
  </si>
  <si>
    <t>Bishop Creek No. 4</t>
  </si>
  <si>
    <t>SC40004</t>
  </si>
  <si>
    <t>Bishop Creek No. 5</t>
  </si>
  <si>
    <t>SC40005</t>
  </si>
  <si>
    <t>Bishop Creek No. 6</t>
  </si>
  <si>
    <t>SC40006</t>
  </si>
  <si>
    <t>Borel</t>
  </si>
  <si>
    <t>MONLTH_6_BOREL</t>
  </si>
  <si>
    <t>SC40007</t>
  </si>
  <si>
    <t>Fontana</t>
  </si>
  <si>
    <t>ETIWND_2_FONTNA</t>
  </si>
  <si>
    <t>SC40008</t>
  </si>
  <si>
    <t>Kaweah No. 1</t>
  </si>
  <si>
    <t>RECTOR_2_KAWH 1</t>
  </si>
  <si>
    <t>SC40009</t>
  </si>
  <si>
    <t>Kaweah No. 2</t>
  </si>
  <si>
    <t>RECTOR_2_KAWH 2</t>
  </si>
  <si>
    <t>SC40010</t>
  </si>
  <si>
    <t>Kaweah No. 3</t>
  </si>
  <si>
    <t>RECTOR_2_KAWH 3</t>
  </si>
  <si>
    <t>SC40011</t>
  </si>
  <si>
    <t>Kern River No. 1</t>
  </si>
  <si>
    <t>KERRGN_1_UNIT 1</t>
  </si>
  <si>
    <t>SC40012</t>
  </si>
  <si>
    <t>Lundy</t>
  </si>
  <si>
    <t>CONTRL_1_LUNDY</t>
  </si>
  <si>
    <t>SC40013</t>
  </si>
  <si>
    <t>Lytle Creek</t>
  </si>
  <si>
    <t>SC40014</t>
  </si>
  <si>
    <t>Mammoth Pool Fish Water Generator</t>
  </si>
  <si>
    <t>BIGCRK_7_MAMRES</t>
  </si>
  <si>
    <t>SC40015</t>
  </si>
  <si>
    <t>Mill Creek No. 1</t>
  </si>
  <si>
    <t>SBERDO_6_MILLCK</t>
  </si>
  <si>
    <t>SC40016</t>
  </si>
  <si>
    <t>Mill Creek No. 3</t>
  </si>
  <si>
    <t>SC40017</t>
  </si>
  <si>
    <t>Ontario No. 1</t>
  </si>
  <si>
    <t>PADUA_2_ONTARO</t>
  </si>
  <si>
    <t>SC40018</t>
  </si>
  <si>
    <t>Ontario No. 2</t>
  </si>
  <si>
    <t>SC40019</t>
  </si>
  <si>
    <t>Poole Plant</t>
  </si>
  <si>
    <t>CONTRL_1_POOLE</t>
  </si>
  <si>
    <t>SC40020</t>
  </si>
  <si>
    <t>Portal Power Plant</t>
  </si>
  <si>
    <t>BGCRK1_7_PORTAL</t>
  </si>
  <si>
    <t>SC40021</t>
  </si>
  <si>
    <t>Rush Creek</t>
  </si>
  <si>
    <t>CONTRL_1_RUSHCK</t>
  </si>
  <si>
    <t>SC40022</t>
  </si>
  <si>
    <t>Santa Ana No. 1</t>
  </si>
  <si>
    <t>SBERDO_2_SNTANA</t>
  </si>
  <si>
    <t>SC40023</t>
  </si>
  <si>
    <t>Santa Ana No. 3</t>
  </si>
  <si>
    <t>SC40024</t>
  </si>
  <si>
    <t>SC40025</t>
  </si>
  <si>
    <t>Tule River</t>
  </si>
  <si>
    <t>SPRGVL_2_TULESC</t>
  </si>
  <si>
    <t>SC44004</t>
  </si>
  <si>
    <t>Hi Head Hydro Incorporated</t>
  </si>
  <si>
    <t>SC44008</t>
  </si>
  <si>
    <t>Desert Power Company</t>
  </si>
  <si>
    <t>SC44013</t>
  </si>
  <si>
    <t>Tehachapi Cummings Co. Water District</t>
  </si>
  <si>
    <t>ANTLPE_2_QF</t>
  </si>
  <si>
    <t>SC44014</t>
  </si>
  <si>
    <t>San Bernardino MWD</t>
  </si>
  <si>
    <t>VISTA_6_QF</t>
  </si>
  <si>
    <t>SC44016</t>
  </si>
  <si>
    <t>Walnut Valley Water District</t>
  </si>
  <si>
    <t>SC44022</t>
  </si>
  <si>
    <t>Calleguas MWD - Unit 2 (East Portal)</t>
  </si>
  <si>
    <t>SAUGUS_6_QF</t>
  </si>
  <si>
    <t>SC44025</t>
  </si>
  <si>
    <t>Desert Water Agency</t>
  </si>
  <si>
    <t>GARNET_2_HYDRO</t>
  </si>
  <si>
    <t>SC44026</t>
  </si>
  <si>
    <t>Desert Water Agency (Snow Creek)</t>
  </si>
  <si>
    <t>SC44029</t>
  </si>
  <si>
    <t>LA CO Flood Control District  **</t>
  </si>
  <si>
    <t>RHONDO_2_QF</t>
  </si>
  <si>
    <t>SC44030</t>
  </si>
  <si>
    <t>Daniel M. Bates</t>
  </si>
  <si>
    <t>VESTAL_6_QF</t>
  </si>
  <si>
    <t>SC44031</t>
  </si>
  <si>
    <t>Richard Moss</t>
  </si>
  <si>
    <t>SC44032</t>
  </si>
  <si>
    <t>Walnut Valley Water District (#2)</t>
  </si>
  <si>
    <t>SC44034</t>
  </si>
  <si>
    <t>Central Hydroelectric Corp.</t>
  </si>
  <si>
    <t>SC44035</t>
  </si>
  <si>
    <t>Three Valleys MWD (Fulton Road)</t>
  </si>
  <si>
    <t>PADUA_6_QF</t>
  </si>
  <si>
    <t>SC44036</t>
  </si>
  <si>
    <t>Three Valleys MWD (Miramar)</t>
  </si>
  <si>
    <t>SC44037</t>
  </si>
  <si>
    <t>Three Valleys MWD (Williams)</t>
  </si>
  <si>
    <t>SC44039</t>
  </si>
  <si>
    <t>Kaweah River Power Authority</t>
  </si>
  <si>
    <t>RECTOR_2_QF</t>
  </si>
  <si>
    <t>SC44051</t>
  </si>
  <si>
    <t>Montecito Water District</t>
  </si>
  <si>
    <t>GOLETA_2_QF</t>
  </si>
  <si>
    <t>SC44052</t>
  </si>
  <si>
    <t>Calleguas MWD - Unit 3 (Santa Rosa)</t>
  </si>
  <si>
    <t>SC44054</t>
  </si>
  <si>
    <t>City of Santa Ana</t>
  </si>
  <si>
    <t>BARRE_2_QF</t>
  </si>
  <si>
    <t>SC44058</t>
  </si>
  <si>
    <t>United Water Conservation District</t>
  </si>
  <si>
    <t>SC44071</t>
  </si>
  <si>
    <t>Deep Springs College</t>
  </si>
  <si>
    <t>Inyo County (Partial)</t>
  </si>
  <si>
    <t>SC44076</t>
  </si>
  <si>
    <t>Camrosa County Water District</t>
  </si>
  <si>
    <t>SNCLRA_6_QF</t>
  </si>
  <si>
    <t>SC44100</t>
  </si>
  <si>
    <t>San Bernardino MWD (Unit 3)</t>
  </si>
  <si>
    <t>SC44137</t>
  </si>
  <si>
    <t>American Energy, Inc. (Fullerton Hydro)</t>
  </si>
  <si>
    <t>OLINDA_2_QF</t>
  </si>
  <si>
    <t>SC44145</t>
  </si>
  <si>
    <t>Mesa Consolidated Water District</t>
  </si>
  <si>
    <t>SC44147</t>
  </si>
  <si>
    <t>Monte Vista Water District</t>
  </si>
  <si>
    <t>SC44150</t>
  </si>
  <si>
    <t>Water Facilities Authority</t>
  </si>
  <si>
    <t>SC44152</t>
  </si>
  <si>
    <t>Calleguas MWD (Springville Hydro)</t>
  </si>
  <si>
    <t>SC44202</t>
  </si>
  <si>
    <t>Bishop Tungsten Development, LLC</t>
  </si>
  <si>
    <t>SC44205</t>
  </si>
  <si>
    <t>California Water Service Company (PV Station 37)</t>
  </si>
  <si>
    <t>SC44206</t>
  </si>
  <si>
    <t>Isabella Fishflow Hydroelectric Project LLC</t>
  </si>
  <si>
    <t>SC44207</t>
  </si>
  <si>
    <t>Monte Vista Water District (f/k/a 4147)</t>
  </si>
  <si>
    <t>SC44208</t>
  </si>
  <si>
    <t>Lower Tule River Irrigation Dist. (f/k/a 4028)</t>
  </si>
  <si>
    <t>SC44209</t>
  </si>
  <si>
    <t>White Mountain Ranch LLC (f/k/a 4006)</t>
  </si>
  <si>
    <t>SC44210</t>
  </si>
  <si>
    <t>Calleguas MWD (Conejos, f/k/a 4010)</t>
  </si>
  <si>
    <t>MOORPK_6_QF</t>
  </si>
  <si>
    <t>SC44216</t>
  </si>
  <si>
    <t>Gibralter Conduit Hydroelectric Plant (f/k/a 4012)</t>
  </si>
  <si>
    <t>SC44222</t>
  </si>
  <si>
    <t>Goleta Water District (Van Horne) (f/k/a 4055)</t>
  </si>
  <si>
    <t>SC44225</t>
  </si>
  <si>
    <t>Desert Water Agency (Whitewater) (f/k/a 4025)</t>
  </si>
  <si>
    <t>SC44252</t>
  </si>
  <si>
    <t>Calleguas MWD (Springville Hydro) (f/k/a 4152)</t>
  </si>
  <si>
    <t>SC44255</t>
  </si>
  <si>
    <t>Calleguas MWD (East Portal Hydroelectric Generating Station, f/k/a 4022)</t>
  </si>
  <si>
    <t>SC50002</t>
  </si>
  <si>
    <t>SPVP002 - Chino</t>
  </si>
  <si>
    <t>CHINO_2_SOLAR</t>
  </si>
  <si>
    <t>Rooftop</t>
  </si>
  <si>
    <t>SC50003</t>
  </si>
  <si>
    <t>SPVP003 - Rialto</t>
  </si>
  <si>
    <t>VISTA_2_RIALTO</t>
  </si>
  <si>
    <t>SC50005</t>
  </si>
  <si>
    <t>SPVP005 - Redlands</t>
  </si>
  <si>
    <t>SBERDO_2_RTS005</t>
  </si>
  <si>
    <t>SC50006</t>
  </si>
  <si>
    <t>SPVP006 - Ontario</t>
  </si>
  <si>
    <t>MIRLOM_2_ONTARO</t>
  </si>
  <si>
    <t>SC50007</t>
  </si>
  <si>
    <t>SPVP007 - Redlands</t>
  </si>
  <si>
    <t>SBERDO_2_RTS007</t>
  </si>
  <si>
    <t>SC50008</t>
  </si>
  <si>
    <t>SPVP008 - Ontario</t>
  </si>
  <si>
    <t>DEVERS_1_SOLAR1</t>
  </si>
  <si>
    <t>SC50009</t>
  </si>
  <si>
    <t>SPVP009 - Ontario</t>
  </si>
  <si>
    <t>DEVERS_1_SOLAR2</t>
  </si>
  <si>
    <t>SC50010</t>
  </si>
  <si>
    <t>SPVP010 - Fontana</t>
  </si>
  <si>
    <t>ETIWND_2_RTS010</t>
  </si>
  <si>
    <t>SC50011</t>
  </si>
  <si>
    <t>SPVP011 - Redlands</t>
  </si>
  <si>
    <t>SBERDO_2_RTS011</t>
  </si>
  <si>
    <t>SC50012</t>
  </si>
  <si>
    <t>SPVP012 - Ontario</t>
  </si>
  <si>
    <t>SC50013</t>
  </si>
  <si>
    <t>SPVP013 - Redlands</t>
  </si>
  <si>
    <t>SBERDO_2_RTS013</t>
  </si>
  <si>
    <t>SC50015</t>
  </si>
  <si>
    <t>SPVP015 - Fontana</t>
  </si>
  <si>
    <t>ETIWND_2_RTS015</t>
  </si>
  <si>
    <t>SC50016</t>
  </si>
  <si>
    <t>SPVP016 - Redlands</t>
  </si>
  <si>
    <t>SBERDO_2_RTS016</t>
  </si>
  <si>
    <t>SC50017</t>
  </si>
  <si>
    <t>SPVP017 - Fontana</t>
  </si>
  <si>
    <t>ETIWND_2_RTS017</t>
  </si>
  <si>
    <t>SC50018</t>
  </si>
  <si>
    <t>SPVP018 - Fontana</t>
  </si>
  <si>
    <t>ETIWND_2_RTS018</t>
  </si>
  <si>
    <t>SC50022</t>
  </si>
  <si>
    <t>SPVP022 - Redlands</t>
  </si>
  <si>
    <t>SBERDO_2_REDLND</t>
  </si>
  <si>
    <t>SC50023</t>
  </si>
  <si>
    <t>SPVP023 - Fontana</t>
  </si>
  <si>
    <t>ETIWND_2_RTS023</t>
  </si>
  <si>
    <t>SC50026</t>
  </si>
  <si>
    <t>SPVP026 - Rialto</t>
  </si>
  <si>
    <t>ETIWND_2_RTS026</t>
  </si>
  <si>
    <t>SC50027</t>
  </si>
  <si>
    <t>SPVP027 - Rialto</t>
  </si>
  <si>
    <t>ETIWND_2_RTS027</t>
  </si>
  <si>
    <t>SC50028</t>
  </si>
  <si>
    <t>SPVP028 - San Bernardino</t>
  </si>
  <si>
    <t>VISTA_2_RTS028</t>
  </si>
  <si>
    <t>SC50032</t>
  </si>
  <si>
    <t>SPVP032 - Ontario</t>
  </si>
  <si>
    <t>MIRLOM_2_RTS032</t>
  </si>
  <si>
    <t>SC50033</t>
  </si>
  <si>
    <t>SPVP033 - Ontario</t>
  </si>
  <si>
    <t>MIRLOM_2_RTS033</t>
  </si>
  <si>
    <t>SC50042</t>
  </si>
  <si>
    <t>SPVP042 - Porterville</t>
  </si>
  <si>
    <t>VESTAL_2_RTS042</t>
  </si>
  <si>
    <t>SC50044</t>
  </si>
  <si>
    <t>SPVP044 - Perris</t>
  </si>
  <si>
    <t>VALLEY_5_RTS044</t>
  </si>
  <si>
    <t>SC50048</t>
  </si>
  <si>
    <t>SPVP048 - Redlands</t>
  </si>
  <si>
    <t>SBERDO_2_RTS048</t>
  </si>
  <si>
    <t>SC55010</t>
  </si>
  <si>
    <t>Curtis, Edwin</t>
  </si>
  <si>
    <t>SC55066</t>
  </si>
  <si>
    <t>SCAQMD Solar Port</t>
  </si>
  <si>
    <t>SC55207</t>
  </si>
  <si>
    <t>NRG Solar Blythe LLC</t>
  </si>
  <si>
    <t>BLYTHE_1_SOLAR1</t>
  </si>
  <si>
    <t>SC55217</t>
  </si>
  <si>
    <t>Desert Sunlight 250, LLC</t>
  </si>
  <si>
    <t>DSRTSN_2_SOLAR1</t>
  </si>
  <si>
    <t>SC55218</t>
  </si>
  <si>
    <t>Desert Stateline</t>
  </si>
  <si>
    <t>DSRTSL_2_SOLAR1</t>
  </si>
  <si>
    <t>SC55240</t>
  </si>
  <si>
    <t>RE Rio Grande, LLC</t>
  </si>
  <si>
    <t>GLDTWN_6_SOLAR</t>
  </si>
  <si>
    <t>SC55247</t>
  </si>
  <si>
    <t>RE Rosamond Two, LLC</t>
  </si>
  <si>
    <t>RSMSLR_6_SOLAR2</t>
  </si>
  <si>
    <t>SC55249</t>
  </si>
  <si>
    <t>RE Victor Phelan Solar One, LLC</t>
  </si>
  <si>
    <t>VICTOR_1_SOLAR1</t>
  </si>
  <si>
    <t>SC55252</t>
  </si>
  <si>
    <t>TA - High Desert LLC (Antelope)</t>
  </si>
  <si>
    <t>GLOW_6_SOLAR</t>
  </si>
  <si>
    <t>SC55277</t>
  </si>
  <si>
    <t>Temescal Canyon</t>
  </si>
  <si>
    <t>CORONS_2_SOLAR</t>
  </si>
  <si>
    <t>Twentynine Palms</t>
  </si>
  <si>
    <t>Southern_California_Desert</t>
  </si>
  <si>
    <t>SC55283</t>
  </si>
  <si>
    <t>CED Corcoran Solar 2, LLC</t>
  </si>
  <si>
    <t>WAUKNA_1_SOLAR2</t>
  </si>
  <si>
    <t>SC55284</t>
  </si>
  <si>
    <t>Silver State Solar Power, LLC</t>
  </si>
  <si>
    <t>PRIMM_2_SOLAR1</t>
  </si>
  <si>
    <t>SC55297</t>
  </si>
  <si>
    <t>Regulus Solar, LLC</t>
  </si>
  <si>
    <t>LAMONT_1_SOLAR1</t>
  </si>
  <si>
    <t>SC55298</t>
  </si>
  <si>
    <t>Adobe Solar, LLC</t>
  </si>
  <si>
    <t>ADOBEE_1_SOLAR</t>
  </si>
  <si>
    <t>SC55369</t>
  </si>
  <si>
    <t>Golden Springs, LLC, (Building C1)</t>
  </si>
  <si>
    <t>DELAMO_2_SOLRC1</t>
  </si>
  <si>
    <t>SC55370</t>
  </si>
  <si>
    <t>Golden Springs, LLC, (Building D)</t>
  </si>
  <si>
    <t>DELAMO_2_SOLRD</t>
  </si>
  <si>
    <t>SC55371</t>
  </si>
  <si>
    <t>Industry Metrolink PV 1</t>
  </si>
  <si>
    <t>WALNUT_2_SOLAR</t>
  </si>
  <si>
    <t>SC55394</t>
  </si>
  <si>
    <t>SS San Antonio West LLC (Chino South Building E)</t>
  </si>
  <si>
    <t>CHINO_2_SASOLR</t>
  </si>
  <si>
    <t>SC55396</t>
  </si>
  <si>
    <t>SEPV1, LLC</t>
  </si>
  <si>
    <t>LITLRK_6_SEPV01</t>
  </si>
  <si>
    <t>Pisgah</t>
  </si>
  <si>
    <t>SC55397</t>
  </si>
  <si>
    <t>SEPV2, LLC</t>
  </si>
  <si>
    <t>DEVERS_1_SEPV05</t>
  </si>
  <si>
    <t>SC55408</t>
  </si>
  <si>
    <t>North Palm Springs #1A</t>
  </si>
  <si>
    <t>BUCKWD_1_NPALM1</t>
  </si>
  <si>
    <t>SC55411</t>
  </si>
  <si>
    <t>North Palm Springs #4A</t>
  </si>
  <si>
    <t>GARNET_1_SOLAR</t>
  </si>
  <si>
    <t>SC55412</t>
  </si>
  <si>
    <t>Solar Star California XIX, LLC (AVPV I)</t>
  </si>
  <si>
    <t>SLSTR1_2_SOLAR1</t>
  </si>
  <si>
    <t>SC55413</t>
  </si>
  <si>
    <t>Solar Star California XX, LLC (AVPV II)</t>
  </si>
  <si>
    <t>SLSTR2_2_SOLAR2</t>
  </si>
  <si>
    <t>SC55415</t>
  </si>
  <si>
    <t>Solar Star California XIII, LLC (Quinto)</t>
  </si>
  <si>
    <t>SLST13_2_SOLAR1</t>
  </si>
  <si>
    <t>SC55434</t>
  </si>
  <si>
    <t>One Miracle Property, LLC</t>
  </si>
  <si>
    <t>SC55439</t>
  </si>
  <si>
    <t>Powhatan Solar Power Generation Station 1, LLC</t>
  </si>
  <si>
    <t>SC55440</t>
  </si>
  <si>
    <t>Otoe Solar Power Generation Station 1, LLC</t>
  </si>
  <si>
    <t>SC55442</t>
  </si>
  <si>
    <t>Navajo Solar Power Generation Station 1, LLC</t>
  </si>
  <si>
    <t>SC55447</t>
  </si>
  <si>
    <t>Lancaster Dry Farm Ranch B, LLC</t>
  </si>
  <si>
    <t>DELSUR_6_DRYFRB</t>
  </si>
  <si>
    <t>SC55459</t>
  </si>
  <si>
    <t>Victor Dry Farm Ranch A, LLC</t>
  </si>
  <si>
    <t>VICTOR_1_VDRYFA</t>
  </si>
  <si>
    <t>SC55460</t>
  </si>
  <si>
    <t>Victor Dry Farm Ranch B, LLC</t>
  </si>
  <si>
    <t>VICTOR_1_VDRYFB</t>
  </si>
  <si>
    <t>SC55463</t>
  </si>
  <si>
    <t>Central Antelope Dry Ranch C, LLC (A&amp;R)</t>
  </si>
  <si>
    <t>PLAINV_6_SOLARC</t>
  </si>
  <si>
    <t>SC55468</t>
  </si>
  <si>
    <t>North Lancaster Ranch, LLC (A&amp;R)</t>
  </si>
  <si>
    <t>PLAINV_6_NLRSR1</t>
  </si>
  <si>
    <t>SC55469</t>
  </si>
  <si>
    <t>Sierra Solar Greenworks, LLC (A&amp;R)</t>
  </si>
  <si>
    <t>PLAINV_6_SOLAR3</t>
  </si>
  <si>
    <t>SC55476</t>
  </si>
  <si>
    <t>American Solar Greenworks, LLC (A&amp;R)</t>
  </si>
  <si>
    <t>SC55477</t>
  </si>
  <si>
    <t>Expressway Solar A</t>
  </si>
  <si>
    <t>VICTOR_1_EXSLRA</t>
  </si>
  <si>
    <t>SC55478</t>
  </si>
  <si>
    <t>Expressway Solar B</t>
  </si>
  <si>
    <t>VICTOR_1_EXSLRB</t>
  </si>
  <si>
    <t>SC55485</t>
  </si>
  <si>
    <t>Nicolis, LLC (Weldon Solar)</t>
  </si>
  <si>
    <t>VESTAL_2_SOLAR1</t>
  </si>
  <si>
    <t>SC55488</t>
  </si>
  <si>
    <t>Garnet Solar Power Generation Station, 1 LLC</t>
  </si>
  <si>
    <t>GARNET_1_SOLAR2</t>
  </si>
  <si>
    <t>SC55490</t>
  </si>
  <si>
    <t>Tropico, LLC (Great Lakes)</t>
  </si>
  <si>
    <t>VESTAL_2_SOLAR2</t>
  </si>
  <si>
    <t>SC55493</t>
  </si>
  <si>
    <t>RE Columbia Three LLC</t>
  </si>
  <si>
    <t>GLDTWN_6_COLUM3</t>
  </si>
  <si>
    <t>SC55494</t>
  </si>
  <si>
    <t>McCoy Solar, LLC</t>
  </si>
  <si>
    <t>BLKCRK_2_SOLAR1</t>
  </si>
  <si>
    <t>SC55496</t>
  </si>
  <si>
    <t>Industry Solar Power Generation Station 1, LLC</t>
  </si>
  <si>
    <t>SC55509</t>
  </si>
  <si>
    <t>Newberry Solar 1, LLC</t>
  </si>
  <si>
    <t>Barstow</t>
  </si>
  <si>
    <t>SC55510</t>
  </si>
  <si>
    <t>USFS San Dimas Technology and Development Center</t>
  </si>
  <si>
    <t>SC55512</t>
  </si>
  <si>
    <t>Little Rock - Pham Solar PV, LLC</t>
  </si>
  <si>
    <t>LITLRK_6_SOLAR4</t>
  </si>
  <si>
    <t>SC55514</t>
  </si>
  <si>
    <t>Neenach Solar 1B South, LLC</t>
  </si>
  <si>
    <t>SC55517</t>
  </si>
  <si>
    <t>L-8 Solar Project, LLC</t>
  </si>
  <si>
    <t>SC55518</t>
  </si>
  <si>
    <t>Heliocentric, LLC</t>
  </si>
  <si>
    <t>SC55520</t>
  </si>
  <si>
    <t>Treen Solar 1, LLC</t>
  </si>
  <si>
    <t>SC55521</t>
  </si>
  <si>
    <t>Treen Solar 2, LLC</t>
  </si>
  <si>
    <t>SC55522</t>
  </si>
  <si>
    <t>Annie Power, LLC</t>
  </si>
  <si>
    <t>SC55523</t>
  </si>
  <si>
    <t>JRam Solar 1, LLC</t>
  </si>
  <si>
    <t>SC55524</t>
  </si>
  <si>
    <t>JRam Solar 2, LLC</t>
  </si>
  <si>
    <t>SC55525</t>
  </si>
  <si>
    <t>JRam Solar 3, LLC</t>
  </si>
  <si>
    <t>SC55536</t>
  </si>
  <si>
    <t>Sandra Energy, LLC</t>
  </si>
  <si>
    <t>SC55539</t>
  </si>
  <si>
    <t>Dreamer Solar, LLC</t>
  </si>
  <si>
    <t>SC55541</t>
  </si>
  <si>
    <t>Drew Energy, LLC</t>
  </si>
  <si>
    <t>SC55549</t>
  </si>
  <si>
    <t>Voyager Solar 1, LLC</t>
  </si>
  <si>
    <t>SC55550</t>
  </si>
  <si>
    <t>Voyager Solar 2, LLC</t>
  </si>
  <si>
    <t>SC55551</t>
  </si>
  <si>
    <t>Voyager Solar 3, LLC</t>
  </si>
  <si>
    <t>SC55559</t>
  </si>
  <si>
    <t>Becca Solar, LLC</t>
  </si>
  <si>
    <t>SC55560</t>
  </si>
  <si>
    <t>Toro Power 1, LLC</t>
  </si>
  <si>
    <t>SC55561</t>
  </si>
  <si>
    <t>Toro Power 2, LLC</t>
  </si>
  <si>
    <t>SC55562</t>
  </si>
  <si>
    <t>Radiance Solar 5 LLC</t>
  </si>
  <si>
    <t>SC55563</t>
  </si>
  <si>
    <t>Radiance Solar 4 LLC</t>
  </si>
  <si>
    <t>SC55568</t>
  </si>
  <si>
    <t>Highlander Solar 1 (f/k/a SEPV8)</t>
  </si>
  <si>
    <t>SC55569</t>
  </si>
  <si>
    <t>Highlander Solar 2 (f/k/a SEPV9)</t>
  </si>
  <si>
    <t>SC55570</t>
  </si>
  <si>
    <t>Summer Solar C2, LLC</t>
  </si>
  <si>
    <t>SC55571</t>
  </si>
  <si>
    <t>Summer Solar D2, LLC</t>
  </si>
  <si>
    <t>SC55572</t>
  </si>
  <si>
    <t>Summer Solar A2, LLC</t>
  </si>
  <si>
    <t>SC55573</t>
  </si>
  <si>
    <t>Summer Solar B2, LLC</t>
  </si>
  <si>
    <t>SC55574</t>
  </si>
  <si>
    <t>Rodeo Solar C2, LLC</t>
  </si>
  <si>
    <t>SC55578</t>
  </si>
  <si>
    <t>Rodeo Solar D2, LLC</t>
  </si>
  <si>
    <t>SC55585</t>
  </si>
  <si>
    <t>Expressway Solar C2, LLC</t>
  </si>
  <si>
    <t>SC55587</t>
  </si>
  <si>
    <t>Tulare PV1, LLC (Exeter 1)</t>
  </si>
  <si>
    <t>SC55588</t>
  </si>
  <si>
    <t>Tulare PV1, LLC (Exeter 2)</t>
  </si>
  <si>
    <t>SC55589</t>
  </si>
  <si>
    <t>Tulare PV1, LLC (Exeter 3)</t>
  </si>
  <si>
    <t>SC55590</t>
  </si>
  <si>
    <t>Tulare PV1, LLC (Lindsay 1)</t>
  </si>
  <si>
    <t>SC55591</t>
  </si>
  <si>
    <t>Tulare PV1, LLC (Lindsay 3)</t>
  </si>
  <si>
    <t>SC55592</t>
  </si>
  <si>
    <t>Tulare PV1, LLC (Lindsay 4)</t>
  </si>
  <si>
    <t>SC55597</t>
  </si>
  <si>
    <t>Tulare PV1, LLC (Ivanhoe 1)</t>
  </si>
  <si>
    <t>SC55598</t>
  </si>
  <si>
    <t>Tulare PV1, LLC (Ivanhoe 2)</t>
  </si>
  <si>
    <t>SC55599</t>
  </si>
  <si>
    <t>Tulare PV1, LLC (Ivanhoe 3)</t>
  </si>
  <si>
    <t>SC55600</t>
  </si>
  <si>
    <t>Tulare PV1, LLC (Porterville 1)</t>
  </si>
  <si>
    <t>SC55601</t>
  </si>
  <si>
    <t>Tulare PV1, LLC (Porterville 2)</t>
  </si>
  <si>
    <t>SC55602</t>
  </si>
  <si>
    <t>Tulare PV1, LLC (Porterville 5)</t>
  </si>
  <si>
    <t>SC55603</t>
  </si>
  <si>
    <t>Sequoia PV1, LLC (Tulare 1)</t>
  </si>
  <si>
    <t>SC55604</t>
  </si>
  <si>
    <t>Sequoia PV1, LLC (Tulare 2)</t>
  </si>
  <si>
    <t>SC55605</t>
  </si>
  <si>
    <t>Kettering 1 (f/k/a Ever CT Solar Farm, LLC - Site 1A)</t>
  </si>
  <si>
    <t>SC55606</t>
  </si>
  <si>
    <t>Kettering 2 (f/k/a Ever CT Solar Farm, LLC - Site 1B)</t>
  </si>
  <si>
    <t>SC55607</t>
  </si>
  <si>
    <t>Division 1 (f/k/a Ever CT Solar Farm, LLC - Site 2A)</t>
  </si>
  <si>
    <t>SC55609</t>
  </si>
  <si>
    <t>Division 2 (f/k/a Ever CT Solar Farm, LLC - Site 2B)</t>
  </si>
  <si>
    <t>SC55610</t>
  </si>
  <si>
    <t>Division 3 (f/k/a Ever CT Solar Farm, LLC - Site 2C)</t>
  </si>
  <si>
    <t>SC55617</t>
  </si>
  <si>
    <t>Diamond Valley Solar, LLC</t>
  </si>
  <si>
    <t>SC55618</t>
  </si>
  <si>
    <t>Marinos Ventures, LLC</t>
  </si>
  <si>
    <t>SC55619</t>
  </si>
  <si>
    <t>Sequoia PV1, LLC (Farmersville 1)</t>
  </si>
  <si>
    <t>SC55620</t>
  </si>
  <si>
    <t>Sequoia PV1, LLC (Farmersville 2)</t>
  </si>
  <si>
    <t>SC55621</t>
  </si>
  <si>
    <t>Lone Valley Solar Park I, LLC (f/k/a Agincourt)</t>
  </si>
  <si>
    <t>VICTOR_1_LVSLR1</t>
  </si>
  <si>
    <t>SC55622</t>
  </si>
  <si>
    <t>Lone Valley Solar Park II, LLC (f/k/a Marathon)</t>
  </si>
  <si>
    <t>VICTOR_1_LVSLR2</t>
  </si>
  <si>
    <t>SC55625</t>
  </si>
  <si>
    <t>US Topco Energy, Inc. (Soccer Center)</t>
  </si>
  <si>
    <t>SC55626</t>
  </si>
  <si>
    <t>Orion Solar II, LLC</t>
  </si>
  <si>
    <t>ARVINN_6_ORION2</t>
  </si>
  <si>
    <t>SC55627</t>
  </si>
  <si>
    <t>Coronal Lost Hills, LLC</t>
  </si>
  <si>
    <t>TWISSL_6_SOLAR1</t>
  </si>
  <si>
    <t>SC55628</t>
  </si>
  <si>
    <t>Vega Solar, LLC</t>
  </si>
  <si>
    <t>VEGA_6_SOLAR1</t>
  </si>
  <si>
    <t>SC55629</t>
  </si>
  <si>
    <t>FTS Master Tenant 2, LLC (SEPV18)</t>
  </si>
  <si>
    <t>LITLRK_6_SOLAR2</t>
  </si>
  <si>
    <t>SC55630</t>
  </si>
  <si>
    <t>RE Adams East</t>
  </si>
  <si>
    <t>ADMEST_6_SOLAR</t>
  </si>
  <si>
    <t>SC55631</t>
  </si>
  <si>
    <t>Sequoia PV1, LLC (Farmersville 3)</t>
  </si>
  <si>
    <t>SC55645</t>
  </si>
  <si>
    <t>Sequoia PV3 LLC (Porterville 6)</t>
  </si>
  <si>
    <t>SC55646</t>
  </si>
  <si>
    <t>Sequoia PV3 LLC (Porterville 7)</t>
  </si>
  <si>
    <t>SC55649</t>
  </si>
  <si>
    <t>SunE W12DG-C, LLC</t>
  </si>
  <si>
    <t>SC55650</t>
  </si>
  <si>
    <t>DG Solar Lessee, LLC (Hesperia)</t>
  </si>
  <si>
    <t>VICTOR_1_SLRHES</t>
  </si>
  <si>
    <t>SC55652</t>
  </si>
  <si>
    <t>California PV Energy, LLC (Champagne Ave)</t>
  </si>
  <si>
    <t>ETIWND_2_CHMPNE</t>
  </si>
  <si>
    <t>SC55653</t>
  </si>
  <si>
    <t>California PV Energy, LLC (Jurupa Ave)</t>
  </si>
  <si>
    <t>CHINO_2_JURUPA</t>
  </si>
  <si>
    <t>SC55656</t>
  </si>
  <si>
    <t>DG Solar Lessee, LLC (Snowline-Duncan Road North)</t>
  </si>
  <si>
    <t>SC55657</t>
  </si>
  <si>
    <t>DG Solar Lessee, LLC (Snowline-Duncan Road South)</t>
  </si>
  <si>
    <t>SC55660</t>
  </si>
  <si>
    <t>Victor Mesa Linda C2 LLC</t>
  </si>
  <si>
    <t>SC55661</t>
  </si>
  <si>
    <t>Victor Mesa Linda D2 LLC</t>
  </si>
  <si>
    <t>SC55662</t>
  </si>
  <si>
    <t>Victor Mesa Linda E2 LLC</t>
  </si>
  <si>
    <t>SC55667</t>
  </si>
  <si>
    <t>Sequoia PV2, LLC (Hanford 1)</t>
  </si>
  <si>
    <t>SC55668</t>
  </si>
  <si>
    <t>Sequoia PV2, LLC (Hanford 2)</t>
  </si>
  <si>
    <t>SC55674</t>
  </si>
  <si>
    <t>Coronus Joshua Tree East 5 LLC</t>
  </si>
  <si>
    <t>SC55675</t>
  </si>
  <si>
    <t>Desert Hot Springs 1</t>
  </si>
  <si>
    <t>SC55676</t>
  </si>
  <si>
    <t>Desert Hot Springs 2</t>
  </si>
  <si>
    <t>SC55688</t>
  </si>
  <si>
    <t>Gales A West</t>
  </si>
  <si>
    <t>SC55689</t>
  </si>
  <si>
    <t>Gales B East</t>
  </si>
  <si>
    <t>SC55690</t>
  </si>
  <si>
    <t>DG Solar Lessee, LLC (Snowline-White Road North)</t>
  </si>
  <si>
    <t>SC55691</t>
  </si>
  <si>
    <t>DG Solar Lessee, LLC (Snowline-White Road Central)</t>
  </si>
  <si>
    <t>SC55692</t>
  </si>
  <si>
    <t>Mitchell Solar, LLC</t>
  </si>
  <si>
    <t>SC55693</t>
  </si>
  <si>
    <t>Rudy Solar, LLC</t>
  </si>
  <si>
    <t>SC55694</t>
  </si>
  <si>
    <t>Madelyn Solar, LLC</t>
  </si>
  <si>
    <t>SC55695</t>
  </si>
  <si>
    <t>DG Solar Lessee, LLC (Snowline-White Road South)</t>
  </si>
  <si>
    <t>SC55700</t>
  </si>
  <si>
    <t>Adelanto West 1</t>
  </si>
  <si>
    <t>SC55701</t>
  </si>
  <si>
    <t>Adelanto West 2</t>
  </si>
  <si>
    <t>SC55702</t>
  </si>
  <si>
    <t>Venable #1 North</t>
  </si>
  <si>
    <t>SC55703</t>
  </si>
  <si>
    <t>Venable #2 South</t>
  </si>
  <si>
    <t>SC55715</t>
  </si>
  <si>
    <t>Lancaster Solar 1</t>
  </si>
  <si>
    <t>SC55716</t>
  </si>
  <si>
    <t>Lancaster Solar 2</t>
  </si>
  <si>
    <t>SC55740</t>
  </si>
  <si>
    <t>Morgan Lancaster I, LLC</t>
  </si>
  <si>
    <t>OASIS_6_SOLAR1</t>
  </si>
  <si>
    <t>SC55744</t>
  </si>
  <si>
    <t>PVNavitator, LLC</t>
  </si>
  <si>
    <t>SC55745</t>
  </si>
  <si>
    <t>SEPV Palmdale East, LLC</t>
  </si>
  <si>
    <t>PMDLET_6_SOLAR1</t>
  </si>
  <si>
    <t>SC55748</t>
  </si>
  <si>
    <t>Lancaster WAD B, LLC</t>
  </si>
  <si>
    <t>ROSMND_6_SOLAR</t>
  </si>
  <si>
    <t>SC55753</t>
  </si>
  <si>
    <t>Pumpjack Solar I, LLC</t>
  </si>
  <si>
    <t>PMPJCK_1_SOLAR1</t>
  </si>
  <si>
    <t>SC55755</t>
  </si>
  <si>
    <t>Catalina Solar 2, LLC</t>
  </si>
  <si>
    <t>CATLNA_2_SOLAR2</t>
  </si>
  <si>
    <t>SC55756</t>
  </si>
  <si>
    <t>Citizen Solar B, LLC</t>
  </si>
  <si>
    <t>MNDOTA_1_SOLAR2</t>
  </si>
  <si>
    <t>SC55757</t>
  </si>
  <si>
    <t>Wildwood Solar I, LLC</t>
  </si>
  <si>
    <t>WLDWD_1_SOLAR1</t>
  </si>
  <si>
    <t>SC55758</t>
  </si>
  <si>
    <t>Adelanto Solar, LLC</t>
  </si>
  <si>
    <t>VICTOR_1_SOLAR4</t>
  </si>
  <si>
    <t>SC55759</t>
  </si>
  <si>
    <t>67RK 8ME, LLC</t>
  </si>
  <si>
    <t>LAMONT_1_SOLAR5</t>
  </si>
  <si>
    <t>SC55767</t>
  </si>
  <si>
    <t>Lancaster Little Rock C LLC</t>
  </si>
  <si>
    <t>LITLRK_6_SOLAR1</t>
  </si>
  <si>
    <t>SC55772</t>
  </si>
  <si>
    <t>Maricopa East Solar PV2, LLC</t>
  </si>
  <si>
    <t>SC55774</t>
  </si>
  <si>
    <t>NRG Solar Oasis LLC</t>
  </si>
  <si>
    <t>OASIS_6_SOLAR2</t>
  </si>
  <si>
    <t>SC55777</t>
  </si>
  <si>
    <t>CED Atwell Island West, LLC</t>
  </si>
  <si>
    <t>ATWEL2_1_SOLAR1</t>
  </si>
  <si>
    <t>SC55778</t>
  </si>
  <si>
    <t>SEPV Mojave West, LLC</t>
  </si>
  <si>
    <t>MOJAVW_2_SOLAR</t>
  </si>
  <si>
    <t>SC55781</t>
  </si>
  <si>
    <t>Adera Solar</t>
  </si>
  <si>
    <t>ADERA_1_SOLAR1</t>
  </si>
  <si>
    <t>SC55785</t>
  </si>
  <si>
    <t>Park Meridian 1</t>
  </si>
  <si>
    <t>SC55786</t>
  </si>
  <si>
    <t>Terra Francesco 1</t>
  </si>
  <si>
    <t>SC55787</t>
  </si>
  <si>
    <t>Rancho Cucamonga Distribution Center 1</t>
  </si>
  <si>
    <t>PADUA_2_SOLAR1</t>
  </si>
  <si>
    <t>SC55788</t>
  </si>
  <si>
    <t>SC55789</t>
  </si>
  <si>
    <t>SunE - Mira Loma</t>
  </si>
  <si>
    <t>SC55790</t>
  </si>
  <si>
    <t>SunE - Dupont Ontario</t>
  </si>
  <si>
    <t>SC55791</t>
  </si>
  <si>
    <t>SunE - Rochester</t>
  </si>
  <si>
    <t>ETIWND_2_SOLAR2</t>
  </si>
  <si>
    <t>SC55794</t>
  </si>
  <si>
    <t>SunE - Redlands</t>
  </si>
  <si>
    <t>SC55795</t>
  </si>
  <si>
    <t>SunE - E Philadelphia Ontario</t>
  </si>
  <si>
    <t>SC55796</t>
  </si>
  <si>
    <t>SunE - Pico Rivera</t>
  </si>
  <si>
    <t>CENTER_2_SOLAR1</t>
  </si>
  <si>
    <t>SC55799</t>
  </si>
  <si>
    <t>Golden Springs Bldg H</t>
  </si>
  <si>
    <t>DELAMO_2_SOLAR1</t>
  </si>
  <si>
    <t>SC55800</t>
  </si>
  <si>
    <t>Golden Springs Bldg M</t>
  </si>
  <si>
    <t>DELAMO_2_SOLAR2</t>
  </si>
  <si>
    <t>SC55801</t>
  </si>
  <si>
    <t>Adelanto Solar 2</t>
  </si>
  <si>
    <t>VICTOR_1_SOLAR3</t>
  </si>
  <si>
    <t>SC55804</t>
  </si>
  <si>
    <t>Copper Mountain Solar 4, LLC</t>
  </si>
  <si>
    <t>COPMT4_2_SOLAR4</t>
  </si>
  <si>
    <t>SC55805</t>
  </si>
  <si>
    <t>88FT 8ME LLC (Mount Signal II)</t>
  </si>
  <si>
    <t>SC55808</t>
  </si>
  <si>
    <t>93LF 8ME LLC (Mount Signal V)</t>
  </si>
  <si>
    <t>SC55810</t>
  </si>
  <si>
    <t>41MB 8ME LLC</t>
  </si>
  <si>
    <t>SC55813</t>
  </si>
  <si>
    <t>Tribal Solar, LLC</t>
  </si>
  <si>
    <t>Iron Mountain</t>
  </si>
  <si>
    <t>SC55816</t>
  </si>
  <si>
    <t>Panoche Valley Solar, LLC</t>
  </si>
  <si>
    <t>SC55822</t>
  </si>
  <si>
    <t>Longboat Solar, LLC</t>
  </si>
  <si>
    <t>TORTLA_1_SOLAR</t>
  </si>
  <si>
    <t>SC55823</t>
  </si>
  <si>
    <t>Algonquin SKIC 10 Solar, LLC</t>
  </si>
  <si>
    <t>SKERN_6_SOLAR2</t>
  </si>
  <si>
    <t>SC55826</t>
  </si>
  <si>
    <t>Portal Ridge Solar B, LLC</t>
  </si>
  <si>
    <t>GLDFGR_6_SOLAR1</t>
  </si>
  <si>
    <t>SC55827</t>
  </si>
  <si>
    <t>Rio Bravo Solar I, LLC</t>
  </si>
  <si>
    <t>PMPJCK_1_SOLAR2</t>
  </si>
  <si>
    <t>SC55828</t>
  </si>
  <si>
    <t>Rio Bravo Solar II, LLC</t>
  </si>
  <si>
    <t>PMPJCK_1_RB2SLR</t>
  </si>
  <si>
    <t>SC55829</t>
  </si>
  <si>
    <t>Wildwood Solar II, LLC</t>
  </si>
  <si>
    <t>WLDWD_1_SOLAR2</t>
  </si>
  <si>
    <t>SC55831</t>
  </si>
  <si>
    <t>San Jacinto Solar 14.5, LLC</t>
  </si>
  <si>
    <t>SC55832</t>
  </si>
  <si>
    <t>San Jacinto Solar 5.5, LLC</t>
  </si>
  <si>
    <t>SC55833</t>
  </si>
  <si>
    <t>Jacumba Solar, LLC</t>
  </si>
  <si>
    <t>San Diego</t>
  </si>
  <si>
    <t>San Diego South</t>
  </si>
  <si>
    <t>SC55834</t>
  </si>
  <si>
    <t>RE Garland A, LLC</t>
  </si>
  <si>
    <t>GARLND_2_GASLRA</t>
  </si>
  <si>
    <t>SC55835</t>
  </si>
  <si>
    <t>SR Solis Vestal Almond, LLC</t>
  </si>
  <si>
    <t>CEDUCR_2_SOLAR1</t>
  </si>
  <si>
    <t>SC55836</t>
  </si>
  <si>
    <t>SR Solis Vestal Herder, LLC</t>
  </si>
  <si>
    <t>CEDUCR_2_SOLAR2</t>
  </si>
  <si>
    <t>SC55837</t>
  </si>
  <si>
    <t>SR Solis Vestal Fireman, LLC</t>
  </si>
  <si>
    <t>CEDUCR_2_SOLAR4</t>
  </si>
  <si>
    <t>SC55838</t>
  </si>
  <si>
    <t>SR Solis Crown, LLC</t>
  </si>
  <si>
    <t>CEDUCR_2_SOLAR3</t>
  </si>
  <si>
    <t>SC55840</t>
  </si>
  <si>
    <t>Joshua Tree Solar Farm, LLC</t>
  </si>
  <si>
    <t>SC55843</t>
  </si>
  <si>
    <t>FTS Project Owner 1, LLC (Summer North)</t>
  </si>
  <si>
    <t>DELSUR_6_SOLAR1</t>
  </si>
  <si>
    <t>SC55844</t>
  </si>
  <si>
    <t>SunE- Victorville</t>
  </si>
  <si>
    <t>SC55845</t>
  </si>
  <si>
    <t>SunE- Elm Fontana</t>
  </si>
  <si>
    <t>SC55846</t>
  </si>
  <si>
    <t>SunE- Cherry Fontana</t>
  </si>
  <si>
    <t>SC55847</t>
  </si>
  <si>
    <t>SunE- Fontana</t>
  </si>
  <si>
    <t>SC55848</t>
  </si>
  <si>
    <t>SunE- Jurupa Ontario</t>
  </si>
  <si>
    <t>SC55855</t>
  </si>
  <si>
    <t>SunE- Santa Ana</t>
  </si>
  <si>
    <t>SC55856</t>
  </si>
  <si>
    <t>SunE- Cucamonga Ontario West</t>
  </si>
  <si>
    <t>SC55859</t>
  </si>
  <si>
    <t>Boomer Solar 2</t>
  </si>
  <si>
    <t>SC55860</t>
  </si>
  <si>
    <t>Boomer Solar 6</t>
  </si>
  <si>
    <t>SC55861</t>
  </si>
  <si>
    <t>Boomer Solar 7</t>
  </si>
  <si>
    <t>SC55865</t>
  </si>
  <si>
    <t>Boomer Solar 12</t>
  </si>
  <si>
    <t>SC55867</t>
  </si>
  <si>
    <t>Boomer Solar 15</t>
  </si>
  <si>
    <t>SC55869</t>
  </si>
  <si>
    <t>Boomer Solar 17</t>
  </si>
  <si>
    <t>SC55870</t>
  </si>
  <si>
    <t>Boomer Solar 18</t>
  </si>
  <si>
    <t>SC55871</t>
  </si>
  <si>
    <t>Boomer Solar 22</t>
  </si>
  <si>
    <t>SC55872</t>
  </si>
  <si>
    <t>SunE- Quarry Corona</t>
  </si>
  <si>
    <t>SC55873</t>
  </si>
  <si>
    <t>SunE- Mission Pomona</t>
  </si>
  <si>
    <t>SC55874</t>
  </si>
  <si>
    <t>Golden Springs Building F</t>
  </si>
  <si>
    <t>DELAMO_2_SOLAR4</t>
  </si>
  <si>
    <t>SC55875</t>
  </si>
  <si>
    <t>Golden Springs Building G</t>
  </si>
  <si>
    <t>DELAMO_2_SOLAR3</t>
  </si>
  <si>
    <t>SC55876</t>
  </si>
  <si>
    <t>Golden Springs Building L</t>
  </si>
  <si>
    <t>DELAMO_2_SOLAR5</t>
  </si>
  <si>
    <t>SC55877</t>
  </si>
  <si>
    <t>Freeway Springs</t>
  </si>
  <si>
    <t>DELAMO_2_SOLAR6</t>
  </si>
  <si>
    <t>SC55878</t>
  </si>
  <si>
    <t>Dulles</t>
  </si>
  <si>
    <t>ETIWND_2_SOLAR5</t>
  </si>
  <si>
    <t>SC65005</t>
  </si>
  <si>
    <t>Sunray Energy, Inc.</t>
  </si>
  <si>
    <t>SEGS_1_SEGS2</t>
  </si>
  <si>
    <t>SC65017</t>
  </si>
  <si>
    <t>Luz Solar Partners Ltd. III</t>
  </si>
  <si>
    <t>KRAMER_1_SEGSR3</t>
  </si>
  <si>
    <t>SC65018</t>
  </si>
  <si>
    <t>Luz Solar Partners Ltd. IV</t>
  </si>
  <si>
    <t>KRAMER_1_SEGSR4</t>
  </si>
  <si>
    <t>SC65019</t>
  </si>
  <si>
    <t>Luz Solar Partners Ltd. V</t>
  </si>
  <si>
    <t>KRAMER_1_SEGS37</t>
  </si>
  <si>
    <t>SC65020</t>
  </si>
  <si>
    <t>Luz Solar Partners Ltd. VI</t>
  </si>
  <si>
    <t>SC65021</t>
  </si>
  <si>
    <t>Luz Solar Partners Ltd. VII</t>
  </si>
  <si>
    <t>SC65050</t>
  </si>
  <si>
    <t>Luz Solar Partners Ltd. VIII</t>
  </si>
  <si>
    <t>KRAMER_2_SEGS89</t>
  </si>
  <si>
    <t>SC65051</t>
  </si>
  <si>
    <t>Luz Solar Partners Ltd. IX</t>
  </si>
  <si>
    <t>SC65208</t>
  </si>
  <si>
    <t>Solar Partners I, LLC (Ivanpah)</t>
  </si>
  <si>
    <t>IVANPA_1_UNIT2</t>
  </si>
  <si>
    <t>SC76004</t>
  </si>
  <si>
    <t>FPL Energy Cabazon Wind, LLC</t>
  </si>
  <si>
    <t>TRNSWD_1_QF</t>
  </si>
  <si>
    <t>SC76012</t>
  </si>
  <si>
    <t>ON Wind Energy LLC</t>
  </si>
  <si>
    <t>SC76024</t>
  </si>
  <si>
    <t>Ridgetop Energy, LLC (I)</t>
  </si>
  <si>
    <t>ENWIND_2_WIND2</t>
  </si>
  <si>
    <t>SC76031</t>
  </si>
  <si>
    <t>EUI Management PH Inc.</t>
  </si>
  <si>
    <t>DEVERS_1_QF</t>
  </si>
  <si>
    <t>SC76037</t>
  </si>
  <si>
    <t>Tehachapi Power Purchase Contract Trust</t>
  </si>
  <si>
    <t>SC76040</t>
  </si>
  <si>
    <t>Wind Stream Operations, LLC (VG # 2)</t>
  </si>
  <si>
    <t>NZWIND_6_WDSTR2</t>
  </si>
  <si>
    <t>SC76041</t>
  </si>
  <si>
    <t>Wind Stream Operations, LLC (VG # 3)</t>
  </si>
  <si>
    <t>NZWIND_6_WDSTR3</t>
  </si>
  <si>
    <t>SC76042</t>
  </si>
  <si>
    <t>Wind Stream Operations, LLC (VG # 4)</t>
  </si>
  <si>
    <t>NZWIND_6_WDSTR4</t>
  </si>
  <si>
    <t>SC76043</t>
  </si>
  <si>
    <t>AES Tehachapi Wind, LLC     85-A</t>
  </si>
  <si>
    <t>VINCNT_2_QF</t>
  </si>
  <si>
    <t>SC76044</t>
  </si>
  <si>
    <t>AES Tehachapi Wind, LLC   85-B</t>
  </si>
  <si>
    <t>SC76051</t>
  </si>
  <si>
    <t>Section 20 Trust</t>
  </si>
  <si>
    <t>SC76052</t>
  </si>
  <si>
    <t>NAWP Inc. (East Winds Proj)</t>
  </si>
  <si>
    <t>GARNET_2_WIND5</t>
  </si>
  <si>
    <t>SC76053</t>
  </si>
  <si>
    <t>Difwind Farms Limited V</t>
  </si>
  <si>
    <t>SC76055</t>
  </si>
  <si>
    <t>Coram Energy, LLC</t>
  </si>
  <si>
    <t>MIDWD_2_WIND2</t>
  </si>
  <si>
    <t>SC76056</t>
  </si>
  <si>
    <t>Edom Hills Project 1, LLC</t>
  </si>
  <si>
    <t>CAPWD_1_QF</t>
  </si>
  <si>
    <t>SC76057</t>
  </si>
  <si>
    <t>Cameron Ridge LLC (III)</t>
  </si>
  <si>
    <t>ENWIND_2_WIND1</t>
  </si>
  <si>
    <t>SC76058</t>
  </si>
  <si>
    <t>San Gorgonio Westwinds II, LLC</t>
  </si>
  <si>
    <t>GARNET_2_WIND4</t>
  </si>
  <si>
    <t>SC76061</t>
  </si>
  <si>
    <t>Western Wind Energy Corp (Windridge)</t>
  </si>
  <si>
    <t>SC76062</t>
  </si>
  <si>
    <t>Energy Development &amp; Construction Corp Corporation</t>
  </si>
  <si>
    <t>GARNET_2_WIND2</t>
  </si>
  <si>
    <t>SC76063</t>
  </si>
  <si>
    <t>Desert Winds I PPC Trust</t>
  </si>
  <si>
    <t>SC76065</t>
  </si>
  <si>
    <t>Sky River Patnership (Wilderness I)</t>
  </si>
  <si>
    <t>JAWBNE_2_SRWND</t>
  </si>
  <si>
    <t>SC76066</t>
  </si>
  <si>
    <t>Sky River Partnership (Wilderness II)</t>
  </si>
  <si>
    <t>SC76067</t>
  </si>
  <si>
    <t>Sky River Partnership (Wilderness III)</t>
  </si>
  <si>
    <t>SC76087</t>
  </si>
  <si>
    <t>Section 16-29  Trust  (Altech III)</t>
  </si>
  <si>
    <t>SC76088</t>
  </si>
  <si>
    <t>Difwind Partners</t>
  </si>
  <si>
    <t>ALTWD_1_QF</t>
  </si>
  <si>
    <t>SC76089</t>
  </si>
  <si>
    <t>CTV Power Purchase Contract Trust</t>
  </si>
  <si>
    <t>SC76090</t>
  </si>
  <si>
    <t>Alta Mesa Pwr. Purch. Contract Trust</t>
  </si>
  <si>
    <t>SC76091</t>
  </si>
  <si>
    <t>Cameron Ridge LLC (IV)</t>
  </si>
  <si>
    <t>SC76092</t>
  </si>
  <si>
    <t>Ridgetop Energy, LLC (II)</t>
  </si>
  <si>
    <t>SC76094</t>
  </si>
  <si>
    <t>Section 22 Trust  (San Jacinto)</t>
  </si>
  <si>
    <t>SC76095</t>
  </si>
  <si>
    <t>Dutch Energy</t>
  </si>
  <si>
    <t>SC76096</t>
  </si>
  <si>
    <t>Westwind Trust</t>
  </si>
  <si>
    <t>SC76097</t>
  </si>
  <si>
    <t>Windland Inc. (Boxcar II)</t>
  </si>
  <si>
    <t>MIDWD_2_WIND1</t>
  </si>
  <si>
    <t>SC76102</t>
  </si>
  <si>
    <t>Victory Garden Phase IV Partner - 6102</t>
  </si>
  <si>
    <t>SC76103</t>
  </si>
  <si>
    <t>Victory Garden Phase IV Partner - 6103</t>
  </si>
  <si>
    <t>SC76104</t>
  </si>
  <si>
    <t>Victory Garden Phase IV Partner - 6104</t>
  </si>
  <si>
    <t>SC76105</t>
  </si>
  <si>
    <t>Terra-Gen 251 Wind, LLC  (Monolith X)</t>
  </si>
  <si>
    <t>SC76106</t>
  </si>
  <si>
    <t>Terra-Gen 251 Wind, LLC  (Monolith XI)</t>
  </si>
  <si>
    <t>SC76107</t>
  </si>
  <si>
    <t>Terra-Gen 251 Wind, LLC  (Monolith XII)</t>
  </si>
  <si>
    <t>SC76108</t>
  </si>
  <si>
    <t>Terra-Gen 251 Wind, LLC  (Monolith XIII)</t>
  </si>
  <si>
    <t>SC76111</t>
  </si>
  <si>
    <t>Wind Stream Operations, LLC (Northwind)</t>
  </si>
  <si>
    <t>SC76112</t>
  </si>
  <si>
    <t>SA</t>
  </si>
  <si>
    <t>SC76113</t>
  </si>
  <si>
    <t>Desert Winds II Pwr Purch Trst</t>
  </si>
  <si>
    <t>SC76114</t>
  </si>
  <si>
    <t>Desert Wind III PPC Trust</t>
  </si>
  <si>
    <t>SC76213</t>
  </si>
  <si>
    <t>BNY Western Trust Company</t>
  </si>
  <si>
    <t>SC76234</t>
  </si>
  <si>
    <t>Oak Creek Energy Systems Inc.</t>
  </si>
  <si>
    <t>SC76304</t>
  </si>
  <si>
    <t>Mountain View Power Partners IV, LLC</t>
  </si>
  <si>
    <t>BLAST_1_WIND</t>
  </si>
  <si>
    <t>SC76305</t>
  </si>
  <si>
    <t>Dillon Wind LLC (A&amp;R)</t>
  </si>
  <si>
    <t>TIFFNY_1_DILLON</t>
  </si>
  <si>
    <t>SC76307</t>
  </si>
  <si>
    <t>Windstar Energy, LLC</t>
  </si>
  <si>
    <t>WNDSTR_2_WIND</t>
  </si>
  <si>
    <t>SC76314</t>
  </si>
  <si>
    <t>Alta Windpower I</t>
  </si>
  <si>
    <t>ALTA4A_2_CPCW1</t>
  </si>
  <si>
    <t>SC76315</t>
  </si>
  <si>
    <t>Alta Windpower II</t>
  </si>
  <si>
    <t>ALTA4B_2_CPCW2</t>
  </si>
  <si>
    <t>SC76316</t>
  </si>
  <si>
    <t>Alta Windpower III</t>
  </si>
  <si>
    <t>ALTA4B_2_CPCW3</t>
  </si>
  <si>
    <t>SC76317</t>
  </si>
  <si>
    <t>Alta Windpower IV</t>
  </si>
  <si>
    <t>ALTA3A_2_CPCE4</t>
  </si>
  <si>
    <t>SC76318</t>
  </si>
  <si>
    <t>Alta Windpower V</t>
  </si>
  <si>
    <t>ALTA3A_2_CPCE5</t>
  </si>
  <si>
    <t>SC76319</t>
  </si>
  <si>
    <t>Mustang Hills, LLC</t>
  </si>
  <si>
    <t>ALTA4B_2_CPCW6</t>
  </si>
  <si>
    <t>SC76320</t>
  </si>
  <si>
    <t>Pinyon Pines I</t>
  </si>
  <si>
    <t>ALT6DN_2_WIND7</t>
  </si>
  <si>
    <t>SC76321</t>
  </si>
  <si>
    <t>Alta Windpower VIII</t>
  </si>
  <si>
    <t>ALTA3A_2_CPCE8</t>
  </si>
  <si>
    <t>SC76322</t>
  </si>
  <si>
    <t>Pinyon Pines II</t>
  </si>
  <si>
    <t>ALT6DS_2_WIND9</t>
  </si>
  <si>
    <t>SC76323</t>
  </si>
  <si>
    <t>Alta Windpower X</t>
  </si>
  <si>
    <t>ALTA6E_2_WIND10</t>
  </si>
  <si>
    <t>SC76324</t>
  </si>
  <si>
    <t>Alta Windpower XI</t>
  </si>
  <si>
    <t>ALTA6B_2_WIND11</t>
  </si>
  <si>
    <t>SC76330</t>
  </si>
  <si>
    <t>N. Hurlburt Wind, LLC</t>
  </si>
  <si>
    <t>Snohomish</t>
  </si>
  <si>
    <t>SC76331</t>
  </si>
  <si>
    <t>S. Hurlburt Wind, LLC</t>
  </si>
  <si>
    <t>SC76332</t>
  </si>
  <si>
    <t>Horseshoe Bend Wind, LLC</t>
  </si>
  <si>
    <t>SC76333</t>
  </si>
  <si>
    <t>Mountain View Power Partners, LLC</t>
  </si>
  <si>
    <t>MTWIND_1_UNIT 1</t>
  </si>
  <si>
    <t>SC76334</t>
  </si>
  <si>
    <t>Goshen Phase II, LLC</t>
  </si>
  <si>
    <t>Idaho Falls</t>
  </si>
  <si>
    <t>ID_EA</t>
  </si>
  <si>
    <t>PACE</t>
  </si>
  <si>
    <t>Idaho</t>
  </si>
  <si>
    <t>SC76355</t>
  </si>
  <si>
    <t>Coram Energy LLC</t>
  </si>
  <si>
    <t>SC76358</t>
  </si>
  <si>
    <t>San Gorgonio Westwinds II- Windustries, LLC (f/k/a 6058)</t>
  </si>
  <si>
    <t>SC76361</t>
  </si>
  <si>
    <t>Rising Tree Wind Farm III, LLC (f/k/a Alta XIII)</t>
  </si>
  <si>
    <t>RTREE_2_WIND3</t>
  </si>
  <si>
    <t>SC76362</t>
  </si>
  <si>
    <t>Rising Tree Wind Farm, LLC</t>
  </si>
  <si>
    <t>RTREE_2_WIND1</t>
  </si>
  <si>
    <t>SC76366</t>
  </si>
  <si>
    <t>Mogul Energy Partnership I</t>
  </si>
  <si>
    <t>SC76367</t>
  </si>
  <si>
    <t>Windland Refresh, LLC</t>
  </si>
  <si>
    <t>MIDWD_6_WNDLND</t>
  </si>
  <si>
    <t>SC76391</t>
  </si>
  <si>
    <t>Cameron Ridge II, LLC (f/k/a 6091)</t>
  </si>
  <si>
    <t>FLOWD_2_WIND1</t>
  </si>
  <si>
    <t>SC76396</t>
  </si>
  <si>
    <t>Smoke Tree Wind, LLC</t>
  </si>
  <si>
    <t>SC76397</t>
  </si>
  <si>
    <t>Windland Refresh 2, LLC (f/k/a 6097)</t>
  </si>
  <si>
    <t>SD1000</t>
  </si>
  <si>
    <t>Otay Landfill I</t>
  </si>
  <si>
    <t>OTAY_6_UNITB1</t>
  </si>
  <si>
    <t>SDG&amp;E</t>
  </si>
  <si>
    <t>SD1001</t>
  </si>
  <si>
    <t>Otay Landfill 2</t>
  </si>
  <si>
    <t>SD1004</t>
  </si>
  <si>
    <t>Sycamore Energy 1 LLC</t>
  </si>
  <si>
    <t>CHILLS_1_SYCENG</t>
  </si>
  <si>
    <t>SD1008</t>
  </si>
  <si>
    <t>Otay Landfill 3</t>
  </si>
  <si>
    <t>OTAY_7_UNITC1</t>
  </si>
  <si>
    <t>SD1009</t>
  </si>
  <si>
    <t>MM Prima Deshecha</t>
  </si>
  <si>
    <t>CPSTNO_7_PRMADS</t>
  </si>
  <si>
    <t>San Diego North Central</t>
  </si>
  <si>
    <t>SD1012</t>
  </si>
  <si>
    <t>San Marcos Energy</t>
  </si>
  <si>
    <t>SMRCOS_6_LNDFIL</t>
  </si>
  <si>
    <t>SD1013</t>
  </si>
  <si>
    <t>Otay Landfill V</t>
  </si>
  <si>
    <t>OTAY_6_LNDFL5</t>
  </si>
  <si>
    <t>SD1014</t>
  </si>
  <si>
    <t>Otay Landfill VI</t>
  </si>
  <si>
    <t>OTAY_6_LNDFL6</t>
  </si>
  <si>
    <t>SD1026</t>
  </si>
  <si>
    <t>MM San Diego-Miramar (RAM)</t>
  </si>
  <si>
    <t>MSHGTS_6_MMARLF</t>
  </si>
  <si>
    <t>SD1028</t>
  </si>
  <si>
    <t>Sycamore Energy 2 LLC</t>
  </si>
  <si>
    <t>CHILLS_7_UNITA1</t>
  </si>
  <si>
    <t>SD2000</t>
  </si>
  <si>
    <t>Covanta Delano Inc (formerly AES Delano)</t>
  </si>
  <si>
    <t>PANDOL_6_UNIT</t>
  </si>
  <si>
    <t>SD2001</t>
  </si>
  <si>
    <t>Blue Lake Power</t>
  </si>
  <si>
    <t>BLULKE_6_BLUELK</t>
  </si>
  <si>
    <t>SD3000</t>
  </si>
  <si>
    <t>Calpine Geysers</t>
  </si>
  <si>
    <t>SD4000</t>
  </si>
  <si>
    <t>SDCWA - Rancho Penasquitos Hydro</t>
  </si>
  <si>
    <t>CCRITA_7_RPPCHF</t>
  </si>
  <si>
    <t>SD4001</t>
  </si>
  <si>
    <t>City of San Diego - Point Loma</t>
  </si>
  <si>
    <t>CBRLLO_6_PLSTP1</t>
  </si>
  <si>
    <t>SD4002</t>
  </si>
  <si>
    <t>Rugraw Inc.  (Lassen Lodge Hydro)</t>
  </si>
  <si>
    <t>SD4005</t>
  </si>
  <si>
    <t>Badger Filtration Plant</t>
  </si>
  <si>
    <t>MSSION_2_QF</t>
  </si>
  <si>
    <t>SD4006</t>
  </si>
  <si>
    <t>Olivenhain Municipal Water District</t>
  </si>
  <si>
    <t>SD4007</t>
  </si>
  <si>
    <t>City of Oceanside - San Francisco Peak Hydro Plant</t>
  </si>
  <si>
    <t>SD4008</t>
  </si>
  <si>
    <t>City of Escondido - Bear Valley</t>
  </si>
  <si>
    <t>SD5001</t>
  </si>
  <si>
    <t>Centinela Solar Energy Facility (Centinela I)</t>
  </si>
  <si>
    <t>CNTNLA_2_SOLAR1</t>
  </si>
  <si>
    <t>SD5002</t>
  </si>
  <si>
    <t>Centinela Solar Energy Facility Expansion (Centinela II)</t>
  </si>
  <si>
    <t>CNTNLA_2_SOLAR2</t>
  </si>
  <si>
    <t>SD5003</t>
  </si>
  <si>
    <t>CSolar IV South - Imperial Solar Energy Center-South</t>
  </si>
  <si>
    <t>CSLR4S_2_SOLAR</t>
  </si>
  <si>
    <t>SD5004</t>
  </si>
  <si>
    <t>CSolar IV West - Imperial Solar Energy Center-West</t>
  </si>
  <si>
    <t>IVWEST_2_SOLAR1</t>
  </si>
  <si>
    <t>SD5005</t>
  </si>
  <si>
    <t>NRG Solar Borrego</t>
  </si>
  <si>
    <t>BREGGO_6_SOLAR</t>
  </si>
  <si>
    <t>SD5008</t>
  </si>
  <si>
    <t>Desert Green Solar Farm</t>
  </si>
  <si>
    <t>BREGGO_6_DEGRSL</t>
  </si>
  <si>
    <t>SD5016</t>
  </si>
  <si>
    <t>Campo Verde Solar</t>
  </si>
  <si>
    <t>CPVERD_2_SOLAR</t>
  </si>
  <si>
    <t>SD5026</t>
  </si>
  <si>
    <t>Sol Orchard 20 - Ramona 1</t>
  </si>
  <si>
    <t>CRELMN_6_RAMON1</t>
  </si>
  <si>
    <t>SD5027</t>
  </si>
  <si>
    <t>Sol Orchard 21 - Ramona 2</t>
  </si>
  <si>
    <t>CRELMN_6_RAMON2</t>
  </si>
  <si>
    <t>SD5028</t>
  </si>
  <si>
    <t>Sol Orchard 22 - Valley Center 1</t>
  </si>
  <si>
    <t>SD5029</t>
  </si>
  <si>
    <t>Sol Orchard 23 - Valley Center 2</t>
  </si>
  <si>
    <t>VLCNTR_6_VCSLR2</t>
  </si>
  <si>
    <t>SD5031</t>
  </si>
  <si>
    <t>Tierra del Sol  Solar Farm</t>
  </si>
  <si>
    <t>SD5032</t>
  </si>
  <si>
    <t>Arlington Valley Solar Energy II - AVS II</t>
  </si>
  <si>
    <t>ARLVAL_5_SOLAR</t>
  </si>
  <si>
    <t>APS</t>
  </si>
  <si>
    <t>SW</t>
  </si>
  <si>
    <t>SD5033</t>
  </si>
  <si>
    <t>Catalina Solar</t>
  </si>
  <si>
    <t>CATLNA_2_SOLAR</t>
  </si>
  <si>
    <t>SD5034</t>
  </si>
  <si>
    <t>SG2 Imperial Valley</t>
  </si>
  <si>
    <t>ALHMBR_1_ALHSLR</t>
  </si>
  <si>
    <t>ARKANS_1_ARKSLR</t>
  </si>
  <si>
    <t>SNORA_2_SNRSLR</t>
  </si>
  <si>
    <t>SD5037</t>
  </si>
  <si>
    <t>Imperial Valley Solar 1, LLC - Silver Ridge Mt. Signal</t>
  </si>
  <si>
    <t>IVSLRP_2_SOLAR1</t>
  </si>
  <si>
    <t>SD5040</t>
  </si>
  <si>
    <t>SDG&amp;E Solar Energy Project</t>
  </si>
  <si>
    <t>San Diego County (Partial)</t>
  </si>
  <si>
    <t>SD5048</t>
  </si>
  <si>
    <t>Cascade Solar</t>
  </si>
  <si>
    <t>DEVERS_1_SOLAR</t>
  </si>
  <si>
    <t>San Bernardino - Baker</t>
  </si>
  <si>
    <t>SD5049</t>
  </si>
  <si>
    <t>70SM1 8ME, LLC (Gestamp Calipatria)</t>
  </si>
  <si>
    <t>CALPSS_6_SOLAR1</t>
  </si>
  <si>
    <t>SD5050</t>
  </si>
  <si>
    <t>TallBear Seville</t>
  </si>
  <si>
    <t>ANZA_6_SOLAR1</t>
  </si>
  <si>
    <t>SD5052</t>
  </si>
  <si>
    <t>Maricopa West</t>
  </si>
  <si>
    <t>MARCPW_6_SOLAR1</t>
  </si>
  <si>
    <t>SD5053</t>
  </si>
  <si>
    <t>Buckman Springs PV 1</t>
  </si>
  <si>
    <t>SD5054</t>
  </si>
  <si>
    <t>Buckman Springs PV 2</t>
  </si>
  <si>
    <t>SD5055</t>
  </si>
  <si>
    <t>Viejas Blvd PV 1</t>
  </si>
  <si>
    <t>SD5056</t>
  </si>
  <si>
    <t>Calico Ranch Solar Project</t>
  </si>
  <si>
    <t>SD5058</t>
  </si>
  <si>
    <t>Sun Edison Victorville Solar</t>
  </si>
  <si>
    <t>SD5063</t>
  </si>
  <si>
    <t>SEPV Boulevard 2</t>
  </si>
  <si>
    <t>SD5064</t>
  </si>
  <si>
    <t>NLP Granger A82, LLC</t>
  </si>
  <si>
    <t>LILIAC_6_SOLAR</t>
  </si>
  <si>
    <t>SD7000</t>
  </si>
  <si>
    <t>Oasis Power</t>
  </si>
  <si>
    <t>VINCNT_2_WESTWD</t>
  </si>
  <si>
    <t>SD7001</t>
  </si>
  <si>
    <t>Iberdrola - Mountain Wind</t>
  </si>
  <si>
    <t>MTWIND_1_UNIT 3</t>
  </si>
  <si>
    <t>SD7002</t>
  </si>
  <si>
    <t>Iberdrola - Phoenix West</t>
  </si>
  <si>
    <t>PWEST_1_UNIT</t>
  </si>
  <si>
    <t>SD7003</t>
  </si>
  <si>
    <t>FPL Energy Green Power Wind</t>
  </si>
  <si>
    <t>GARNET_1_UNITS</t>
  </si>
  <si>
    <t>SD7004</t>
  </si>
  <si>
    <t>Kumeyaay Wind Energy Facility</t>
  </si>
  <si>
    <t>CRSTWD_6_KUMYAY</t>
  </si>
  <si>
    <t>SD7005</t>
  </si>
  <si>
    <t>NaturEner Glacier 1</t>
  </si>
  <si>
    <t>MT</t>
  </si>
  <si>
    <t>Toole</t>
  </si>
  <si>
    <t>MT_NW</t>
  </si>
  <si>
    <t>SD7006</t>
  </si>
  <si>
    <t>NaturEner Glacier 2</t>
  </si>
  <si>
    <t>SD7007</t>
  </si>
  <si>
    <t>NaturEner Rim Rock</t>
  </si>
  <si>
    <t>Glacier</t>
  </si>
  <si>
    <t>SD7014</t>
  </si>
  <si>
    <t>Pacific Wind Project</t>
  </si>
  <si>
    <t>ROSMDW_2_WIND1</t>
  </si>
  <si>
    <t>SD7015</t>
  </si>
  <si>
    <t>Coram Energy</t>
  </si>
  <si>
    <t>MIDWD_7_CORAMB</t>
  </si>
  <si>
    <t>SD7016</t>
  </si>
  <si>
    <t>Ocotillo Express Wind Project</t>
  </si>
  <si>
    <t>OCTILO_5_WIND</t>
  </si>
  <si>
    <t>SD7017</t>
  </si>
  <si>
    <t>Energia Sierra Juarez</t>
  </si>
  <si>
    <t>ENERSJ_2_WIND</t>
  </si>
  <si>
    <t>BJ</t>
  </si>
  <si>
    <t>N/A</t>
  </si>
  <si>
    <t>SD7019</t>
  </si>
  <si>
    <t>Iberdrola - Manzana</t>
  </si>
  <si>
    <t>MANZNA_2_WIND</t>
  </si>
  <si>
    <t>SD7029</t>
  </si>
  <si>
    <t>Oak Creek Wind - Zephyr</t>
  </si>
  <si>
    <t>OAKWD_6_ZEPHWD</t>
  </si>
  <si>
    <t>SD7030</t>
  </si>
  <si>
    <t>San Gorgonio</t>
  </si>
  <si>
    <t>GARNET_2_WIND1</t>
  </si>
  <si>
    <t>PG50033</t>
  </si>
  <si>
    <t>AT&amp;T Park Solar Arrays</t>
  </si>
  <si>
    <t>PG50034</t>
  </si>
  <si>
    <t>SF Service Center Solar Array 1</t>
  </si>
  <si>
    <t>SC55659</t>
  </si>
  <si>
    <t>Victor Mesa Linda B2 LLC</t>
  </si>
  <si>
    <t>SD4062</t>
  </si>
  <si>
    <t>OCI Solar Lakeside</t>
  </si>
  <si>
    <t>SD4064</t>
  </si>
  <si>
    <t>SC55762</t>
  </si>
  <si>
    <t>Central Antelope Dry Ranch B, LLC</t>
  </si>
  <si>
    <t>PG50061</t>
  </si>
  <si>
    <t>Aspiration Solar G LLC  (1) (PV 3 RFO)</t>
  </si>
  <si>
    <t>PG50059</t>
  </si>
  <si>
    <t>CED Corcoran Solar 3, LLC (PV 3 RFO)</t>
  </si>
  <si>
    <t>FRESHW_1_SOLAR1</t>
  </si>
  <si>
    <t>PG50060</t>
  </si>
  <si>
    <t>Westside Solar, LLC (1) (PV 3 RFO)</t>
  </si>
  <si>
    <t>PAIGES_6_SOLAR</t>
  </si>
  <si>
    <t>SD5065</t>
  </si>
  <si>
    <t>NLP Valley Center Solar, LLC</t>
  </si>
  <si>
    <t>VLCNTR_6_VCSLR</t>
  </si>
  <si>
    <t>SC76452</t>
  </si>
  <si>
    <t>Yavi Energy (f/k/a 6052)</t>
  </si>
  <si>
    <t>SC65817</t>
  </si>
  <si>
    <t>Luz Solar Partners Ltd, III (SEGS III) (f/k/a 5017)</t>
  </si>
  <si>
    <t>SC65818</t>
  </si>
  <si>
    <t>Luz Solar Partners Ltd, IV (SEGS IV) (f/k/a 5018)</t>
  </si>
  <si>
    <t>SC65819</t>
  </si>
  <si>
    <t>Luz Solar Partners Ltd, V (SEGS V) (f/k/a 5019)</t>
  </si>
  <si>
    <t>SC55885</t>
  </si>
  <si>
    <t>Blythe Solar II, LLC</t>
  </si>
  <si>
    <t>DRACKR_2_SOLAR2</t>
  </si>
  <si>
    <t>SC76368</t>
  </si>
  <si>
    <t>Broadview Energy KW, LLC</t>
  </si>
  <si>
    <t>NM</t>
  </si>
  <si>
    <t>Curry</t>
  </si>
  <si>
    <t>NM_EA</t>
  </si>
  <si>
    <t>PNM</t>
  </si>
  <si>
    <t>New_Mexico</t>
  </si>
  <si>
    <t>SC76379</t>
  </si>
  <si>
    <t>Broadview Energy JN, LLC</t>
  </si>
  <si>
    <t>SC55888</t>
  </si>
  <si>
    <t>RE Garland, LLC</t>
  </si>
  <si>
    <t>GARLND_2_GASLR</t>
  </si>
  <si>
    <t>SC76462</t>
  </si>
  <si>
    <t>Energy Development &amp; Const. Corp. (f/k/a 6062)</t>
  </si>
  <si>
    <t>SC55880</t>
  </si>
  <si>
    <t>Mesquite Solar 2</t>
  </si>
  <si>
    <t>SC44213</t>
  </si>
  <si>
    <t>TKO Power Inc. (South Bear Creek)</t>
  </si>
  <si>
    <t>TKOPWR_6_HYDRO</t>
  </si>
  <si>
    <t>SC33118</t>
  </si>
  <si>
    <t>Geysers Power Company, LLC</t>
  </si>
  <si>
    <t>SC76372</t>
  </si>
  <si>
    <t>Tule Wind</t>
  </si>
  <si>
    <t>PG40139</t>
  </si>
  <si>
    <t>Goose Valley Hydro (SB32)</t>
  </si>
  <si>
    <t>PG40140</t>
  </si>
  <si>
    <t>Lassen Station Hydro (SB32)</t>
  </si>
  <si>
    <t>BUCKCK_2_HYDRO</t>
  </si>
  <si>
    <t>PG40135</t>
  </si>
  <si>
    <t>MONTPH_7_UNIT 1</t>
  </si>
  <si>
    <t>PG40138</t>
  </si>
  <si>
    <t>Indian Valley Hydro (PURPA)</t>
  </si>
  <si>
    <t>INDVLY_1_UNITS</t>
  </si>
  <si>
    <t>PG50063</t>
  </si>
  <si>
    <t>Oak Leaf Solar X (SB32)</t>
  </si>
  <si>
    <t>PG50062</t>
  </si>
  <si>
    <t>Merced 2 - (SB32)</t>
  </si>
  <si>
    <t>SC76456</t>
  </si>
  <si>
    <t>SC55814</t>
  </si>
  <si>
    <t>North Rosamond Solar, LLC</t>
  </si>
  <si>
    <t>SC55882</t>
  </si>
  <si>
    <t>Sun Streams, LLC</t>
  </si>
  <si>
    <t>SC55883</t>
  </si>
  <si>
    <t>Willow Springs Solar, LLC</t>
  </si>
  <si>
    <t>SC55884</t>
  </si>
  <si>
    <t>Sunshine Valley Solar, LLC</t>
  </si>
  <si>
    <t>Nye</t>
  </si>
  <si>
    <t>SC55886</t>
  </si>
  <si>
    <t>Valentine Solar, LLC</t>
  </si>
  <si>
    <t>SC55889</t>
  </si>
  <si>
    <t>Blythe Solar III, LLC</t>
  </si>
  <si>
    <t>PG2047</t>
  </si>
  <si>
    <t>Central Valley Ag Power</t>
  </si>
  <si>
    <t>Stanislaus</t>
  </si>
  <si>
    <t>SC55579</t>
  </si>
  <si>
    <t>Summer Solar E2, LLC</t>
  </si>
  <si>
    <t>SC55581</t>
  </si>
  <si>
    <t>Summer Solar F2, LLC</t>
  </si>
  <si>
    <t>SC55582</t>
  </si>
  <si>
    <t>Summer Solar G2, LLC</t>
  </si>
  <si>
    <t>SC55583</t>
  </si>
  <si>
    <t>Summer Solar H2, LLC</t>
  </si>
  <si>
    <t>SC55219</t>
  </si>
  <si>
    <t>Mirasol Murrieta 1</t>
  </si>
  <si>
    <t>SC55220</t>
  </si>
  <si>
    <t>Mirasol Pomona 1</t>
  </si>
  <si>
    <t>SC44352</t>
  </si>
  <si>
    <t>PG50064</t>
  </si>
  <si>
    <t>2126 Lovell (SB32)</t>
  </si>
  <si>
    <t>SD5066</t>
  </si>
  <si>
    <t>Del Sur Elementary School</t>
  </si>
  <si>
    <t>SD5067</t>
  </si>
  <si>
    <t>Fairfield Grossmont Trolley</t>
  </si>
  <si>
    <t>SD5068</t>
  </si>
  <si>
    <t>Hunter Industries</t>
  </si>
  <si>
    <t>SD5069</t>
  </si>
  <si>
    <t>Innovative Cold Storage Enterprises (ICE)</t>
  </si>
  <si>
    <t>SD5070</t>
  </si>
  <si>
    <t>Ladera Ranch I</t>
  </si>
  <si>
    <t>SD5071</t>
  </si>
  <si>
    <t>Pacific Station</t>
  </si>
  <si>
    <t>SD5072</t>
  </si>
  <si>
    <t>Sanford-Burnhan Medical Research Institute I</t>
  </si>
  <si>
    <t>SD5073</t>
  </si>
  <si>
    <t>SDCCD - Skills Center</t>
  </si>
  <si>
    <t>SD5074</t>
  </si>
  <si>
    <t>Towers at Bressi Ranch</t>
  </si>
  <si>
    <t>SD5075</t>
  </si>
  <si>
    <t>Wilco Investments</t>
  </si>
  <si>
    <t>SD5076</t>
  </si>
  <si>
    <t>X-nth</t>
  </si>
  <si>
    <t>SC76369</t>
  </si>
  <si>
    <t>El Cabo Wind, LLC</t>
  </si>
  <si>
    <t>Torrance</t>
  </si>
  <si>
    <t>SC76380</t>
  </si>
  <si>
    <t>Voyager Wind I, LLC</t>
  </si>
  <si>
    <t>SD5079</t>
  </si>
  <si>
    <t>Pala (SDG&amp;E Solar Energy Project)</t>
  </si>
  <si>
    <t>SD5078</t>
  </si>
  <si>
    <t>Amylin Pharmaceuticals</t>
  </si>
  <si>
    <t>SC55245</t>
  </si>
  <si>
    <t>RE: Walker Pass</t>
  </si>
  <si>
    <t>TBD</t>
  </si>
  <si>
    <t>SC11238</t>
  </si>
  <si>
    <t>Sonoma County Landfill LFGTE Project</t>
  </si>
  <si>
    <t>SNMALF_6_UNITS</t>
  </si>
  <si>
    <t>SC55222</t>
  </si>
  <si>
    <t>SunE (Bell Tustin)</t>
  </si>
  <si>
    <t>SC55246</t>
  </si>
  <si>
    <t>RE: Tranquility 8</t>
  </si>
  <si>
    <t>SD5077</t>
  </si>
  <si>
    <t>Midway Solar Farm III</t>
  </si>
  <si>
    <t>SC55223</t>
  </si>
  <si>
    <t>SunE (Red Hill)</t>
  </si>
  <si>
    <t>SC55405</t>
  </si>
  <si>
    <t>SUNRAY SEGS I</t>
  </si>
  <si>
    <t>SC55226</t>
  </si>
  <si>
    <t>Caliente Springs, LLC</t>
  </si>
  <si>
    <t>PG50082</t>
  </si>
  <si>
    <t>2235 Leong</t>
  </si>
  <si>
    <t>PG50080</t>
  </si>
  <si>
    <t>2207 Ritchie</t>
  </si>
  <si>
    <t>SC44316</t>
  </si>
  <si>
    <t>SC55251</t>
  </si>
  <si>
    <t>Milestone Wildomar, LLC</t>
  </si>
  <si>
    <t>PG80007</t>
  </si>
  <si>
    <t>Hydro Partners (Clover Creek)</t>
  </si>
  <si>
    <t>PG50068</t>
  </si>
  <si>
    <t>Bayshore Solar A</t>
  </si>
  <si>
    <t>PG40142</t>
  </si>
  <si>
    <t>Rock Creek Hydro</t>
  </si>
  <si>
    <t>PG50070</t>
  </si>
  <si>
    <t>Bayshore Solar C</t>
  </si>
  <si>
    <t>PG50069</t>
  </si>
  <si>
    <t>Bayshore Solar B</t>
  </si>
  <si>
    <t>PG50072</t>
  </si>
  <si>
    <t>San Joaquin 1A</t>
  </si>
  <si>
    <t>PG50078</t>
  </si>
  <si>
    <t>Java Solar</t>
  </si>
  <si>
    <t>PG50083</t>
  </si>
  <si>
    <t>Madera 1</t>
  </si>
  <si>
    <t>PG80008</t>
  </si>
  <si>
    <t>Indian Valley Hydro 4</t>
  </si>
  <si>
    <t>SC55519</t>
  </si>
  <si>
    <t>One Ten Partners, LLC</t>
  </si>
  <si>
    <t>SC55747</t>
  </si>
  <si>
    <t>AVS Phase 2</t>
  </si>
  <si>
    <t>SC55262</t>
  </si>
  <si>
    <t>Antelope DSR 3, LLC</t>
  </si>
  <si>
    <t>SC55261</t>
  </si>
  <si>
    <t>Windhub Solar A Solar Project</t>
  </si>
  <si>
    <t>SC44226</t>
  </si>
  <si>
    <t>SC55258</t>
  </si>
  <si>
    <t>Green Beanworks C, LLC</t>
  </si>
  <si>
    <t>SC55263</t>
  </si>
  <si>
    <t>American Kings Solar, LLC</t>
  </si>
  <si>
    <t>PG80009</t>
  </si>
  <si>
    <t>Mini Hydro</t>
  </si>
  <si>
    <t>SC76496</t>
  </si>
  <si>
    <t>3PH-60107A</t>
  </si>
  <si>
    <t>Marina Landfill Gas (Monterey Regional Waste Management Dst)</t>
  </si>
  <si>
    <t>CSTRVL_7_PL1X2</t>
  </si>
  <si>
    <t>3Phase</t>
  </si>
  <si>
    <t>3PH-60370A</t>
  </si>
  <si>
    <t xml:space="preserve">Mesa Wind Power Corporation </t>
  </si>
  <si>
    <t>PANSEA_1_PANARO</t>
  </si>
  <si>
    <t>ALW-2011-1</t>
  </si>
  <si>
    <t xml:space="preserve">High Winds              </t>
  </si>
  <si>
    <t>BRDSLD_2_HIWIND</t>
  </si>
  <si>
    <t>ALW</t>
  </si>
  <si>
    <t>ALW-2011-2</t>
  </si>
  <si>
    <t xml:space="preserve">Garnet Wind Energy Center    </t>
  </si>
  <si>
    <t>GARNET_1_WIND</t>
  </si>
  <si>
    <t>ALW-2011-3</t>
  </si>
  <si>
    <t>Perris</t>
  </si>
  <si>
    <t>VALLEY_5_PERRIS</t>
  </si>
  <si>
    <t>Valley View</t>
  </si>
  <si>
    <t>Coyote Creek</t>
  </si>
  <si>
    <t>Rio Hondo Power Plant</t>
  </si>
  <si>
    <t>ALW-2011-4</t>
  </si>
  <si>
    <t>San Dimas Wash</t>
  </si>
  <si>
    <t>PADUA_7_SDIMAS</t>
  </si>
  <si>
    <t>ALW-2014-1</t>
  </si>
  <si>
    <t>Columbia Two, LLC</t>
  </si>
  <si>
    <t>CAMLOT_2_SOLAR2</t>
  </si>
  <si>
    <t>AMP-2011-1</t>
  </si>
  <si>
    <t>Spicer</t>
  </si>
  <si>
    <t>SPICER_1_UNIT 1</t>
  </si>
  <si>
    <t>AMP</t>
  </si>
  <si>
    <t>AMP-2011-11</t>
  </si>
  <si>
    <t>Nove Power Plant</t>
  </si>
  <si>
    <t>RICHMN_7_BAYENV</t>
  </si>
  <si>
    <t>AMP-2011-12</t>
  </si>
  <si>
    <t>Graeagle</t>
  </si>
  <si>
    <t>BANC</t>
  </si>
  <si>
    <t>AMP-2011-13</t>
  </si>
  <si>
    <t>Butte County Neal Road Landfill</t>
  </si>
  <si>
    <t>ESQUON_6_LNDFIL</t>
  </si>
  <si>
    <t>AMP-2011-14</t>
  </si>
  <si>
    <t>Nimbus</t>
  </si>
  <si>
    <t>Stampede</t>
  </si>
  <si>
    <t>Lewiston</t>
  </si>
  <si>
    <t>LEWSTN_7_UNIT 1</t>
  </si>
  <si>
    <t>AMP-2011-3</t>
  </si>
  <si>
    <t>Ameresco Santa Cruz Energy</t>
  </si>
  <si>
    <t>GRNVLY_7_SCLAND</t>
  </si>
  <si>
    <t>AMP-2011-4</t>
  </si>
  <si>
    <t>AMP-2011-5</t>
  </si>
  <si>
    <t>Ox Mountain Landfill aka Half Moon Bay</t>
  </si>
  <si>
    <t>OXMTN_6_LNDFIL</t>
  </si>
  <si>
    <t>AMP-2011-6</t>
  </si>
  <si>
    <t>Keller Canyon Landfill (Pittsburg)</t>
  </si>
  <si>
    <t>KIRKER_7_KELCYN</t>
  </si>
  <si>
    <t>AMP-2011-7</t>
  </si>
  <si>
    <t>Geothermal 1</t>
  </si>
  <si>
    <t>NCPA_7_GP1UN1</t>
  </si>
  <si>
    <t>AMP-2011-8</t>
  </si>
  <si>
    <t>Geothermal 2</t>
  </si>
  <si>
    <t>NCPA_7_GP2UN3</t>
  </si>
  <si>
    <t>APU-2011-1</t>
  </si>
  <si>
    <t>APU</t>
  </si>
  <si>
    <t>APU-2011-2</t>
  </si>
  <si>
    <t>Pleasant Valley (WEST Wyoming Wind Energy Center)</t>
  </si>
  <si>
    <t>WY</t>
  </si>
  <si>
    <t>APU-2011-3</t>
  </si>
  <si>
    <t>Heber Geothermal Co</t>
  </si>
  <si>
    <t>APU-2011-4</t>
  </si>
  <si>
    <t xml:space="preserve">Brea Expansion Plant </t>
  </si>
  <si>
    <t>OLINDA_2_LNDFL2</t>
  </si>
  <si>
    <t>Brea Power Partners LP (Gen 1-3)</t>
  </si>
  <si>
    <t>APU-2011-5</t>
  </si>
  <si>
    <t>APU-2011-9</t>
  </si>
  <si>
    <t xml:space="preserve">San Gorgonio Farms Wind Farm   </t>
  </si>
  <si>
    <t>APU-2013-5</t>
  </si>
  <si>
    <t>Thermo No.1 BE-01</t>
  </si>
  <si>
    <t>UT</t>
  </si>
  <si>
    <t>APU-2012-11</t>
  </si>
  <si>
    <t>Anaheim Solar Energy Plant</t>
  </si>
  <si>
    <t>BANN-2011-1</t>
  </si>
  <si>
    <t>Banning</t>
  </si>
  <si>
    <t>BMS-2011-3</t>
  </si>
  <si>
    <t>BMS</t>
  </si>
  <si>
    <t>BMS-2011-4</t>
  </si>
  <si>
    <t>BMS-2011-5</t>
  </si>
  <si>
    <t>BWP-2012-1</t>
  </si>
  <si>
    <t>Magnolia Power Project (Biomethane portion)</t>
  </si>
  <si>
    <t>Burbank Water &amp; Power</t>
  </si>
  <si>
    <t>Pipeline</t>
  </si>
  <si>
    <t>LADWP</t>
  </si>
  <si>
    <t>LDWP</t>
  </si>
  <si>
    <t>BWP-2012-2</t>
  </si>
  <si>
    <t>Chiquita Canyon</t>
  </si>
  <si>
    <t>SAUGUS_7_CHIQCN</t>
  </si>
  <si>
    <t>BWP-2012-3</t>
  </si>
  <si>
    <t>Milford Wind WT11</t>
  </si>
  <si>
    <t>BWP-2012-4</t>
  </si>
  <si>
    <t>Pebble Springs</t>
  </si>
  <si>
    <t>BWP-2012-5</t>
  </si>
  <si>
    <t>BWP-2012-6</t>
  </si>
  <si>
    <t>Tieton</t>
  </si>
  <si>
    <t>BWP-2012-9</t>
  </si>
  <si>
    <t>Lake One (Biomethane)</t>
  </si>
  <si>
    <t>BWP-2013-9</t>
  </si>
  <si>
    <t>Wild Rose - Don Campbell - Gabbs Valley</t>
  </si>
  <si>
    <t>SPP</t>
  </si>
  <si>
    <t>BWP-2014-1</t>
  </si>
  <si>
    <t xml:space="preserve">Copper Mountain III </t>
  </si>
  <si>
    <t>CCSF-2011-15</t>
  </si>
  <si>
    <t>Southeast Digester Gas Cogen Plant</t>
  </si>
  <si>
    <t>CCSF</t>
  </si>
  <si>
    <t>CCSF-2011-16</t>
  </si>
  <si>
    <t>Southeast Wastwater Treatment Plant/CCSF</t>
  </si>
  <si>
    <t>CCSF-2011-17</t>
  </si>
  <si>
    <t>Sunset Reservoir North Basin</t>
  </si>
  <si>
    <t>MARTIN_1_SUNSET</t>
  </si>
  <si>
    <t>CCSF-2011-5</t>
  </si>
  <si>
    <t>Moccasin Low Head</t>
  </si>
  <si>
    <t>INTKEP_2_UNITS</t>
  </si>
  <si>
    <t>CCSF-62549A/62550A/62551A</t>
  </si>
  <si>
    <t>Kirkwood (1-3)</t>
  </si>
  <si>
    <t>CLTN-2011-2</t>
  </si>
  <si>
    <t>Colton</t>
  </si>
  <si>
    <t>CLTN-2011-3</t>
  </si>
  <si>
    <t>CLTN-2013-1</t>
  </si>
  <si>
    <t>Diamond Valley Lake</t>
  </si>
  <si>
    <t>DMDVLY_1_GEN 1</t>
  </si>
  <si>
    <t>Red Mountain</t>
  </si>
  <si>
    <t>Temescal</t>
  </si>
  <si>
    <t>Corona</t>
  </si>
  <si>
    <t>CLTN-2015-1</t>
  </si>
  <si>
    <t>Colton Solar One LLC</t>
  </si>
  <si>
    <t>Colton Solar Two LLC</t>
  </si>
  <si>
    <t>CNE-MISC-1</t>
  </si>
  <si>
    <t xml:space="preserve">San Gorgonio Wind   </t>
  </si>
  <si>
    <t>CNE</t>
  </si>
  <si>
    <t>CPA-2011-1</t>
  </si>
  <si>
    <t xml:space="preserve">Ameresco Johnson Canyon </t>
  </si>
  <si>
    <t>GONZLS_6_UNIT</t>
  </si>
  <si>
    <t>CPA</t>
  </si>
  <si>
    <t>CPA-2011-2</t>
  </si>
  <si>
    <t>CPA-2011-3</t>
  </si>
  <si>
    <t>CPA-2011-4</t>
  </si>
  <si>
    <t>CPA-2011-5</t>
  </si>
  <si>
    <t>CPA-2011-6</t>
  </si>
  <si>
    <t xml:space="preserve">Shiloh I Wind  </t>
  </si>
  <si>
    <t>CPA-2011-7</t>
  </si>
  <si>
    <t>CPA-2011-8</t>
  </si>
  <si>
    <t>CPA-2015-1</t>
  </si>
  <si>
    <t>EE K Solar 1 - Kettleman Solar</t>
  </si>
  <si>
    <t>EEKTMN_6_SOLAR1</t>
  </si>
  <si>
    <t>CPA-2015-2</t>
  </si>
  <si>
    <t>Hayworth Solar Farm</t>
  </si>
  <si>
    <t>LAMONT_1_SOLAR4</t>
  </si>
  <si>
    <t>CPA-2014-1</t>
  </si>
  <si>
    <t xml:space="preserve">Ameresco San Joaquin LLC </t>
  </si>
  <si>
    <t>CORRAL_6_SJOAQN</t>
  </si>
  <si>
    <t>CYRO-2011-1</t>
  </si>
  <si>
    <t>CYRO</t>
  </si>
  <si>
    <t>CYRO-2011-2</t>
  </si>
  <si>
    <t>CYRO-2011-3</t>
  </si>
  <si>
    <t>CYRO-2011-4</t>
  </si>
  <si>
    <t>CYRO-2011-5</t>
  </si>
  <si>
    <t>Lincoln Landfill - WPWMA</t>
  </si>
  <si>
    <t>PLSNTG_7_LNCLND</t>
  </si>
  <si>
    <t>CYRO-2015-1</t>
  </si>
  <si>
    <t>BLCKWL_6_SOLAR1</t>
  </si>
  <si>
    <t>CYRO-61202A</t>
  </si>
  <si>
    <t>Juniper Canyon Wind Power</t>
  </si>
  <si>
    <t>CYSL-2012-2</t>
  </si>
  <si>
    <t>CYSL</t>
  </si>
  <si>
    <t>CYSL-2014-1</t>
  </si>
  <si>
    <t>Whitewater Hill Partners, LLC</t>
  </si>
  <si>
    <t>WHTWTR_1_WINDA1</t>
  </si>
  <si>
    <t>DE-60974A</t>
  </si>
  <si>
    <t>H.W. Hill Landfill Gas Power Plant AKA ROOSEVELT BIOGAS</t>
  </si>
  <si>
    <t>DE</t>
  </si>
  <si>
    <t>ESPA-2011-1</t>
  </si>
  <si>
    <t>ESPA</t>
  </si>
  <si>
    <t>GEU-2011-3</t>
  </si>
  <si>
    <t>GEU</t>
  </si>
  <si>
    <t>GEU-2011-4</t>
  </si>
  <si>
    <t>GEU-2011-5</t>
  </si>
  <si>
    <t>GEU-2012-6</t>
  </si>
  <si>
    <t>Gridley Main Two</t>
  </si>
  <si>
    <t>GRIDLY_6_SOLAR</t>
  </si>
  <si>
    <t>Gridley Main One</t>
  </si>
  <si>
    <t>GLEN-2011-1</t>
  </si>
  <si>
    <t>Grayson 3-5</t>
  </si>
  <si>
    <t>Glendale</t>
  </si>
  <si>
    <t>GLEN-2011-2</t>
  </si>
  <si>
    <t>GLEN-2011-3</t>
  </si>
  <si>
    <t>GLEN-2011-4</t>
  </si>
  <si>
    <t>GLEN-2011-5</t>
  </si>
  <si>
    <t>GLEN-2011-6</t>
  </si>
  <si>
    <t>HED-2011-3</t>
  </si>
  <si>
    <t>HED</t>
  </si>
  <si>
    <t>HED-2011-4</t>
  </si>
  <si>
    <t>HED-2011-5</t>
  </si>
  <si>
    <t>IID-2013-1/11</t>
  </si>
  <si>
    <t>Pilot Knob</t>
  </si>
  <si>
    <t>IID-2013-10</t>
  </si>
  <si>
    <t>TURNIP</t>
  </si>
  <si>
    <t>IID-2013-12</t>
  </si>
  <si>
    <t>Double Weir</t>
  </si>
  <si>
    <t>IID-2013-13/14</t>
  </si>
  <si>
    <t>Siphon Drop Power Plant</t>
  </si>
  <si>
    <t>IID-2013-15</t>
  </si>
  <si>
    <t>Mecca Plant</t>
  </si>
  <si>
    <t>IID-2013-16</t>
  </si>
  <si>
    <t>Hudson Ranch Power I LLC</t>
  </si>
  <si>
    <t>IID-2013-17</t>
  </si>
  <si>
    <t>IVSC1</t>
  </si>
  <si>
    <t>IID-2013-2</t>
  </si>
  <si>
    <t>Drop 1</t>
  </si>
  <si>
    <t>IID-2013-3</t>
  </si>
  <si>
    <t>Drop 2</t>
  </si>
  <si>
    <t>IID-2013-4/8</t>
  </si>
  <si>
    <t>Drop 3</t>
  </si>
  <si>
    <t>IID-2013-6</t>
  </si>
  <si>
    <t>Drop 5</t>
  </si>
  <si>
    <t>IID-2013-7</t>
  </si>
  <si>
    <t>East Highline</t>
  </si>
  <si>
    <t>IID-2013-5/9</t>
  </si>
  <si>
    <t>Drop 4</t>
  </si>
  <si>
    <t>IID-2015-1</t>
  </si>
  <si>
    <t>IVSC 2</t>
  </si>
  <si>
    <t>IID-61754A</t>
  </si>
  <si>
    <t xml:space="preserve">Heber Solar Facility </t>
  </si>
  <si>
    <t>IID-62300A</t>
  </si>
  <si>
    <t xml:space="preserve">Community I, LLC </t>
  </si>
  <si>
    <t>IID-62368A</t>
  </si>
  <si>
    <t>Sol Orchard El Centro PV Plant (ECPV)</t>
  </si>
  <si>
    <t>IID-63020C</t>
  </si>
  <si>
    <t xml:space="preserve">Seville II </t>
  </si>
  <si>
    <t>LADWP-2011-1</t>
  </si>
  <si>
    <t>Big Pine</t>
  </si>
  <si>
    <t>LADWP-2011-10</t>
  </si>
  <si>
    <t>Control Gorge</t>
  </si>
  <si>
    <t>LADWP-2011-11</t>
  </si>
  <si>
    <t>Middle Gorge</t>
  </si>
  <si>
    <t>LADWP-2011-12</t>
  </si>
  <si>
    <t>Upper Gorge</t>
  </si>
  <si>
    <t>LADWP-2011-13/14/15/16</t>
  </si>
  <si>
    <t>San Francisquito 2</t>
  </si>
  <si>
    <t>LADWP-2011-17/18/19</t>
  </si>
  <si>
    <t>San Francisquito 1</t>
  </si>
  <si>
    <t>LADWP-2011-2</t>
  </si>
  <si>
    <t>Cottonwood</t>
  </si>
  <si>
    <t>LADWP-2011-21</t>
  </si>
  <si>
    <t>Bradley Landfill</t>
  </si>
  <si>
    <t>LADWP-2011-3</t>
  </si>
  <si>
    <t>Division Creek</t>
  </si>
  <si>
    <t>LADWP-2011-4</t>
  </si>
  <si>
    <t>Foothill</t>
  </si>
  <si>
    <t>LADWP-2011-5</t>
  </si>
  <si>
    <t>Franklin</t>
  </si>
  <si>
    <t>LADWP-2011-6</t>
  </si>
  <si>
    <t>Haiwee</t>
  </si>
  <si>
    <t>LADWP-2011-62</t>
  </si>
  <si>
    <t>LADWP-2011-63</t>
  </si>
  <si>
    <t>LADWP-2011-64</t>
  </si>
  <si>
    <t>Sepulveda Canyon</t>
  </si>
  <si>
    <t>SYLMAR_2_LDWP</t>
  </si>
  <si>
    <t>LADWP-2011-65</t>
  </si>
  <si>
    <t>Willow Creek</t>
  </si>
  <si>
    <t>LADWP-2011-66</t>
  </si>
  <si>
    <t xml:space="preserve">Pine Tree Wind Power Plant     </t>
  </si>
  <si>
    <t>LADWP-2011-67</t>
  </si>
  <si>
    <t>LADWP-2011-68</t>
  </si>
  <si>
    <t>Milford Wind WT21</t>
  </si>
  <si>
    <t>LADWP-2011-69</t>
  </si>
  <si>
    <t>Windy Flats Wind Project/ Windy Points</t>
  </si>
  <si>
    <t>LADWP-2011-7</t>
  </si>
  <si>
    <t>San Fernando</t>
  </si>
  <si>
    <t>LADWP-2011-70</t>
  </si>
  <si>
    <t>Toyon Landfill</t>
  </si>
  <si>
    <t>LADWP-2011-71</t>
  </si>
  <si>
    <t>Linden Ranch</t>
  </si>
  <si>
    <t>LADWP-2011-72</t>
  </si>
  <si>
    <t>North Hollywood</t>
  </si>
  <si>
    <t>LADWP-2011-74</t>
  </si>
  <si>
    <t>Harbor Generating Station</t>
  </si>
  <si>
    <t>LADWP-2011-75</t>
  </si>
  <si>
    <t>Valley Generating Station</t>
  </si>
  <si>
    <t>LADWP-2011-76</t>
  </si>
  <si>
    <t>Scattergood 1 and 2</t>
  </si>
  <si>
    <t>LADWP-2011-77</t>
  </si>
  <si>
    <t>Haynes Generating Station</t>
  </si>
  <si>
    <t>LADWP-2011-8</t>
  </si>
  <si>
    <t>Sawtelle</t>
  </si>
  <si>
    <t>LADWP-2011-9</t>
  </si>
  <si>
    <t>Pleasant Valley</t>
  </si>
  <si>
    <t>LADWP-2012-89</t>
  </si>
  <si>
    <t>Adelanto Solar</t>
  </si>
  <si>
    <t>LADWP-2012-90</t>
  </si>
  <si>
    <t xml:space="preserve">Manzana Wind     </t>
  </si>
  <si>
    <t>LADWP-2013-27</t>
  </si>
  <si>
    <t>LADWP-2013-28</t>
  </si>
  <si>
    <t>Pine Tree Solar Project</t>
  </si>
  <si>
    <t>LADWP-2014-1</t>
  </si>
  <si>
    <t>LADWP-60480A</t>
  </si>
  <si>
    <t>MM Lopez Energy LLC</t>
  </si>
  <si>
    <t>SAUGUS_7_LOPEZ</t>
  </si>
  <si>
    <t>LADWP-62326A</t>
  </si>
  <si>
    <t>LAX Logistics Industrial Center A, B - Hannah Solar</t>
  </si>
  <si>
    <t>LADWP-62471C</t>
  </si>
  <si>
    <t>Colon PV</t>
  </si>
  <si>
    <t>LADWP-62561A</t>
  </si>
  <si>
    <t>Castaic Efficiency (Small Hydro)</t>
  </si>
  <si>
    <t>LADWP-62806A</t>
  </si>
  <si>
    <t>3880 NORTH MISSION ROAD</t>
  </si>
  <si>
    <t>LADWP-62823C</t>
  </si>
  <si>
    <t>SunStarter Solar CX III</t>
  </si>
  <si>
    <t>LADWP-MISC-6</t>
  </si>
  <si>
    <t>Maclay Solar Project</t>
  </si>
  <si>
    <t>LODI-2011-3</t>
  </si>
  <si>
    <t>Lodi</t>
  </si>
  <si>
    <t>LODI-2011-4</t>
  </si>
  <si>
    <t>LODI-2011-6</t>
  </si>
  <si>
    <t>LODI-2011-7</t>
  </si>
  <si>
    <t>LOMP-2011-3</t>
  </si>
  <si>
    <t>Lompoc</t>
  </si>
  <si>
    <t>LOMP-2011-4</t>
  </si>
  <si>
    <t>LOMP-2011-6</t>
  </si>
  <si>
    <t>LOMP-2011-7</t>
  </si>
  <si>
    <t>MCE-60536A</t>
  </si>
  <si>
    <t>Pardee Power Plant</t>
  </si>
  <si>
    <t>PARDEB_2_UNIT 1</t>
  </si>
  <si>
    <t>MCE</t>
  </si>
  <si>
    <t>MCE-61205A</t>
  </si>
  <si>
    <t>Hay Road - Silicon Valley Biomass</t>
  </si>
  <si>
    <t>PEABDY_2_LNDFIL</t>
  </si>
  <si>
    <t>MCE-61263A</t>
  </si>
  <si>
    <t xml:space="preserve">Kansas, LLC </t>
  </si>
  <si>
    <t>MCE-61632A</t>
  </si>
  <si>
    <t>MCE-62355A</t>
  </si>
  <si>
    <t>Corcoran City</t>
  </si>
  <si>
    <t>CORCAN_1_SOLAR2</t>
  </si>
  <si>
    <t>MCE-62357A</t>
  </si>
  <si>
    <t>Cottonwood Goose Lake LLC</t>
  </si>
  <si>
    <t>GOOSLK_1_SOLAR1</t>
  </si>
  <si>
    <t>MCE-62469C</t>
  </si>
  <si>
    <t>Rising Tree Wind Farm III LLC</t>
  </si>
  <si>
    <t>MEID-2013-1</t>
  </si>
  <si>
    <t>MEID</t>
  </si>
  <si>
    <t>MEID-2013-2</t>
  </si>
  <si>
    <t>MEID-61088A</t>
  </si>
  <si>
    <t>Bennett Creek Windfarm, LLC</t>
  </si>
  <si>
    <t>IPC</t>
  </si>
  <si>
    <t>MEID-61089A</t>
  </si>
  <si>
    <t>Hot Springs Windfarm, LLC, Mountain Wind Power II; Nine Canyon Wind Project - Phase 3</t>
  </si>
  <si>
    <t>ID, WY, WA</t>
  </si>
  <si>
    <t>MEID-61202A</t>
  </si>
  <si>
    <t>MID-2011-1</t>
  </si>
  <si>
    <t>MID</t>
  </si>
  <si>
    <t>MID-2011-10</t>
  </si>
  <si>
    <t>Big Horn 2</t>
  </si>
  <si>
    <t>MID-2011-12</t>
  </si>
  <si>
    <t>Star Point</t>
  </si>
  <si>
    <t>MID-2011-13</t>
  </si>
  <si>
    <t>McHenry Solar Farm</t>
  </si>
  <si>
    <t>MID-2011-15</t>
  </si>
  <si>
    <t>Stone Drop</t>
  </si>
  <si>
    <t>MID-2011-3</t>
  </si>
  <si>
    <t>MID-2011-4</t>
  </si>
  <si>
    <t>MID-2011-6</t>
  </si>
  <si>
    <t xml:space="preserve">Big Horn 1 </t>
  </si>
  <si>
    <t>MID-2011-9</t>
  </si>
  <si>
    <t>NOBLE-60481A</t>
  </si>
  <si>
    <t xml:space="preserve">Miramar Energy LLC </t>
  </si>
  <si>
    <t>NOBLE</t>
  </si>
  <si>
    <t>NOBLE-60520A</t>
  </si>
  <si>
    <t>Angels</t>
  </si>
  <si>
    <t>FROGTN_7_UTICA</t>
  </si>
  <si>
    <t>NOBLE-60521A</t>
  </si>
  <si>
    <t>Murphys</t>
  </si>
  <si>
    <t>NOBLE-60633A</t>
  </si>
  <si>
    <t>Total Energy Facilities</t>
  </si>
  <si>
    <t>MESAS_2_QF</t>
  </si>
  <si>
    <t>NOBLE-60866A</t>
  </si>
  <si>
    <t>Calabasas Gas-to-Energy</t>
  </si>
  <si>
    <t>MOORPK_2_CALABS</t>
  </si>
  <si>
    <t>NOBLE-62425C</t>
  </si>
  <si>
    <t xml:space="preserve">Rising Tree Wind Farm I                     </t>
  </si>
  <si>
    <t>POAK-2011-1</t>
  </si>
  <si>
    <t>CA - Port of Oakland - Site 1</t>
  </si>
  <si>
    <t>Port of Oakland</t>
  </si>
  <si>
    <t>POAK-2011-2</t>
  </si>
  <si>
    <t>POAK-2011-3</t>
  </si>
  <si>
    <t>POAK-2012-4</t>
  </si>
  <si>
    <t>EBMUD WWTP Power Generation Station</t>
  </si>
  <si>
    <t>OAK L_7_EBMUD</t>
  </si>
  <si>
    <t>POAK-62025A</t>
  </si>
  <si>
    <t>EBMUD WWTP Digester Gas Turbine</t>
  </si>
  <si>
    <t>OAK L_1_GTG1</t>
  </si>
  <si>
    <t>PPC-2011-1</t>
  </si>
  <si>
    <t>PPC</t>
  </si>
  <si>
    <t>PPG-60480A</t>
  </si>
  <si>
    <t>PPG</t>
  </si>
  <si>
    <t>PPG-60485A</t>
  </si>
  <si>
    <t>Coyote Canyon</t>
  </si>
  <si>
    <t>SANTGO_6_COYOTE</t>
  </si>
  <si>
    <t>PWP-2011-1</t>
  </si>
  <si>
    <t>PWP</t>
  </si>
  <si>
    <t>PWP-2011-11</t>
  </si>
  <si>
    <t>MM West Covina LLC, Gen 2</t>
  </si>
  <si>
    <t>WALNUT_7_WCOVST</t>
  </si>
  <si>
    <t>PWP-2011-2</t>
  </si>
  <si>
    <t>Azusa</t>
  </si>
  <si>
    <t>AZUSA_2_HYDRO</t>
  </si>
  <si>
    <t>PWP-2011-21</t>
  </si>
  <si>
    <t>GLENARM - UNITS 2, 3, 4</t>
  </si>
  <si>
    <t>GLNARM_7_UNIT 3</t>
  </si>
  <si>
    <t>PWP-2011-24</t>
  </si>
  <si>
    <t>Broadway Unit B-3</t>
  </si>
  <si>
    <t>BRDWAY_7_UNIT 1</t>
  </si>
  <si>
    <t>PWP-2011-4</t>
  </si>
  <si>
    <t>PWP-2011-5</t>
  </si>
  <si>
    <t>PWP-2011-6</t>
  </si>
  <si>
    <t>PWP-2011-8</t>
  </si>
  <si>
    <t>PWP-2014-3</t>
  </si>
  <si>
    <t>PWP-60272A</t>
  </si>
  <si>
    <t>Dinuba Energy</t>
  </si>
  <si>
    <t>DINUBA_6_UNIT</t>
  </si>
  <si>
    <t>PWRPA-2011-1</t>
  </si>
  <si>
    <t>Warm Springs</t>
  </si>
  <si>
    <t>GYSRVL_7_WSPRNG</t>
  </si>
  <si>
    <t>PWRPA</t>
  </si>
  <si>
    <t>PWRPA-2011-2</t>
  </si>
  <si>
    <t>PWRPA-2011-3</t>
  </si>
  <si>
    <t>Central LF (Sonoma) Phase II       Units 1-4</t>
  </si>
  <si>
    <t>Central LF (Sonoma) Phase I       Units 1-4</t>
  </si>
  <si>
    <t>RCMU-2013-2</t>
  </si>
  <si>
    <t>MN Milliken Genco LLC, Unit 1-2</t>
  </si>
  <si>
    <t>CHINO_7_MILIKN</t>
  </si>
  <si>
    <t>RCMU</t>
  </si>
  <si>
    <t>RCMU-2013-3</t>
  </si>
  <si>
    <t>MN Mid Valley Genco LLC, 1-2</t>
  </si>
  <si>
    <t>ETIWND_7_MIDVLY</t>
  </si>
  <si>
    <t>REU-2011-1</t>
  </si>
  <si>
    <t>Whiskeytown</t>
  </si>
  <si>
    <t>REU</t>
  </si>
  <si>
    <t>REU-2011-3</t>
  </si>
  <si>
    <t>RPU-2011-2</t>
  </si>
  <si>
    <t>Salton Sea Unit 5</t>
  </si>
  <si>
    <t>RPU</t>
  </si>
  <si>
    <t>RPU-2011-3</t>
  </si>
  <si>
    <t xml:space="preserve">Wintec Energy #2-A </t>
  </si>
  <si>
    <t>BUCKWD_7_WINTCV</t>
  </si>
  <si>
    <t>RPU-2012-4</t>
  </si>
  <si>
    <t>Stanislaus Resource Recovery Facility</t>
  </si>
  <si>
    <t>STNRES_1_UNIT</t>
  </si>
  <si>
    <t>RPU-2012-5</t>
  </si>
  <si>
    <t xml:space="preserve">WAGNER WIND, LLC   </t>
  </si>
  <si>
    <t>GARNET_1_WT3WND</t>
  </si>
  <si>
    <t>RPU-2014-2</t>
  </si>
  <si>
    <t>RPU-2015-1</t>
  </si>
  <si>
    <t>AP North Lake Solar - Diamond Valley Lake Solar</t>
  </si>
  <si>
    <t>VALLEY_5_SOLAR2</t>
  </si>
  <si>
    <t>RPU-2015-2</t>
  </si>
  <si>
    <t>Tequesquite Landfill Solar Project</t>
  </si>
  <si>
    <t>RVSIDE_6_SOLAR1</t>
  </si>
  <si>
    <t>RPU-2014-1</t>
  </si>
  <si>
    <t xml:space="preserve">Cabazon Wind Partners, LLC </t>
  </si>
  <si>
    <t>SHLL-62288A</t>
  </si>
  <si>
    <t xml:space="preserve">Palouse Wind </t>
  </si>
  <si>
    <t>Shell</t>
  </si>
  <si>
    <t>AVA</t>
  </si>
  <si>
    <t>SMUD-2011-10</t>
  </si>
  <si>
    <t>RE Bruceville Solar 1</t>
  </si>
  <si>
    <t>SMUD</t>
  </si>
  <si>
    <t>SMUD-2011-11</t>
  </si>
  <si>
    <t>RE Bruceville Solar 2</t>
  </si>
  <si>
    <t>RE Bruceville Solar 3</t>
  </si>
  <si>
    <t>SMUD-2011-12</t>
  </si>
  <si>
    <t>RE Dillard Road 1</t>
  </si>
  <si>
    <t>RE Dillard Road 2</t>
  </si>
  <si>
    <t>RE Dillard Road 3</t>
  </si>
  <si>
    <t>SMUD-2011-13</t>
  </si>
  <si>
    <t>RE Kammerer Road 1</t>
  </si>
  <si>
    <t>SMUD-2011-14</t>
  </si>
  <si>
    <t>RE Kammerer Road 2</t>
  </si>
  <si>
    <t>RE Kammerer Road 3</t>
  </si>
  <si>
    <t>SMUD-2011-15</t>
  </si>
  <si>
    <t>Green Acres Solar FarmPV2</t>
  </si>
  <si>
    <t>Green Acres Solar Farm PV1</t>
  </si>
  <si>
    <t>SMUD-2011-16</t>
  </si>
  <si>
    <t>RE McKenzie 1</t>
  </si>
  <si>
    <t>RE McKenzie 5</t>
  </si>
  <si>
    <t>RE McKenzie 6</t>
  </si>
  <si>
    <t>RE McKenzie 4</t>
  </si>
  <si>
    <t>RE McKenzie 2</t>
  </si>
  <si>
    <t>RE McKenzie 3</t>
  </si>
  <si>
    <t>SMUD-2011-18</t>
  </si>
  <si>
    <t>Camp Far West</t>
  </si>
  <si>
    <t>CAMPFW_7_FARWST</t>
  </si>
  <si>
    <t>SMUD-2011-19</t>
  </si>
  <si>
    <t>MM Yolo Power LLC Facility, 1-5</t>
  </si>
  <si>
    <t>DAVIS_7_MNMETH</t>
  </si>
  <si>
    <t>SMUD-2011-20</t>
  </si>
  <si>
    <t>Buena Vista Biomass Power, LLC</t>
  </si>
  <si>
    <t>JAKVAL_6_UNITG1</t>
  </si>
  <si>
    <t>SMUD-2011-21</t>
  </si>
  <si>
    <t>Camanche</t>
  </si>
  <si>
    <t>SMUD-2011-22</t>
  </si>
  <si>
    <t>Robbs Peak</t>
  </si>
  <si>
    <t>SMUD-2011-23</t>
  </si>
  <si>
    <t>SMUD-2011-24</t>
  </si>
  <si>
    <t xml:space="preserve">Solano Wind 1,2   </t>
  </si>
  <si>
    <t>USWNDR_2_SMUD</t>
  </si>
  <si>
    <t>SMUD-2011-26</t>
  </si>
  <si>
    <t xml:space="preserve">Solano Wind 3   </t>
  </si>
  <si>
    <t>USWNDR_2_SMUD2</t>
  </si>
  <si>
    <t>SMUD-2011-27</t>
  </si>
  <si>
    <t>Santa Cruz Energy LLC</t>
  </si>
  <si>
    <t>PSWEET_1_STCRUZ</t>
  </si>
  <si>
    <t>SMUD-2011-28</t>
  </si>
  <si>
    <t>Iberdrola Renewables, Inc. (Simpson Biomass, Tacoma, WA)</t>
  </si>
  <si>
    <t>SMUD-2011-30</t>
  </si>
  <si>
    <t>SPI Burlington</t>
  </si>
  <si>
    <t>PSE</t>
  </si>
  <si>
    <t>SMUD-2011-34</t>
  </si>
  <si>
    <t>Jones Fork</t>
  </si>
  <si>
    <t>SMUD-2011-41</t>
  </si>
  <si>
    <t>Patua Hot Springs</t>
  </si>
  <si>
    <t>SMUD-2011-42</t>
  </si>
  <si>
    <t>CVFA CARSON Cogen 1</t>
  </si>
  <si>
    <t>LGHTHP_6_ICEGEN</t>
  </si>
  <si>
    <t>SMUD-2011-5</t>
  </si>
  <si>
    <t>Point Pleasant (Lawrence Solar Farm)</t>
  </si>
  <si>
    <t>SMUD-2011-6</t>
  </si>
  <si>
    <t>Grundman-Wilkinson Solar Farm (Bruceville Road)</t>
  </si>
  <si>
    <t>SMUD-2011-8</t>
  </si>
  <si>
    <t>Kost (Fleshman Solar Farm)</t>
  </si>
  <si>
    <t>SMUD-2011-9</t>
  </si>
  <si>
    <t>Boessow (Van Connett Solar Farm)</t>
  </si>
  <si>
    <t>SMUD-2012-37</t>
  </si>
  <si>
    <t>Aerojet I (3.6MW) Solar Plant</t>
  </si>
  <si>
    <t>SMUD-2012-38</t>
  </si>
  <si>
    <t>Aerojet II (2.4MW) Solar Plant</t>
  </si>
  <si>
    <t>5/21/2010</t>
  </si>
  <si>
    <t>SMUD-2012-46</t>
  </si>
  <si>
    <t xml:space="preserve">Ace Sacramento Solar  - Campbell Soup </t>
  </si>
  <si>
    <t>SMUD-2012-53</t>
  </si>
  <si>
    <t>Intel Corporation - Intel</t>
  </si>
  <si>
    <t>SMUD-2012-81</t>
  </si>
  <si>
    <t>Siemens Industry Inc.</t>
  </si>
  <si>
    <t>SMUD-2012-86</t>
  </si>
  <si>
    <t>U.S. National Leasing LLC (Depot Park)</t>
  </si>
  <si>
    <t>SMUD-2014-1</t>
  </si>
  <si>
    <t>Sutter Landing Solar AKA Sacramento (SMUD)</t>
  </si>
  <si>
    <t>SMUD-2014-11</t>
  </si>
  <si>
    <t>FAA Norcal TRACON</t>
  </si>
  <si>
    <t>11/9/2012</t>
  </si>
  <si>
    <t>SMUD-2014-3</t>
  </si>
  <si>
    <t>Salton Sea Unit 3</t>
  </si>
  <si>
    <t>J M Leathers</t>
  </si>
  <si>
    <t>J J Elmore</t>
  </si>
  <si>
    <t>Del Ranch Company (formerly A W Hoch)</t>
  </si>
  <si>
    <t>Salton Sea Unit 4</t>
  </si>
  <si>
    <t>Vulcan, Gen 1</t>
  </si>
  <si>
    <t>Salton Sea Unit 2</t>
  </si>
  <si>
    <t>Salton Sea Unit 1</t>
  </si>
  <si>
    <t>CE Turbo LLC</t>
  </si>
  <si>
    <t>SMUD-2014-4</t>
  </si>
  <si>
    <t>Kiefer Landfill Gas-to-Energy Facility</t>
  </si>
  <si>
    <t>SMUD-2014-9</t>
  </si>
  <si>
    <t>Intel Corporation Phase 2</t>
  </si>
  <si>
    <t>SMUD-60703A</t>
  </si>
  <si>
    <t>Sacramento Soleil, LLC</t>
  </si>
  <si>
    <t>SMUD-60760F</t>
  </si>
  <si>
    <t>COSUMNES POWER PLANT</t>
  </si>
  <si>
    <t>SMUD-2015-10</t>
  </si>
  <si>
    <t>Van Steyn Dairy Digester</t>
  </si>
  <si>
    <t>SVP-2011-1</t>
  </si>
  <si>
    <t>SVP</t>
  </si>
  <si>
    <t>SVP-2011-10</t>
  </si>
  <si>
    <t>Stony Gorge</t>
  </si>
  <si>
    <t>ELKCRK_6_STONYG</t>
  </si>
  <si>
    <t>SVP-2011-11</t>
  </si>
  <si>
    <t>High Line Canal</t>
  </si>
  <si>
    <t>CSCHYD_2_UNIT 2</t>
  </si>
  <si>
    <t>SVP-2011-12</t>
  </si>
  <si>
    <t>Ostrom Road aka G2 Energy Project</t>
  </si>
  <si>
    <t>WHEATL_6_LNDFIL</t>
  </si>
  <si>
    <t>SVP-2011-13</t>
  </si>
  <si>
    <t>Grizzly</t>
  </si>
  <si>
    <t>GRIZLY_1_UNIT 1</t>
  </si>
  <si>
    <t>SVP-2011-15</t>
  </si>
  <si>
    <t>SVP-2011-16</t>
  </si>
  <si>
    <t>SVP-2011-17</t>
  </si>
  <si>
    <t>SVP-2011-2</t>
  </si>
  <si>
    <t>SVP-2011-3</t>
  </si>
  <si>
    <t>SVP-2011-6</t>
  </si>
  <si>
    <t>SVP-2011-9</t>
  </si>
  <si>
    <t>Black Butte</t>
  </si>
  <si>
    <t>BLCKBT_2_STONEY</t>
  </si>
  <si>
    <t>SVP-2013-2</t>
  </si>
  <si>
    <t>RE Rosamond One</t>
  </si>
  <si>
    <t>RSMSLR_6_SOLAR1</t>
  </si>
  <si>
    <t>SVP-60071A</t>
  </si>
  <si>
    <t>Tulloch</t>
  </si>
  <si>
    <t>TULLCK_7_UNIT 1</t>
  </si>
  <si>
    <t>SVP-2014-1</t>
  </si>
  <si>
    <t>Beardsley</t>
  </si>
  <si>
    <t>BEARDS_7_UNIT 1</t>
  </si>
  <si>
    <t>SVP-60156A
62380A 62381A</t>
  </si>
  <si>
    <t>Friant-Kern Hydro Facility (River Outlet, Madera Canal, F-K)</t>
  </si>
  <si>
    <t>SVP-2014-2</t>
  </si>
  <si>
    <t xml:space="preserve">Ameresco Vasco Road LLC </t>
  </si>
  <si>
    <t>CAYTNO_2_VASCO</t>
  </si>
  <si>
    <t>SVP-2014-3</t>
  </si>
  <si>
    <t>Ameresco Forward LLC</t>
  </si>
  <si>
    <t>WEBER_6_FORWRD</t>
  </si>
  <si>
    <t>SVP-2011-14</t>
  </si>
  <si>
    <t xml:space="preserve">Santa Clara 85C    </t>
  </si>
  <si>
    <t>ZOND_6_UNIT</t>
  </si>
  <si>
    <t>TDPUD-2011-1</t>
  </si>
  <si>
    <t>TRANS JORDAN</t>
  </si>
  <si>
    <t>TDPUD</t>
  </si>
  <si>
    <t>TDPUD-2012-10</t>
  </si>
  <si>
    <t>TDPUD-2012-8</t>
  </si>
  <si>
    <t>Horse Butte Wind</t>
  </si>
  <si>
    <t>TDPUD-61355A</t>
  </si>
  <si>
    <t>Salt Lake Landfill Gas Recovery</t>
  </si>
  <si>
    <t>TID-2011-1</t>
  </si>
  <si>
    <t>Tuolumne Wind Project</t>
  </si>
  <si>
    <t>TIDC</t>
  </si>
  <si>
    <t>TID-2011-2</t>
  </si>
  <si>
    <t>TID-2011-3</t>
  </si>
  <si>
    <t>TID-2011-4</t>
  </si>
  <si>
    <t>La Grange</t>
  </si>
  <si>
    <t>TID-2011-5</t>
  </si>
  <si>
    <t>Upper Dawson</t>
  </si>
  <si>
    <t>TID-2011-6</t>
  </si>
  <si>
    <t>Turlock Lake</t>
  </si>
  <si>
    <t>TID-2011-7</t>
  </si>
  <si>
    <t>Hickman</t>
  </si>
  <si>
    <t>TID-2011-10</t>
  </si>
  <si>
    <t>Merced ID (Parker)</t>
  </si>
  <si>
    <t>CRESSY_1_PARKER</t>
  </si>
  <si>
    <t>TID-2011-11</t>
  </si>
  <si>
    <t>Frankenheimer</t>
  </si>
  <si>
    <t>COTTLE_2_FRNKNH</t>
  </si>
  <si>
    <t>TID-60184A</t>
  </si>
  <si>
    <t>Woodward</t>
  </si>
  <si>
    <t>VLYHOM_7_SSJID</t>
  </si>
  <si>
    <t>TID-60201A</t>
  </si>
  <si>
    <t>Canal Creek Power Plant</t>
  </si>
  <si>
    <t>CURIS_1_QF</t>
  </si>
  <si>
    <t>TID-60210A</t>
  </si>
  <si>
    <t>Fairfield Power Plant Papazian</t>
  </si>
  <si>
    <t>UKIAH-2011-3</t>
  </si>
  <si>
    <t>Ukiah</t>
  </si>
  <si>
    <t>UKIAH-2011-4</t>
  </si>
  <si>
    <t>UKIAH-2011-6</t>
  </si>
  <si>
    <t>Lake Mendocino</t>
  </si>
  <si>
    <t>UKIAH_7_LAKEMN</t>
  </si>
  <si>
    <t>UKIAH-2011-7</t>
  </si>
  <si>
    <t>UKIAH-2011-8</t>
  </si>
  <si>
    <t>VERN-2014-1</t>
  </si>
  <si>
    <t>Malburg Generating Station</t>
  </si>
  <si>
    <t>VERNON_7_CTG1</t>
  </si>
  <si>
    <t>Vernon</t>
  </si>
  <si>
    <t>Mesquite Solar 3, LLC</t>
  </si>
  <si>
    <t>MSOLAR_2_SOLAR3</t>
  </si>
  <si>
    <t>WAPA</t>
  </si>
  <si>
    <t>Solverde 1</t>
  </si>
  <si>
    <t>BIGSKY_2_SOLAR6</t>
  </si>
  <si>
    <t>CDWR</t>
  </si>
  <si>
    <t>Astoria 2</t>
  </si>
  <si>
    <t>ASTORA_2_SOLAR2</t>
  </si>
  <si>
    <t>City of Azusa</t>
  </si>
  <si>
    <t>City of Banning</t>
  </si>
  <si>
    <t>City of Colton</t>
  </si>
  <si>
    <t>City of Vernon</t>
  </si>
  <si>
    <t>Moreno Valley</t>
  </si>
  <si>
    <t>Rancho Cucamonga</t>
  </si>
  <si>
    <t xml:space="preserve">Excelsior Solar </t>
  </si>
  <si>
    <t>EXCLSG_1_SOLAR</t>
  </si>
  <si>
    <t>UC</t>
  </si>
  <si>
    <t>Rosamond West Solar 2</t>
  </si>
  <si>
    <t>RTEDDY_2_SOLAR2</t>
  </si>
  <si>
    <t>Rosamond West Solar 1</t>
  </si>
  <si>
    <t>RTEDDY_2_SOLAR1</t>
  </si>
  <si>
    <t>Stanford</t>
  </si>
  <si>
    <t>Big Sky Solar 1</t>
  </si>
  <si>
    <t>BIGSKY_2_SOLAR7</t>
  </si>
  <si>
    <t>SCPPA</t>
  </si>
  <si>
    <t>Golden Hills B</t>
  </si>
  <si>
    <t>USWND2_1_WIND2</t>
  </si>
  <si>
    <t>Google</t>
  </si>
  <si>
    <t>Big Sky Solar 4</t>
  </si>
  <si>
    <t>BIGSKY_2_SOLAR2</t>
  </si>
  <si>
    <t>City of Palo Alto</t>
  </si>
  <si>
    <t>Mustang 3</t>
  </si>
  <si>
    <t>MSTANG_2_SOLAR3</t>
  </si>
  <si>
    <t>SCP/MCE</t>
  </si>
  <si>
    <t>Mustang</t>
  </si>
  <si>
    <t>MSTANG_2_SOLAR</t>
  </si>
  <si>
    <t>Mustang 4</t>
  </si>
  <si>
    <t>MSTANG_2_SOLAR4</t>
  </si>
  <si>
    <t xml:space="preserve">Antelope Big Sky Ranch </t>
  </si>
  <si>
    <t>BIGSKY_2_SOLAR1</t>
  </si>
  <si>
    <t>Western Antelope Blue Sky Ranch B</t>
  </si>
  <si>
    <t>BIGSKY_2_SOLAR4</t>
  </si>
  <si>
    <t>Blythe Green 1</t>
  </si>
  <si>
    <t>BLYTHE_1_SOLAR2</t>
  </si>
  <si>
    <t>Cisco</t>
  </si>
  <si>
    <t>Crow Creek Solar 1</t>
  </si>
  <si>
    <t>CRWCKS_1_SOLAR1</t>
  </si>
  <si>
    <t>Kingbird Solar A</t>
  </si>
  <si>
    <t>KNGBRD_2_SOLAR1</t>
  </si>
  <si>
    <t>Kingbird Solar B</t>
  </si>
  <si>
    <t>KNGBRD_2_SOLAR2</t>
  </si>
  <si>
    <t xml:space="preserve">Western Antelope Dry Ranch </t>
  </si>
  <si>
    <t>PLAINV_6_DSOLAR</t>
  </si>
  <si>
    <t>City of Lancaster</t>
  </si>
  <si>
    <t>PearBlossom</t>
  </si>
  <si>
    <t>PBLOSM_2_SOLAR</t>
  </si>
  <si>
    <t>Big Sky Solar 2</t>
  </si>
  <si>
    <t>BIGSKY_2_SOLAR5</t>
  </si>
  <si>
    <t>Golden Hills A</t>
  </si>
  <si>
    <t>USWND2_1_WIND1</t>
  </si>
  <si>
    <t>Dracker Solar Unit 1</t>
  </si>
  <si>
    <t>DRACKR_2_SOLAR1</t>
  </si>
  <si>
    <t>Wright Solar Park</t>
  </si>
  <si>
    <t>PCE</t>
  </si>
  <si>
    <t>Mustang 2</t>
  </si>
  <si>
    <t>50001 SCWA North and South Ponds</t>
  </si>
  <si>
    <t>SCPA</t>
  </si>
  <si>
    <t>50002 SCWA R1 &amp; R2 Ponds</t>
  </si>
  <si>
    <t>50003 SCWA R4 Pond</t>
  </si>
  <si>
    <t>50004 SCWA R5 Pond</t>
  </si>
  <si>
    <t>Golden Hills North</t>
  </si>
  <si>
    <t>Antelope II Expansion</t>
  </si>
  <si>
    <t>Little Bear 1</t>
  </si>
  <si>
    <t>Little Bear 3</t>
  </si>
  <si>
    <t>Little Bear 4</t>
  </si>
  <si>
    <t>Little Bear 5</t>
  </si>
  <si>
    <t>Voyager Wind III</t>
  </si>
  <si>
    <t>Los Banos Wind</t>
  </si>
  <si>
    <t>Desert Harvest</t>
  </si>
  <si>
    <t>Freethy 1 (FIT)</t>
  </si>
  <si>
    <t>Freethy 2 (FIT)</t>
  </si>
  <si>
    <t>Conventional - CAISO Generator List</t>
  </si>
  <si>
    <t>User assumes early gas retirement after ,,,, years</t>
  </si>
  <si>
    <t>User assumes early CHP retirement after … years</t>
  </si>
  <si>
    <t>First retirement year (end of year)</t>
  </si>
  <si>
    <t>SOURCE</t>
  </si>
  <si>
    <t>RESOURCE_ID</t>
  </si>
  <si>
    <t>LOCAL AREA</t>
  </si>
  <si>
    <t>LOCAL SUB-AREA</t>
  </si>
  <si>
    <t>GENERATOR NAME</t>
  </si>
  <si>
    <t>TEPPC Common Case ID</t>
  </si>
  <si>
    <t>TYPE (CAISO)</t>
  </si>
  <si>
    <t>TYPE (TEPPC)</t>
  </si>
  <si>
    <t>E3 TYPE</t>
  </si>
  <si>
    <t>Pmax</t>
  </si>
  <si>
    <t>NQC</t>
  </si>
  <si>
    <t>Pmin</t>
  </si>
  <si>
    <t>Start Cost</t>
  </si>
  <si>
    <t>Heat Rate @ Pmax</t>
  </si>
  <si>
    <t>Heat Rate @ Pmin</t>
  </si>
  <si>
    <t>Ramp Rate Up</t>
  </si>
  <si>
    <t>Ramp Rate Down</t>
  </si>
  <si>
    <t>Storage Volume (MWh)</t>
  </si>
  <si>
    <t>Include in RESOLVE?</t>
  </si>
  <si>
    <t>Include in Class Characteristics</t>
  </si>
  <si>
    <t>Online Date</t>
  </si>
  <si>
    <t>Planned Retirement Date</t>
  </si>
  <si>
    <t>Assumed Retirement Date</t>
  </si>
  <si>
    <t>CAISO NQC List</t>
  </si>
  <si>
    <t>South Kern PP, Kern Oil</t>
  </si>
  <si>
    <t>Shafter Solar</t>
  </si>
  <si>
    <t>SOLAR</t>
  </si>
  <si>
    <t>n/a</t>
  </si>
  <si>
    <t>Big Creek-Ventura</t>
  </si>
  <si>
    <t>Big Creek</t>
  </si>
  <si>
    <t>Antelope West Solar</t>
  </si>
  <si>
    <t>NCNB</t>
  </si>
  <si>
    <t>Eagle Rock, Fulton, Lakeville</t>
  </si>
  <si>
    <t>GEYSERS AIDLIN AGGREGATE</t>
  </si>
  <si>
    <t>GEOTHERMAL</t>
  </si>
  <si>
    <t>Wilson, Herndon</t>
  </si>
  <si>
    <t>Adams East</t>
  </si>
  <si>
    <t>South Kern PP</t>
  </si>
  <si>
    <t>Adobe Solar</t>
  </si>
  <si>
    <t>GLNARM_7_UNIT 1</t>
  </si>
  <si>
    <t>LA Basin</t>
  </si>
  <si>
    <t>Western</t>
  </si>
  <si>
    <t>GLEN ARM UNIT 1</t>
  </si>
  <si>
    <t>Glenarm_GT1</t>
  </si>
  <si>
    <t>PEAKER</t>
  </si>
  <si>
    <t>CT-NatGas-Aero</t>
  </si>
  <si>
    <t>CAISO_Peaker2</t>
  </si>
  <si>
    <t>GRNLF1_1_UNITS</t>
  </si>
  <si>
    <t>Bogue, Drum-Rio Oso, South of Table Mountain</t>
  </si>
  <si>
    <t>GREENLEAF #1 COGEN AGGREGATE</t>
  </si>
  <si>
    <t>GreenleafCC-Total</t>
  </si>
  <si>
    <t>COGENERATION</t>
  </si>
  <si>
    <t>CCWhole-NatGas-Aero</t>
  </si>
  <si>
    <t>CAISO_CHP</t>
  </si>
  <si>
    <t>CAISO System</t>
  </si>
  <si>
    <t>Agua Caliente Solar</t>
  </si>
  <si>
    <t>ALAMIT_7_UNIT 1</t>
  </si>
  <si>
    <t>ALAMITOS GEN STA. UNIT 1</t>
  </si>
  <si>
    <t>Alamitos1</t>
  </si>
  <si>
    <t>THERMAL</t>
  </si>
  <si>
    <t>ST-NatGas</t>
  </si>
  <si>
    <t>CAISO_ST</t>
  </si>
  <si>
    <t>ALAMIT_7_UNIT 2</t>
  </si>
  <si>
    <t>ALAMITOS GEN STA. UNIT 2</t>
  </si>
  <si>
    <t>Alamitos2</t>
  </si>
  <si>
    <t>ALAMIT_7_UNIT 3</t>
  </si>
  <si>
    <t>ALAMITOS GEN STA. UNIT 3</t>
  </si>
  <si>
    <t>Alamitos3</t>
  </si>
  <si>
    <t>ALAMIT_7_UNIT 4</t>
  </si>
  <si>
    <t>ALAMITOS GEN STA. UNIT 4</t>
  </si>
  <si>
    <t>Alamitos4</t>
  </si>
  <si>
    <t>ALAMIT_7_UNIT 5</t>
  </si>
  <si>
    <t>ALAMITOS GEN STA. UNIT 5</t>
  </si>
  <si>
    <t>Alamitos5</t>
  </si>
  <si>
    <t>ALAMIT_7_UNIT 6</t>
  </si>
  <si>
    <t>ALAMITOS GEN STA. UNIT 6</t>
  </si>
  <si>
    <t>Alamitos6</t>
  </si>
  <si>
    <t>ALAMO_6_UNIT</t>
  </si>
  <si>
    <t xml:space="preserve">ALAMO POWER PLANT </t>
  </si>
  <si>
    <t>HYDRO</t>
  </si>
  <si>
    <t>CAISO_Hydro</t>
  </si>
  <si>
    <t>South of Table Mountain</t>
  </si>
  <si>
    <t>GLNARM_7_UNIT 2</t>
  </si>
  <si>
    <t>GLEN ARM UNIT 2</t>
  </si>
  <si>
    <t>Glenarm_GT2</t>
  </si>
  <si>
    <t>OGROVE_6_PL1X2</t>
  </si>
  <si>
    <t>San Diego-IV</t>
  </si>
  <si>
    <t>Orange Grove Energy Center</t>
  </si>
  <si>
    <t>OrangeGrove1</t>
  </si>
  <si>
    <t>CT-NatGas-Industrial</t>
  </si>
  <si>
    <t>Alpaugh North, LLC</t>
  </si>
  <si>
    <t>Alpaugh 50 LLC</t>
  </si>
  <si>
    <t>Alta 2012 Alta Wind 7</t>
  </si>
  <si>
    <t>WIND</t>
  </si>
  <si>
    <t>CPC East Alta Wind IX</t>
  </si>
  <si>
    <t>CPC East - Alta Wind 4</t>
  </si>
  <si>
    <t>CPC East - Alta Wind 5</t>
  </si>
  <si>
    <t>CPC East - Alta Wind 8</t>
  </si>
  <si>
    <t>CPC West - Alta Wind 1</t>
  </si>
  <si>
    <t>CPC West - Alta Wind II</t>
  </si>
  <si>
    <t>CPC West - Alta 3</t>
  </si>
  <si>
    <t>CPC West - Alta Wind 6</t>
  </si>
  <si>
    <t>Alta Wind 11</t>
  </si>
  <si>
    <t>Alta Wind 10</t>
  </si>
  <si>
    <t>Altwind</t>
  </si>
  <si>
    <t>OrangeGrove2</t>
  </si>
  <si>
    <t>INDIGO_1_UNIT 2</t>
  </si>
  <si>
    <t>Eastern</t>
  </si>
  <si>
    <t>INDIGO PEAKER UNIT 2</t>
  </si>
  <si>
    <t>Indigo2</t>
  </si>
  <si>
    <t>INDIGO_1_UNIT 3</t>
  </si>
  <si>
    <t>INDIGO PEAKER UNIT 3</t>
  </si>
  <si>
    <t>Indigo3</t>
  </si>
  <si>
    <t>MNDALY_7_UNIT 3</t>
  </si>
  <si>
    <t>Ventura, S.Clara, Moorpark</t>
  </si>
  <si>
    <t>MANDALAY GEN STA. UNIT 3</t>
  </si>
  <si>
    <t>Mandalay_3</t>
  </si>
  <si>
    <t>MKTRCK_1_UNIT 1</t>
  </si>
  <si>
    <t>MCKITTRICK LIMITED</t>
  </si>
  <si>
    <t>McKittrick_Ltd</t>
  </si>
  <si>
    <t>ANTELOPE QFS</t>
  </si>
  <si>
    <t>APLHIL_1_SLABCK</t>
  </si>
  <si>
    <t xml:space="preserve">Placerville, South of Rio Oso, South of Palermo, South of Table Mountain </t>
  </si>
  <si>
    <t>SLAB CREEK HYDRO</t>
  </si>
  <si>
    <t>Wind Resource II</t>
  </si>
  <si>
    <t>ARCOGN_2_UNITS</t>
  </si>
  <si>
    <t>WATSON COGENERATION</t>
  </si>
  <si>
    <t>WatsonCogenCC-Total</t>
  </si>
  <si>
    <t>CCWhole-NatGas-Industrial</t>
  </si>
  <si>
    <t>Orion 1 Solar</t>
  </si>
  <si>
    <t>Orion 2 Solar</t>
  </si>
  <si>
    <t>Astoria 1</t>
  </si>
  <si>
    <t>RE Astoria 2</t>
  </si>
  <si>
    <t>Atwell West</t>
  </si>
  <si>
    <t>Atwell Island PV Solar Generating Faci.</t>
  </si>
  <si>
    <t>Wilson, Coalinga</t>
  </si>
  <si>
    <t>Avenal Park Solar Project</t>
  </si>
  <si>
    <t>Sand Drag Solar Project</t>
  </si>
  <si>
    <t>Sun City Solar Project</t>
  </si>
  <si>
    <t>AV SOLAR RANCH 1</t>
  </si>
  <si>
    <t>BALCHS_7_UNIT 1</t>
  </si>
  <si>
    <t>BALCH 1 PH UNIT 1</t>
  </si>
  <si>
    <t>BALCHS_7_UNIT 2</t>
  </si>
  <si>
    <t>BALCH 2 PH UNIT 2</t>
  </si>
  <si>
    <t>BALCHS_7_UNIT 3</t>
  </si>
  <si>
    <t>BALCH 2 PH UNIT 3</t>
  </si>
  <si>
    <t>BANGOR_6_HYDRO</t>
  </si>
  <si>
    <t>Virginia Ranch Dam Powerplant</t>
  </si>
  <si>
    <t>BANKPP_2_NSPIN</t>
  </si>
  <si>
    <t>Bay Area</t>
  </si>
  <si>
    <t>UNKNOWN</t>
  </si>
  <si>
    <t>BARRE QFS</t>
  </si>
  <si>
    <t>VARIOUS</t>
  </si>
  <si>
    <t>GOLETA_6_ELLWOD</t>
  </si>
  <si>
    <t>ELLWOOD ENERGY SUPPORT FACILITY</t>
  </si>
  <si>
    <t>Ellwood_1</t>
  </si>
  <si>
    <t>BASICE_2_UNITS</t>
  </si>
  <si>
    <t>CALPINE  AMERICAN  I COGEN.</t>
  </si>
  <si>
    <t>HINSON_6_LBECH1</t>
  </si>
  <si>
    <t>LongBeach_GT1</t>
  </si>
  <si>
    <t>Stockton</t>
  </si>
  <si>
    <t>Tesla-Bellota, Stanislaus</t>
  </si>
  <si>
    <t>Beardsley Hydro</t>
  </si>
  <si>
    <t>HINSON_6_LBECH2</t>
  </si>
  <si>
    <t>LongBeach_GT2</t>
  </si>
  <si>
    <t>BELDEN_7_UNIT 1</t>
  </si>
  <si>
    <t>South of Palermo, South of Table Mountain</t>
  </si>
  <si>
    <t>BELDEN HYDRO</t>
  </si>
  <si>
    <t>BIGCRK_2_EXESWD</t>
  </si>
  <si>
    <t>Big Creek, Rector, Vestal</t>
  </si>
  <si>
    <t>BIG CREEK HYDRO PROJECT PSP</t>
  </si>
  <si>
    <t>BIGCRK_7_DAM7</t>
  </si>
  <si>
    <t>Antelope Big Sky Ranch Solar</t>
  </si>
  <si>
    <t>BIGSKY_2_SOLAR3</t>
  </si>
  <si>
    <t>Big Sky Summer</t>
  </si>
  <si>
    <t>Drum-Rio Oso, South of Palermo, South of Table Mountain</t>
  </si>
  <si>
    <t>WOODLAND BIOMASS</t>
  </si>
  <si>
    <t>BIOMASS</t>
  </si>
  <si>
    <t>BISHOP CREEK PLANT 2  AND  6</t>
  </si>
  <si>
    <t>BISHOP CREEK PLANT 3  AND  4</t>
  </si>
  <si>
    <t>BLACK_7_UNIT 1</t>
  </si>
  <si>
    <t>JAMES B. BLACK 1</t>
  </si>
  <si>
    <t>BLACK_7_UNIT 2</t>
  </si>
  <si>
    <t>JAMES B. BLACK 2</t>
  </si>
  <si>
    <t>Mountain View IV Wind</t>
  </si>
  <si>
    <t>BLACK BUTTE HYDRO</t>
  </si>
  <si>
    <t>McCoy Solar</t>
  </si>
  <si>
    <t>BLM EAST Facility</t>
  </si>
  <si>
    <t>Blythe Solar 1 Project</t>
  </si>
  <si>
    <t xml:space="preserve">Weimer, Placer, Drum-Rio Oso, South of Rio Oso, South of Palermo, South of Table Mountain </t>
  </si>
  <si>
    <t>ALTA POWER HOUSE</t>
  </si>
  <si>
    <t>HINSON_6_LBECH3</t>
  </si>
  <si>
    <t>LongBeach_GT3</t>
  </si>
  <si>
    <t>HINSON_6_LBECH4</t>
  </si>
  <si>
    <t>LongBeach_GT4</t>
  </si>
  <si>
    <t>BOWMN_6_UNIT</t>
  </si>
  <si>
    <t>BOWMAN</t>
  </si>
  <si>
    <t>Baker Station Hydro</t>
  </si>
  <si>
    <t>High Winds Energy Center</t>
  </si>
  <si>
    <t>NextEra Energy Montezuma Wind II</t>
  </si>
  <si>
    <t>FPL Energy Montezuma Wind</t>
  </si>
  <si>
    <t>SHILOH WIND PROJECT 2</t>
  </si>
  <si>
    <t>Shiloh III Wind Project, LLC</t>
  </si>
  <si>
    <t>Shiloh IV Wind Project</t>
  </si>
  <si>
    <t>BRDWAY_7_UNIT 3</t>
  </si>
  <si>
    <t>BROADWAY UNIT 3</t>
  </si>
  <si>
    <t>Broadway3</t>
  </si>
  <si>
    <t>NRG Borrego Solar One</t>
  </si>
  <si>
    <t>Coram Brodie Wind Project</t>
  </si>
  <si>
    <t>CORONS_6_CLRWTR</t>
  </si>
  <si>
    <t>Clearwater Power Plant</t>
  </si>
  <si>
    <t>ClearwaterCC-Total</t>
  </si>
  <si>
    <t>CAISO_CCGT2</t>
  </si>
  <si>
    <t>Oak Flat</t>
  </si>
  <si>
    <t>BUCKCK_7_PL1X2</t>
  </si>
  <si>
    <t>BUCKS CREEK AGGREGATE</t>
  </si>
  <si>
    <t>North Palm Springs 1A</t>
  </si>
  <si>
    <t>BUCKWD_1_QF</t>
  </si>
  <si>
    <t>Buckwind Re-powering project</t>
  </si>
  <si>
    <t>Wintec Energy, Ltd.</t>
  </si>
  <si>
    <t>Burney Forest Power</t>
  </si>
  <si>
    <t>BUTTVL_7_UNIT 1</t>
  </si>
  <si>
    <t>BUTT VALLEY HYDRO</t>
  </si>
  <si>
    <t>CABZON_1_WINDA1</t>
  </si>
  <si>
    <t>Cabazon Wind Project</t>
  </si>
  <si>
    <t>COSO Finance Partners (Navy 1)</t>
  </si>
  <si>
    <t>AGRICO_7_UNIT</t>
  </si>
  <si>
    <t>Fresno Cogen</t>
  </si>
  <si>
    <t>FresnoCogenCC-Total</t>
  </si>
  <si>
    <t>CAMCHE_1_PL1X3</t>
  </si>
  <si>
    <t>Tesla-Bellota</t>
  </si>
  <si>
    <t>CAMANCHE UNITS  1, 2 &amp;  3 AGGREGATE</t>
  </si>
  <si>
    <t>CAMLOT_2_SOLAR1</t>
  </si>
  <si>
    <t>Camelot</t>
  </si>
  <si>
    <t>Columbia Two</t>
  </si>
  <si>
    <t>CAMP FAR WEST HYDRO</t>
  </si>
  <si>
    <t>Wilson</t>
  </si>
  <si>
    <t>CAPMAD_1_UNIT 1</t>
  </si>
  <si>
    <t>CAPCO MADERA Power Plant</t>
  </si>
  <si>
    <t>Edom Hills Wind Farm</t>
  </si>
  <si>
    <t>CARBOU_7_PL2X3</t>
  </si>
  <si>
    <t>CARIBOU PH 1 UNIT 2 &amp; 3 AGGREGATE</t>
  </si>
  <si>
    <t>CARBOU_7_PL4X5</t>
  </si>
  <si>
    <t>CARIBOU PH 2 UNIT 4 &amp; 5 AGGREGATE</t>
  </si>
  <si>
    <t>CARBOU_7_UNIT 1</t>
  </si>
  <si>
    <t>CARIBOU PH 1 UNIT 1</t>
  </si>
  <si>
    <t>Catalina Solar - Phases 1 and 2</t>
  </si>
  <si>
    <t>Catalina Solar 2</t>
  </si>
  <si>
    <t>California Valley Solar Ranch-Phase B</t>
  </si>
  <si>
    <t>California Valley Solar Ranch-Phase A</t>
  </si>
  <si>
    <t>Vasco Road</t>
  </si>
  <si>
    <t>POINT LOMA SEWAGE TREATMENT PLANT</t>
  </si>
  <si>
    <t>Rancho Penasquitos Hydro Facility</t>
  </si>
  <si>
    <t>CDWR07_2_GEN</t>
  </si>
  <si>
    <t>CENTER_2_QF</t>
  </si>
  <si>
    <t>CENTER QFS</t>
  </si>
  <si>
    <t>Center_Area_Agg</t>
  </si>
  <si>
    <t>CENTER_2_RHONDO</t>
  </si>
  <si>
    <t>MWD Rio Hondo Hydroelectric Recovery Pla</t>
  </si>
  <si>
    <t>Pico Rivera</t>
  </si>
  <si>
    <t>OTAY_6_PL1X2</t>
  </si>
  <si>
    <t>Chula Vista Energy Center, LLC</t>
  </si>
  <si>
    <t>Chula_Vista</t>
  </si>
  <si>
    <t>GILRPP_1_PL1X2</t>
  </si>
  <si>
    <t>Llagas, South Bay-Moss Landing</t>
  </si>
  <si>
    <t>GILROY ENERGY CENTER UNITS 1&amp;2 AGGREGATE</t>
  </si>
  <si>
    <t>GilroyEnergyPeaking1</t>
  </si>
  <si>
    <t>GilroyEnergyPeaking2</t>
  </si>
  <si>
    <t>GILRPP_1_PL3X4</t>
  </si>
  <si>
    <t>GILROY ENERGY CENTER, UNIT #3</t>
  </si>
  <si>
    <t>GilroyEnergyPeaking3</t>
  </si>
  <si>
    <t>LMBEPK_2_UNITA1</t>
  </si>
  <si>
    <t>Lambie Energy Center, Unit #1</t>
  </si>
  <si>
    <t>Lambie_EC</t>
  </si>
  <si>
    <t>LMBEPK_2_UNITA3</t>
  </si>
  <si>
    <t>Goose Haven Energy Center, Unit #1</t>
  </si>
  <si>
    <t>Goose_Haven</t>
  </si>
  <si>
    <t>CHEVCD_6_UNIT</t>
  </si>
  <si>
    <t>CHEVRON USA (TAFT/CADET)</t>
  </si>
  <si>
    <t>CHEVCO_6_UNIT 1</t>
  </si>
  <si>
    <t>CHEVRON USA (COALINGA)</t>
  </si>
  <si>
    <t>Coalinga_25D1</t>
  </si>
  <si>
    <t>Coalinga_6C1</t>
  </si>
  <si>
    <t>CHEVCO_6_UNIT 2</t>
  </si>
  <si>
    <t>AERA ENERGY LLC. (COALINGA)</t>
  </si>
  <si>
    <t>CHEVCY_1_UNIT</t>
  </si>
  <si>
    <t>CHEVRON USA (CYMRIC)</t>
  </si>
  <si>
    <t>Cymric_31X1</t>
  </si>
  <si>
    <t>Cymric_31X2</t>
  </si>
  <si>
    <t>Cymric_36W1</t>
  </si>
  <si>
    <t>Cymric_36W2</t>
  </si>
  <si>
    <t>Cymric_36W3</t>
  </si>
  <si>
    <t>Cymric_36W4</t>
  </si>
  <si>
    <t>Cymric_6Z1</t>
  </si>
  <si>
    <t>Cymric_6Z2</t>
  </si>
  <si>
    <t>CHEVMN_2_UNITS</t>
  </si>
  <si>
    <t>CHEVRON U.S.A. UNITS 1 &amp; 2 AGGREGATE</t>
  </si>
  <si>
    <t>ElSegndCogCC1-Total</t>
  </si>
  <si>
    <t>ElSegndCogCC2-Total</t>
  </si>
  <si>
    <t>ElSegndCogCC3-Total</t>
  </si>
  <si>
    <t>CHICPK_7_UNIT 1</t>
  </si>
  <si>
    <t>Placer, Drum-Rio Oso, South of Rio Oso, South of Palermo, South of Table Mountain</t>
  </si>
  <si>
    <t>CHICAGO PARK 1, BEAR RIVER CA</t>
  </si>
  <si>
    <t>Sycamore Energy 1</t>
  </si>
  <si>
    <t>GAS RECOVERY SYS. (SYCAMORE CANYON)</t>
  </si>
  <si>
    <t>Jurupa</t>
  </si>
  <si>
    <t>CHINO QFS</t>
  </si>
  <si>
    <t>SS San Antonio West LLC</t>
  </si>
  <si>
    <t>Chino RT Solar 1</t>
  </si>
  <si>
    <t>CHINO_2_SOLAR2</t>
  </si>
  <si>
    <t>Kona Solar - Terra Francesca</t>
  </si>
  <si>
    <t>CHINO_6_CIMGEN</t>
  </si>
  <si>
    <t>O.L.S. ENERGY COMPANY -- CHINO</t>
  </si>
  <si>
    <t>OLSChinoCC-Total</t>
  </si>
  <si>
    <t>CHINO_6_SMPPAP</t>
  </si>
  <si>
    <t>AltaGas Pomona Energy</t>
  </si>
  <si>
    <t>MN Milliken Genco LLC</t>
  </si>
  <si>
    <t>Chow II Biomass to Energy</t>
  </si>
  <si>
    <t>CHWCHL_1_UNIT</t>
  </si>
  <si>
    <t>CHOW 2 PEAKER PLANT</t>
  </si>
  <si>
    <t>Chowchilla2_01</t>
  </si>
  <si>
    <t>ICE-NatGas</t>
  </si>
  <si>
    <t>CAISO_Reciprocating_Engine</t>
  </si>
  <si>
    <t>Chowchilla2_02</t>
  </si>
  <si>
    <t>Chowchilla2_03</t>
  </si>
  <si>
    <t>Chowchilla2_04</t>
  </si>
  <si>
    <t>Chowchilla2_05</t>
  </si>
  <si>
    <t>Chowchilla2_06</t>
  </si>
  <si>
    <t>Chowchilla2_07</t>
  </si>
  <si>
    <t>Chowchilla2_08</t>
  </si>
  <si>
    <t>Chowchilla2_09</t>
  </si>
  <si>
    <t>Chowchilla2_10</t>
  </si>
  <si>
    <t>Chowchilla2_11</t>
  </si>
  <si>
    <t>Chowchilla2_12</t>
  </si>
  <si>
    <t>Chowchilla2_13</t>
  </si>
  <si>
    <t>Chowchilla2_14</t>
  </si>
  <si>
    <t>Chowchilla2_15</t>
  </si>
  <si>
    <t>Chowchilla2_16</t>
  </si>
  <si>
    <t>Cloverdale Solar I</t>
  </si>
  <si>
    <t>Clover Creek</t>
  </si>
  <si>
    <t>Lime Saddle Hydro</t>
  </si>
  <si>
    <t>CLRMTK_1_QF</t>
  </si>
  <si>
    <t>Oakland</t>
  </si>
  <si>
    <t>SMALL QF AGGREGATION - OAKLAND</t>
  </si>
  <si>
    <t xml:space="preserve">Centinela Solar Energy I </t>
  </si>
  <si>
    <t>Centinels Solar Energy 2</t>
  </si>
  <si>
    <t>Centerville</t>
  </si>
  <si>
    <t>ELCAJN_7_GT1</t>
  </si>
  <si>
    <t>EL CAJON</t>
  </si>
  <si>
    <t>El_Cajon_GT</t>
  </si>
  <si>
    <t>OAK C_7_UNIT 1</t>
  </si>
  <si>
    <t>OAKLAND STATION C GT UNIT 1</t>
  </si>
  <si>
    <t>Oakland_Pwr1</t>
  </si>
  <si>
    <t>CT-OilDistillate</t>
  </si>
  <si>
    <t>OAK C_7_UNIT 2</t>
  </si>
  <si>
    <t>OAKLAND STATION C GT UNIT 2</t>
  </si>
  <si>
    <t>Oakland_Pwr2</t>
  </si>
  <si>
    <t>OAK C_7_UNIT 3</t>
  </si>
  <si>
    <t>OAKLAND STATION C GT UNIT 3</t>
  </si>
  <si>
    <t>Oakland_Pwr3</t>
  </si>
  <si>
    <t>Oakley Solar Project</t>
  </si>
  <si>
    <t>Weber</t>
  </si>
  <si>
    <t>Stockton Biomas</t>
  </si>
  <si>
    <t>Coleman</t>
  </si>
  <si>
    <t>COLGA1_6_SHELLW</t>
  </si>
  <si>
    <t>COALINGA COGENERATION COMPANY</t>
  </si>
  <si>
    <t>CoalingaCogen</t>
  </si>
  <si>
    <t>COLGAT_7_UNIT 1</t>
  </si>
  <si>
    <t>Colgate Powerhouse Unit 1</t>
  </si>
  <si>
    <t>COLGAT_7_UNIT 2</t>
  </si>
  <si>
    <t>Colgate Powerhouse Unit 2</t>
  </si>
  <si>
    <t>ENCINA_7_GT1</t>
  </si>
  <si>
    <t>ENCINA GAS TURBINE UNIT 1</t>
  </si>
  <si>
    <t>Encina_GT1</t>
  </si>
  <si>
    <t>SCHLTE_1_PL1X3</t>
  </si>
  <si>
    <t>Tracy Combined Cycle Power Plant</t>
  </si>
  <si>
    <t>TracyCACC-Total</t>
  </si>
  <si>
    <t>COLVIL_7_PL1X2</t>
  </si>
  <si>
    <t>COLLIERVILLE HYDRO UNIT 1 &amp; 2 AGGREGATE</t>
  </si>
  <si>
    <t>CONTAN_1_UNIT</t>
  </si>
  <si>
    <t>San Jose, South Bay-Moss Landing</t>
  </si>
  <si>
    <t>Graphic Packaging Cogen</t>
  </si>
  <si>
    <t>Mammoth G1</t>
  </si>
  <si>
    <t>Mammoth G3</t>
  </si>
  <si>
    <t>LUNDY</t>
  </si>
  <si>
    <t>OXBOW GEOTHERMAL CORPORATION</t>
  </si>
  <si>
    <t>POOLE HYDRO PLANT 1</t>
  </si>
  <si>
    <t>CONTROL QFS</t>
  </si>
  <si>
    <t>RUSH CREEK</t>
  </si>
  <si>
    <t>CMS2</t>
  </si>
  <si>
    <t>Copper Mountain 10</t>
  </si>
  <si>
    <t>Copper Mountain 48</t>
  </si>
  <si>
    <t>Wilson, Herndon, Hanford</t>
  </si>
  <si>
    <t>CID Solar</t>
  </si>
  <si>
    <t>Master Development Corona</t>
  </si>
  <si>
    <t>HARBGN_7_UNITS</t>
  </si>
  <si>
    <t>HARBOR COGEN COMBINED CYCLE</t>
  </si>
  <si>
    <t>HarborCgnCC-Total</t>
  </si>
  <si>
    <t>Ameresco San Joaquin</t>
  </si>
  <si>
    <t>Frankenheimer Power Plant</t>
  </si>
  <si>
    <t>COVE ROAD HYDRO QF UNITS</t>
  </si>
  <si>
    <t>Cow Creek Hydro</t>
  </si>
  <si>
    <t>PRIMA DESCHECHA (CAPISTRANO)</t>
  </si>
  <si>
    <t>Ramona 1</t>
  </si>
  <si>
    <t>Ramona 2</t>
  </si>
  <si>
    <t>PARKER POWERHOUSE</t>
  </si>
  <si>
    <t>CRESTA_7_PL1X2</t>
  </si>
  <si>
    <t>CRESTA PH UNIT 1 &amp; 2 AGGREGATE</t>
  </si>
  <si>
    <t>Wilson, Borden</t>
  </si>
  <si>
    <t xml:space="preserve">Crane Valley </t>
  </si>
  <si>
    <t>SAN JOAQUIN 2</t>
  </si>
  <si>
    <t>SAN JOAQUIN 3</t>
  </si>
  <si>
    <t>CROKET_7_UNIT</t>
  </si>
  <si>
    <t>Pittsburg</t>
  </si>
  <si>
    <t>CROCKETT COGEN</t>
  </si>
  <si>
    <t>Crockett_Cogen</t>
  </si>
  <si>
    <t>CCWhole-NatGas-SingleShaft</t>
  </si>
  <si>
    <t>Kumeyaay Wind Farm</t>
  </si>
  <si>
    <t>ANAHM_7_CT</t>
  </si>
  <si>
    <t>ANAHEIM COMBUSTION TURBINE</t>
  </si>
  <si>
    <t>Anaheim_GT</t>
  </si>
  <si>
    <t>INDIGO_1_UNIT 1</t>
  </si>
  <si>
    <t>INDIGO PEAKER UNIT 1</t>
  </si>
  <si>
    <t>Indigo1</t>
  </si>
  <si>
    <t>CHALK_1_UNIT</t>
  </si>
  <si>
    <t>CHALK CLIFF LIMITED</t>
  </si>
  <si>
    <t>Chalk_Cliff</t>
  </si>
  <si>
    <t>BEARMT_1_UNIT</t>
  </si>
  <si>
    <t>South Kern PP, West Park</t>
  </si>
  <si>
    <t>Bear Mountain Limited</t>
  </si>
  <si>
    <t>BearMountain_CA</t>
  </si>
  <si>
    <t>Csolar IV South</t>
  </si>
  <si>
    <t>Fulton, Lakeville</t>
  </si>
  <si>
    <t>Clover Flat Land Fill Gas</t>
  </si>
  <si>
    <t>Marina Land Fill Gas</t>
  </si>
  <si>
    <t>Castroville QF Aggregate</t>
  </si>
  <si>
    <t>SMALL QF AGGREGATION - BURNEY</t>
  </si>
  <si>
    <t xml:space="preserve">Columbia Solar Energy </t>
  </si>
  <si>
    <t>Grasslands 3</t>
  </si>
  <si>
    <t>Grasslands 4</t>
  </si>
  <si>
    <t>MM Yolo Power LLC</t>
  </si>
  <si>
    <t>Drum-Rio Oso, South of Table Mountain</t>
  </si>
  <si>
    <t>DEER CREEK</t>
  </si>
  <si>
    <t>Golden Springs Building H</t>
  </si>
  <si>
    <t>Golden Springs Building M</t>
  </si>
  <si>
    <t>Golden Springs Building C1</t>
  </si>
  <si>
    <t>Golden Solar Building D</t>
  </si>
  <si>
    <t>DELSUR_6_CREST</t>
  </si>
  <si>
    <t xml:space="preserve">Dry Farm Ranch B </t>
  </si>
  <si>
    <t xml:space="preserve">Summer Solar North </t>
  </si>
  <si>
    <t>DUANE_1_PL1X3</t>
  </si>
  <si>
    <t>DONALD VON RAESFELD POWER PROJECT</t>
  </si>
  <si>
    <t>DonVonRsfldCC-Total</t>
  </si>
  <si>
    <t>DEVERS QFS</t>
  </si>
  <si>
    <t>SEPV 5</t>
  </si>
  <si>
    <t>SEPV8</t>
  </si>
  <si>
    <t>SEPV9</t>
  </si>
  <si>
    <t>DEXZEL_1_UNIT</t>
  </si>
  <si>
    <t>Western Power and Steam Cogeneration</t>
  </si>
  <si>
    <t>DIABLO_7_UNIT 1</t>
  </si>
  <si>
    <t>Diablo Canyon Unit 1</t>
  </si>
  <si>
    <t>DiabloCanyon1</t>
  </si>
  <si>
    <t>NUCLEAR</t>
  </si>
  <si>
    <t>ST-Nuclear</t>
  </si>
  <si>
    <t>CAISO_Nuclear</t>
  </si>
  <si>
    <t>DIABLO_7_UNIT 2</t>
  </si>
  <si>
    <t>Diablo Canyon Unit 2</t>
  </si>
  <si>
    <t>DiabloCanyon2</t>
  </si>
  <si>
    <t>Wilson, Herndon, Reedley</t>
  </si>
  <si>
    <t>DINUBA GENERATION PROJECT</t>
  </si>
  <si>
    <t>Dinuba_1</t>
  </si>
  <si>
    <t>DISCOV_1_CHEVRN</t>
  </si>
  <si>
    <t>CHEVRON USA (EASTRIDGE)</t>
  </si>
  <si>
    <t>Eastridge2</t>
  </si>
  <si>
    <t>DIVSON_6_NSQF</t>
  </si>
  <si>
    <t>DIVISION NAVAL STATION COGEN</t>
  </si>
  <si>
    <t>DivisnNavalCC-Total</t>
  </si>
  <si>
    <t>DIXNLD_1_LNDFL</t>
  </si>
  <si>
    <t>Zero Waste Energy Anaerobic Digestion &amp; Compost Facility</t>
  </si>
  <si>
    <t>BIOGAS</t>
  </si>
  <si>
    <t>DMDVLY_1_UNITS</t>
  </si>
  <si>
    <t>DIAMOND VALLEY LAKE PUMP-GEN PLANT</t>
  </si>
  <si>
    <t>DONNLS_7_UNIT</t>
  </si>
  <si>
    <t>Donnells Hydro</t>
  </si>
  <si>
    <t>DOSMGO_2_NSPIN</t>
  </si>
  <si>
    <t>YUBACT_1_SUNSWT</t>
  </si>
  <si>
    <t>Pease, Drum-Rio Oso, South of Table Mountain</t>
  </si>
  <si>
    <t>YUBA CITY COGEN</t>
  </si>
  <si>
    <t>Yuba_City_Cogen</t>
  </si>
  <si>
    <t>LIVOAK_1_UNIT 1</t>
  </si>
  <si>
    <t>LIVE OAK LIMITED</t>
  </si>
  <si>
    <t>LiveOakCogen</t>
  </si>
  <si>
    <t>Dracker Solar Unit 2</t>
  </si>
  <si>
    <t>SIERRA_1_UNITS</t>
  </si>
  <si>
    <t>HIGH SIERRA LIMITED</t>
  </si>
  <si>
    <t>HighSierra1</t>
  </si>
  <si>
    <t>HighSierra2</t>
  </si>
  <si>
    <t>DOUBLC_1_UNITS</t>
  </si>
  <si>
    <t>DOUBLE "C" LIMITED</t>
  </si>
  <si>
    <t>DoubleC1</t>
  </si>
  <si>
    <t>DoubleC2</t>
  </si>
  <si>
    <t>DRUM_7_PL1X2</t>
  </si>
  <si>
    <t>Drum PH 1 Units 1 &amp; 2 Aggregate</t>
  </si>
  <si>
    <t>DRUM_7_PL3X4</t>
  </si>
  <si>
    <t>Drum PH 1 Units 3 &amp; 4 Aggregate</t>
  </si>
  <si>
    <t>DRUM_7_UNIT 5</t>
  </si>
  <si>
    <t>DRUM PH 2 UNIT 5</t>
  </si>
  <si>
    <t>De Sabla Hydro</t>
  </si>
  <si>
    <t>Desert Sunlight 300</t>
  </si>
  <si>
    <t>Desert Sunlight 250</t>
  </si>
  <si>
    <t>DTCHWD_2_BT3WND</t>
  </si>
  <si>
    <t>Brookfield Tehachapi 3</t>
  </si>
  <si>
    <t>DTCHWD_2_BT4WND</t>
  </si>
  <si>
    <t>Brookfield Tehachapi 4</t>
  </si>
  <si>
    <t>VERNON_6_MALBRG</t>
  </si>
  <si>
    <t>MalburgCC-Total</t>
  </si>
  <si>
    <t>DUTCH FLAT 1 PH</t>
  </si>
  <si>
    <t>DUTCH FLAT 2 PH</t>
  </si>
  <si>
    <t>DVLCYN_1_UNITS</t>
  </si>
  <si>
    <t>DEVIL CANYON HYDRO UNITS 1-4 AGGREGATE</t>
  </si>
  <si>
    <t>EASTWD_7_UNIT</t>
  </si>
  <si>
    <t>EASTWOOD PUMP-GEN</t>
  </si>
  <si>
    <t>CAISO_PS</t>
  </si>
  <si>
    <t>EDMONS_2_NSPIN</t>
  </si>
  <si>
    <t>EE Kettleman Land</t>
  </si>
  <si>
    <t>COLTON_6_AGUAM1</t>
  </si>
  <si>
    <t>AGUA MANSA UNIT 1 (CITY OF COLTON)</t>
  </si>
  <si>
    <t>Agua_Mansa</t>
  </si>
  <si>
    <t>ELCAJN_6_UNITA1</t>
  </si>
  <si>
    <t>Cuyamaca Peak Energy Plant</t>
  </si>
  <si>
    <t>CAISO_Peaker1</t>
  </si>
  <si>
    <t>AGRICO_6_PL3N5</t>
  </si>
  <si>
    <t>Fresno Peaker</t>
  </si>
  <si>
    <t>FresnoPeakr_CT</t>
  </si>
  <si>
    <t>2097 Helton</t>
  </si>
  <si>
    <t>El Dorado Unit 1</t>
  </si>
  <si>
    <t>ELDORO_7_UNIT 2</t>
  </si>
  <si>
    <t>El Dorado Unit 2</t>
  </si>
  <si>
    <t>ELECTR_7_PL1X3</t>
  </si>
  <si>
    <t>ELECTRA PH UNIT 1 &amp; 2 AGGREGATE</t>
  </si>
  <si>
    <t>STONEY GORGE HYDRO AGGREGATE</t>
  </si>
  <si>
    <t>KINGCO_1_KINGBR</t>
  </si>
  <si>
    <t>Kingsburg Cogen</t>
  </si>
  <si>
    <t>KingsburgCgnCC-Total</t>
  </si>
  <si>
    <t>ELLIS_2_QF</t>
  </si>
  <si>
    <t>ELLIS QFS</t>
  </si>
  <si>
    <t>El Nido Biomass to Energy</t>
  </si>
  <si>
    <t>CARSON COGENERATION</t>
  </si>
  <si>
    <t>CarsonCC-Total</t>
  </si>
  <si>
    <t>CAISO_CCGT1</t>
  </si>
  <si>
    <t>ESCO_6_GLMQF</t>
  </si>
  <si>
    <t>Goal Line Cogen</t>
  </si>
  <si>
    <t>GoalLineCC-Total</t>
  </si>
  <si>
    <t>ENCINA_7_EA1</t>
  </si>
  <si>
    <t>ENCINA UNIT 1</t>
  </si>
  <si>
    <t>Encina_ST1</t>
  </si>
  <si>
    <t>ENCINA_7_EA2</t>
  </si>
  <si>
    <t>ENCINA UNIT 2</t>
  </si>
  <si>
    <t>Encina_2</t>
  </si>
  <si>
    <t>ENCINA_7_EA3</t>
  </si>
  <si>
    <t>ENCINA UNIT 3</t>
  </si>
  <si>
    <t>Encina_3</t>
  </si>
  <si>
    <t>ENCINA_7_EA4</t>
  </si>
  <si>
    <t>ENCINA UNIT 4</t>
  </si>
  <si>
    <t>Encina_4</t>
  </si>
  <si>
    <t>ENCINA_7_EA5</t>
  </si>
  <si>
    <t>ENCINA UNIT 5</t>
  </si>
  <si>
    <t>Encina_5</t>
  </si>
  <si>
    <t>ELCAJN_6_LM6K</t>
  </si>
  <si>
    <t>El Cajon Energy Center</t>
  </si>
  <si>
    <t>El_Cajon_EC</t>
  </si>
  <si>
    <t>ESJ Wind Energy</t>
  </si>
  <si>
    <t>Cameron Ridge</t>
  </si>
  <si>
    <t>Ridgetop I</t>
  </si>
  <si>
    <t>STIGCT_2_LODI</t>
  </si>
  <si>
    <t>South of Rio Oso, South of Palermo, South of Table Mountain</t>
  </si>
  <si>
    <t>LODI STIG UNIT</t>
  </si>
  <si>
    <t>LodiSTIG</t>
  </si>
  <si>
    <t>KNGCTY_6_UNITA1</t>
  </si>
  <si>
    <t>King City Energy Center, Unit #1</t>
  </si>
  <si>
    <t>KingCityPeaking</t>
  </si>
  <si>
    <t>CALPIN_1_AGNEW</t>
  </si>
  <si>
    <t>Agnews Power Plant</t>
  </si>
  <si>
    <t>AgnewsCC-Total</t>
  </si>
  <si>
    <t>Neal Road Landfill Generating Facility</t>
  </si>
  <si>
    <t>Champagne</t>
  </si>
  <si>
    <t>FONTANALYTLE CREEK POWERHOUSE P</t>
  </si>
  <si>
    <t>SPVP010 Fontana RT Solar</t>
  </si>
  <si>
    <t>SPVP015</t>
  </si>
  <si>
    <t>SPVP017</t>
  </si>
  <si>
    <t>SPVP018 Fontana RT Solar</t>
  </si>
  <si>
    <t>SPVP023 Fontana RT Solar</t>
  </si>
  <si>
    <t>SPVP026</t>
  </si>
  <si>
    <t>SPVP027</t>
  </si>
  <si>
    <t>ETIWND_2_SOLAR1</t>
  </si>
  <si>
    <t>Dedeaux Ontario</t>
  </si>
  <si>
    <t>ETIWND_2_UNIT1</t>
  </si>
  <si>
    <t>New-Indy Ontario, LLC</t>
  </si>
  <si>
    <t>RVRVEW_1_UNITA1</t>
  </si>
  <si>
    <t>Riverview Energy Center (GP Antioch)</t>
  </si>
  <si>
    <t>Riverview_EC</t>
  </si>
  <si>
    <t>ETIWANDA RECOVERY HYDRO</t>
  </si>
  <si>
    <t>MN Mid Valley Genco  LLC</t>
  </si>
  <si>
    <t>ETIWND_7_UNIT 3</t>
  </si>
  <si>
    <t>ETIWANDA GEN STA. UNIT 3</t>
  </si>
  <si>
    <t>Etiwanda3</t>
  </si>
  <si>
    <t>ETIWND_7_UNIT 4</t>
  </si>
  <si>
    <t>ETIWANDA GEN STA. UNIT 4</t>
  </si>
  <si>
    <t>Etiwanda4</t>
  </si>
  <si>
    <t>EXCHEC_7_UNIT 1</t>
  </si>
  <si>
    <t>EXCHEQUER HYDRO</t>
  </si>
  <si>
    <t>FAIRHAVEN POWER CO.</t>
  </si>
  <si>
    <t>FELLOW_7_QFUNTS</t>
  </si>
  <si>
    <t>Fellow QF Aggregate</t>
  </si>
  <si>
    <t>Cameron Ridge 2</t>
  </si>
  <si>
    <t>DIABLO WINDS</t>
  </si>
  <si>
    <t>FLOWD2_2_UNIT 1</t>
  </si>
  <si>
    <t>SMALL QF AGGREGATION - LIVERMORE</t>
  </si>
  <si>
    <t>FMEADO_6_HELLHL</t>
  </si>
  <si>
    <t>FRENCH MEADOWS HYDRO</t>
  </si>
  <si>
    <t>FORBST_7_UNIT 1</t>
  </si>
  <si>
    <t>FORBESTOWN HYDRO</t>
  </si>
  <si>
    <t>HYPOWER, INC. (FORKS OF BUTTE)</t>
  </si>
  <si>
    <t>Corcoran 3</t>
  </si>
  <si>
    <t>FRIANT DAM</t>
  </si>
  <si>
    <t>FRITO_1_LAY</t>
  </si>
  <si>
    <t>FRITO-LAY</t>
  </si>
  <si>
    <t>Frito_Lay_Cogen</t>
  </si>
  <si>
    <t>Three Forks Water Power Project</t>
  </si>
  <si>
    <t>SMALL QF AGGREGATION - ZENIA</t>
  </si>
  <si>
    <t>Garland B</t>
  </si>
  <si>
    <t>Garland A</t>
  </si>
  <si>
    <t>North Palm Springs 4A</t>
  </si>
  <si>
    <t>Garnet Solar Power Generation Station 1</t>
  </si>
  <si>
    <t>GARNET GREEN POWER PROJECT AGGREGATE</t>
  </si>
  <si>
    <t>GARNET WIND ENERGY CENTER</t>
  </si>
  <si>
    <t>GARNET_1_WINDS</t>
  </si>
  <si>
    <t>Garnet Winds Aggregation</t>
  </si>
  <si>
    <t>Wagner Wind</t>
  </si>
  <si>
    <t>Whitewater Hydro</t>
  </si>
  <si>
    <t>Phoenix</t>
  </si>
  <si>
    <t>Karen Avenue Wind Farm</t>
  </si>
  <si>
    <t>GARNET_2_WIND3</t>
  </si>
  <si>
    <t>San Gorgonio East</t>
  </si>
  <si>
    <t>Windustries</t>
  </si>
  <si>
    <t>Eastwind</t>
  </si>
  <si>
    <t>LECEF_1_UNITS</t>
  </si>
  <si>
    <t>LOS ESTEROS ENERGY FACILITY AGGREGATE</t>
  </si>
  <si>
    <t>LosEsterosCC-Total</t>
  </si>
  <si>
    <t>Genesis Station</t>
  </si>
  <si>
    <t>GEYS11_7_UNIT11</t>
  </si>
  <si>
    <t>GEYSERS UNIT 11 (HEALDSBURG)</t>
  </si>
  <si>
    <t>GEYS12_7_UNIT12</t>
  </si>
  <si>
    <t>GEYSERS UNIT 12 (HEALDSBURG)</t>
  </si>
  <si>
    <t>GEYS13_7_UNIT13</t>
  </si>
  <si>
    <t>Lakeville</t>
  </si>
  <si>
    <t>GEYSERS UNIT 13 (HEALDSBURG)</t>
  </si>
  <si>
    <t>GEYS14_7_UNIT14</t>
  </si>
  <si>
    <t>GEYSERS UNIT 14 (HEALDSBURG)</t>
  </si>
  <si>
    <t>GEYS16_7_UNIT16</t>
  </si>
  <si>
    <t>GEYSERS UNIT 16 (HEALDSBURG)</t>
  </si>
  <si>
    <t>GEYS17_2_BOTRCK</t>
  </si>
  <si>
    <t>Bottle Rock Geothermal</t>
  </si>
  <si>
    <t>GEYS17_7_UNIT17</t>
  </si>
  <si>
    <t>GEYSERS UNIT 17 (HEALDSBURG)</t>
  </si>
  <si>
    <t>GEYS18_7_UNIT18</t>
  </si>
  <si>
    <t>GEYSERS UNIT 18 (HEALDSBURG)</t>
  </si>
  <si>
    <t>GEYS20_7_UNIT20</t>
  </si>
  <si>
    <t>GEYSERS UNIT 20 (HEALDSBURG)</t>
  </si>
  <si>
    <t>RUSCTY_2_UNITS</t>
  </si>
  <si>
    <t>Ames</t>
  </si>
  <si>
    <t>Russell City Energy Center</t>
  </si>
  <si>
    <t>RussellCityCC-Total</t>
  </si>
  <si>
    <t>WOLFSK_1_UNITA1</t>
  </si>
  <si>
    <t>Wolfskill Energy Center, Unit #1</t>
  </si>
  <si>
    <t>Wolfskill</t>
  </si>
  <si>
    <t>YUBACT_6_UNITA1</t>
  </si>
  <si>
    <t>Yuba City Energy Center (Calpine)</t>
  </si>
  <si>
    <t>Yuba_City_EC</t>
  </si>
  <si>
    <t>ALMEGT_1_UNIT 1</t>
  </si>
  <si>
    <t>ALAMEDA GT UNIT 1</t>
  </si>
  <si>
    <t>Alameda1</t>
  </si>
  <si>
    <t>Columbia 3</t>
  </si>
  <si>
    <t>Rio Grande</t>
  </si>
  <si>
    <t>LODI25_2_UNIT 1</t>
  </si>
  <si>
    <t>Lockeford</t>
  </si>
  <si>
    <t>LODI GAS TURBINE</t>
  </si>
  <si>
    <t>Lodi_1</t>
  </si>
  <si>
    <t>GWFPWR_1_UNITS</t>
  </si>
  <si>
    <t>HANFORD PEAKER PLANT</t>
  </si>
  <si>
    <t>HanfordEnergy1</t>
  </si>
  <si>
    <t>HanfordEnergy2</t>
  </si>
  <si>
    <t>PNOCHE_1_PL1X2</t>
  </si>
  <si>
    <t>Panoche Peaker</t>
  </si>
  <si>
    <t>PanochePeakerCT</t>
  </si>
  <si>
    <t>Antelope Power Plant</t>
  </si>
  <si>
    <t>GOLDHL_1_QF</t>
  </si>
  <si>
    <t>Placerville, South of Rio Oso, South of Palermo, South of Table Mountain</t>
  </si>
  <si>
    <t>SMALL QF AGGREGATION - PLACERVILLE</t>
  </si>
  <si>
    <t>GOLETA QFS</t>
  </si>
  <si>
    <t>CSCGNR_1_UNIT 1</t>
  </si>
  <si>
    <t>GIANERA PEAKER UNIT 1</t>
  </si>
  <si>
    <t>Gianera_1</t>
  </si>
  <si>
    <t>GOLETA_6_EXGEN</t>
  </si>
  <si>
    <t>EXXON COMPANY USA</t>
  </si>
  <si>
    <t>SantaYnezCC-Total</t>
  </si>
  <si>
    <t>GOLETA_6_GAVOTA</t>
  </si>
  <si>
    <t>Point Arguello Pipeline Company</t>
  </si>
  <si>
    <t>GaviotaOil1</t>
  </si>
  <si>
    <t>GaviotaOil2</t>
  </si>
  <si>
    <t>GaviotaOil3</t>
  </si>
  <si>
    <t>GaviotaOil4</t>
  </si>
  <si>
    <t>GaviotaOil5</t>
  </si>
  <si>
    <t>Johnson Canyon Landfill</t>
  </si>
  <si>
    <t>Goose Lake</t>
  </si>
  <si>
    <t>Pease, South of Table Mountain</t>
  </si>
  <si>
    <t>GRIDLEY MAIN TWO</t>
  </si>
  <si>
    <t>GRIZZLY HYDRO</t>
  </si>
  <si>
    <t>LAROA2_2_UNITA1</t>
  </si>
  <si>
    <t>LR2</t>
  </si>
  <si>
    <t>LaRosita2CC-Total</t>
  </si>
  <si>
    <t>GRNLF2_1_UNIT</t>
  </si>
  <si>
    <t>GREENLEAF II COGEN</t>
  </si>
  <si>
    <t>Greenleaf2</t>
  </si>
  <si>
    <t>SANTA CRUZ LANDFILL GENERATING PLANT</t>
  </si>
  <si>
    <t>BIG CREEK WATER WORKS - CEDAR FLAT</t>
  </si>
  <si>
    <t>GRZZLY_1_BERKLY</t>
  </si>
  <si>
    <t>PE - BERKELEY, INC.</t>
  </si>
  <si>
    <t>PE-BerkeleyCC-Total</t>
  </si>
  <si>
    <t>CSCGNR_1_UNIT 2</t>
  </si>
  <si>
    <t>GIANERA PEAKER UNIT 2</t>
  </si>
  <si>
    <t>Gianera_2</t>
  </si>
  <si>
    <t>ALMEGT_1_UNIT 2</t>
  </si>
  <si>
    <t>ALAMEDA GT UNIT 2</t>
  </si>
  <si>
    <t>Alameda2</t>
  </si>
  <si>
    <t>GEYSERS UNITS 5 &amp; 6 AGGREGATE</t>
  </si>
  <si>
    <t>GYS7X8_7_UNITS</t>
  </si>
  <si>
    <t>GEYSERS UNITS 7 &amp; 8 AGGREGATE</t>
  </si>
  <si>
    <t>Sonoma CWA Warm Springs Hydro</t>
  </si>
  <si>
    <t>HAASPH_7_PL1X2</t>
  </si>
  <si>
    <t>HAAS PH UNIT 1 &amp; 2 AGGREGATE</t>
  </si>
  <si>
    <t xml:space="preserve">Placer, Drum-Rio Oso, South of Rio Oso, South of Palermo, South of Table Mountain </t>
  </si>
  <si>
    <t>HALSEY HYDRO</t>
  </si>
  <si>
    <t>LAROA1_2_UNITA1</t>
  </si>
  <si>
    <t>LR1</t>
  </si>
  <si>
    <t>LaRosita1CC-Total</t>
  </si>
  <si>
    <t xml:space="preserve">Hat Creek  #1 </t>
  </si>
  <si>
    <t>HATCR2_7_UNIT</t>
  </si>
  <si>
    <t xml:space="preserve">Hat Creek  #2  </t>
  </si>
  <si>
    <t>Lost Creek 1 &amp; 2 Hydro Conversion</t>
  </si>
  <si>
    <t>HAT CREEK HYDRO QF UNITS</t>
  </si>
  <si>
    <t>Hatchet Ridge Wind Farm</t>
  </si>
  <si>
    <t>HAYPRESS HYDRO QF UNITS</t>
  </si>
  <si>
    <t>HELMPG_7_UNIT 1</t>
  </si>
  <si>
    <t>HELMS PUMP-GEN UNIT 1</t>
  </si>
  <si>
    <t>HELMPG_7_UNIT 2</t>
  </si>
  <si>
    <t>HELMS PUMP-GEN UNIT 2</t>
  </si>
  <si>
    <t>HELMPG_7_UNIT 3</t>
  </si>
  <si>
    <t>HELMS PUMP-GEN UNIT 3</t>
  </si>
  <si>
    <t>Lemoore 1</t>
  </si>
  <si>
    <t>HENRTA_6_SOLAR2</t>
  </si>
  <si>
    <t>Westside Solar Power</t>
  </si>
  <si>
    <t>LMBEPK_2_UNITA2</t>
  </si>
  <si>
    <t>Creed Energy Center, Unit #1</t>
  </si>
  <si>
    <t>Creed_Energy</t>
  </si>
  <si>
    <t>HENRTA_6_UNITA2</t>
  </si>
  <si>
    <t>GWF HENRIETTA PEAKER PLANT UNIT 2</t>
  </si>
  <si>
    <t>Henrietta2</t>
  </si>
  <si>
    <t>Henrietta Solar Project</t>
  </si>
  <si>
    <t>LODIEC_2_PL1X2</t>
  </si>
  <si>
    <t>Lodi Energy Center</t>
  </si>
  <si>
    <t>LodiEnergyCC-Total</t>
  </si>
  <si>
    <t>Drum-Rio Oso, South of Rio Oso, South of Palermo, South of Table Mountain</t>
  </si>
  <si>
    <t>Combie South</t>
  </si>
  <si>
    <t>HIGGNS_7_QFUNTS</t>
  </si>
  <si>
    <t>HILAND_7_YOLOWD</t>
  </si>
  <si>
    <t>CLEAR LAKE UNIT 1</t>
  </si>
  <si>
    <t>HINSON_6_CARBGN</t>
  </si>
  <si>
    <t>BP WILMINGTON CALCINER</t>
  </si>
  <si>
    <t>WilmingtonCalciner</t>
  </si>
  <si>
    <t>ST-WasteHeat</t>
  </si>
  <si>
    <t>ESCNDO_6_UNITB1</t>
  </si>
  <si>
    <t>CalPeak Power Enterprise Unit 1</t>
  </si>
  <si>
    <t>EnterprisePeakr</t>
  </si>
  <si>
    <t>HENRTA_6_UNITA1</t>
  </si>
  <si>
    <t>GWF HENRIETTA PEAKER PLANT UNIT 1</t>
  </si>
  <si>
    <t>Henrietta1</t>
  </si>
  <si>
    <t>ESCNDO_6_PL1X2</t>
  </si>
  <si>
    <t>MMC Escondido Aggregate</t>
  </si>
  <si>
    <t>MMC-Escondido</t>
  </si>
  <si>
    <t>PNOCHE_1_UNITA1</t>
  </si>
  <si>
    <t>CalPeak Power Panoche Unit 1</t>
  </si>
  <si>
    <t>CPeakPanochePkr</t>
  </si>
  <si>
    <t>HINSON_6_SERRGN</t>
  </si>
  <si>
    <t>CITY OF LONG BEACH</t>
  </si>
  <si>
    <t>HAMILTON BRANCH PH (AGGREGATE)</t>
  </si>
  <si>
    <t>HNTGBH_7_UNIT 1</t>
  </si>
  <si>
    <t>HUNTINGTON BEACH GEN STA. UNIT 1</t>
  </si>
  <si>
    <t>HuntingtonBeach1</t>
  </si>
  <si>
    <t>HNTGBH_7_UNIT 2</t>
  </si>
  <si>
    <t>HUNTINGTON BEACH GEN STA. UNIT 2</t>
  </si>
  <si>
    <t>HuntingtonBeach2</t>
  </si>
  <si>
    <t>HOLGAT_1_BORAX</t>
  </si>
  <si>
    <t>U.S. Borax, Unit 1</t>
  </si>
  <si>
    <t>US_Borax_GEN1</t>
  </si>
  <si>
    <t>San Benito Smart Park</t>
  </si>
  <si>
    <t>Hollister Solar</t>
  </si>
  <si>
    <t>HUMBPP_1_UNITS3</t>
  </si>
  <si>
    <t>Humboldt Bay Generating Station 3</t>
  </si>
  <si>
    <t>HumboldtBayIC08</t>
  </si>
  <si>
    <t>HumboldtBayIC09</t>
  </si>
  <si>
    <t>HumboldtBayIC10</t>
  </si>
  <si>
    <t>HUMBPP_6_UNITS</t>
  </si>
  <si>
    <t>Humboldt Bay Generating Station 1</t>
  </si>
  <si>
    <t>HumboldtBayIC01</t>
  </si>
  <si>
    <t>HumboldtBayIC02</t>
  </si>
  <si>
    <t>HumboldtBayIC03</t>
  </si>
  <si>
    <t>HumboldtBayIC04</t>
  </si>
  <si>
    <t>HumboldtBayIC05</t>
  </si>
  <si>
    <t>HumboldtBayIC06</t>
  </si>
  <si>
    <t>HumboldtBayIC07</t>
  </si>
  <si>
    <t>HUMBSB_1_QF</t>
  </si>
  <si>
    <t>SMALL QF AGGREGATION - TRINITY</t>
  </si>
  <si>
    <t>HYTTHM_2_UNITS</t>
  </si>
  <si>
    <t>HYATT-THERMALITO PUMP-GEN (AGGREGATE)</t>
  </si>
  <si>
    <t>IGNACO_1_QF</t>
  </si>
  <si>
    <t>SMALL QF AGGREGATION - VALLEJO/DINSMORE</t>
  </si>
  <si>
    <t>VACADX_1_UNITA1</t>
  </si>
  <si>
    <t>CalPeak Power Vaca Dixon Unit 1</t>
  </si>
  <si>
    <t>VacaDixonPeaker</t>
  </si>
  <si>
    <t>BORDER_6_UNITA1</t>
  </si>
  <si>
    <t>CalPeak Power Border Unit 1</t>
  </si>
  <si>
    <t>BorderPeaker</t>
  </si>
  <si>
    <t>PNCHPP_1_PL1X2</t>
  </si>
  <si>
    <t>Midway Peaking Aggregate</t>
  </si>
  <si>
    <t>Starwood1</t>
  </si>
  <si>
    <t>Indian Valley Hydro</t>
  </si>
  <si>
    <t>BUCKBL_2_PL1X3</t>
  </si>
  <si>
    <t>Blythe Energy Center</t>
  </si>
  <si>
    <t>BlytheCC-Total</t>
  </si>
  <si>
    <t>ELSEGN_2_UN1011</t>
  </si>
  <si>
    <t>El Segundo Energy Center 5/6</t>
  </si>
  <si>
    <t>ElSegndEnrgCC1-Total</t>
  </si>
  <si>
    <t>INSKIP HYDRO</t>
  </si>
  <si>
    <t>CCSF Hetch_Hetchy Hydro Aggregate</t>
  </si>
  <si>
    <t>Intl Wind Turb Research (Dinosaur Point)</t>
  </si>
  <si>
    <t>Ivanpah 1</t>
  </si>
  <si>
    <t>Ivanpah 2</t>
  </si>
  <si>
    <t>Ivanpah 3</t>
  </si>
  <si>
    <t>Silver Ridge Mount Signal</t>
  </si>
  <si>
    <t>Imperial Valley West</t>
  </si>
  <si>
    <t>BUENA VISTA</t>
  </si>
  <si>
    <t>North Sky River Wind Project</t>
  </si>
  <si>
    <t>Sky River</t>
  </si>
  <si>
    <t>Westlands Solar Farm PV 1</t>
  </si>
  <si>
    <t>KANAKA</t>
  </si>
  <si>
    <t>RE Kansas South</t>
  </si>
  <si>
    <t>KEARNY_7_KY3</t>
  </si>
  <si>
    <t>KEARNY GT3 AGGREGATE</t>
  </si>
  <si>
    <t>STS HYDROPOWER LTD. (KEKAWAKA)</t>
  </si>
  <si>
    <t>Starwood2</t>
  </si>
  <si>
    <t>RVSIDE_6_RERCU2</t>
  </si>
  <si>
    <t>Riverside Energy Res. Ctr Unit 2</t>
  </si>
  <si>
    <t>RiversideERC2</t>
  </si>
  <si>
    <t>MNDALY_6_MCGRTH</t>
  </si>
  <si>
    <t>McGrath Beach Peaker</t>
  </si>
  <si>
    <t>McGrathPeaker</t>
  </si>
  <si>
    <t>BARRE_6_PEAKER</t>
  </si>
  <si>
    <t>Barre Peaker</t>
  </si>
  <si>
    <t>BarrePeaker</t>
  </si>
  <si>
    <t>KELLY RIDGE HYDRO</t>
  </si>
  <si>
    <t>KERKHOFF PH 1 UNIT #1</t>
  </si>
  <si>
    <t>KERKH1_7_UNIT 3</t>
  </si>
  <si>
    <t>KERKHOFF PH 1 UNIT #3</t>
  </si>
  <si>
    <t>KERKH2_7_UNIT 1</t>
  </si>
  <si>
    <t>KERKHOFF PH 2 UNIT #1</t>
  </si>
  <si>
    <t>Fresno Solar South</t>
  </si>
  <si>
    <t>Fresno Solar West</t>
  </si>
  <si>
    <t>CENTER_6_PEAKER</t>
  </si>
  <si>
    <t>Center Peaker</t>
  </si>
  <si>
    <t>CenterPeaker</t>
  </si>
  <si>
    <t>MIRLOM_6_PEAKER</t>
  </si>
  <si>
    <t>Mira Loma Peaker</t>
  </si>
  <si>
    <t>MiraLomaPeaker</t>
  </si>
  <si>
    <t>KERNRG_1_UNITS</t>
  </si>
  <si>
    <t>South Belridge Cogen Facility</t>
  </si>
  <si>
    <t>SouthBelridge1</t>
  </si>
  <si>
    <t>SouthBelridge2</t>
  </si>
  <si>
    <t>SouthBelridge3</t>
  </si>
  <si>
    <t>KERN RIVER HYDRO UNITS 1-4 AGGREGATE</t>
  </si>
  <si>
    <t>KILARC HYDRO</t>
  </si>
  <si>
    <t>ELSEGN_2_UN2021</t>
  </si>
  <si>
    <t>El Segundo Energy Center 7/8</t>
  </si>
  <si>
    <t>ElSegndEnrgCC2-Total</t>
  </si>
  <si>
    <t>KINGRV_7_UNIT 1</t>
  </si>
  <si>
    <t>KINGS RIVER HYDRO UNIT 1</t>
  </si>
  <si>
    <t>KELLER CANYON LANDFILL GEN FACILICITY</t>
  </si>
  <si>
    <t>Kingsburg1</t>
  </si>
  <si>
    <t>Kingsburg2</t>
  </si>
  <si>
    <t>ETIWND_6_GRPLND</t>
  </si>
  <si>
    <t>Grapeland Peaker</t>
  </si>
  <si>
    <t>GrapelandPeaker</t>
  </si>
  <si>
    <t>Kent South</t>
  </si>
  <si>
    <t>LUZ SOLAR PARTNERS 3-7 AGGREGATE</t>
  </si>
  <si>
    <t>LUZ SOLAR PARTNERS 8-9 AGGREGATE</t>
  </si>
  <si>
    <t>KERN CANYON</t>
  </si>
  <si>
    <t>LACIEN_2_VENICE</t>
  </si>
  <si>
    <t>MWD Venice Hydroelectric Recovery Plant</t>
  </si>
  <si>
    <t>LAGBEL_6_QF</t>
  </si>
  <si>
    <t>LAGUNA BELL QFS</t>
  </si>
  <si>
    <t>LAKHDG_6_UNIT 1</t>
  </si>
  <si>
    <t>Lake Hodges Pumped Storage-Unit1</t>
  </si>
  <si>
    <t>LAKHDG_6_UNIT 2</t>
  </si>
  <si>
    <t>Lake Hodges Pumped Storage-Unit2</t>
  </si>
  <si>
    <t>Regulus Solar</t>
  </si>
  <si>
    <t>Woodmere Solar Farm</t>
  </si>
  <si>
    <t>Redcrest Solar Farm</t>
  </si>
  <si>
    <t>LAPAC_6_UNIT</t>
  </si>
  <si>
    <t>LOUISIANA PACIFIC SAMOA</t>
  </si>
  <si>
    <t>OTMESA_2_PL1X3</t>
  </si>
  <si>
    <t>OTAY MESA ENERGY CENTER</t>
  </si>
  <si>
    <t>OtayMesaCC-Total</t>
  </si>
  <si>
    <t>MOSSLD_2_PSP1</t>
  </si>
  <si>
    <t>South Bay-Moss Landing</t>
  </si>
  <si>
    <t>MOSS LANDING POWER BLOCK 1</t>
  </si>
  <si>
    <t>MossLandingCC1-Total</t>
  </si>
  <si>
    <t>MOSSLD_2_PSP2</t>
  </si>
  <si>
    <t>MOSS LANDING POWER BLOCK 2</t>
  </si>
  <si>
    <t>MossLandingCC2-Total</t>
  </si>
  <si>
    <t>COLUSA_2_PL1X3</t>
  </si>
  <si>
    <t>Colusa Generating Station</t>
  </si>
  <si>
    <t>ColusaCC-Total</t>
  </si>
  <si>
    <t>RVSIDE_6_RERCU1</t>
  </si>
  <si>
    <t>Riverside Energy Res. Ctr Unit 1</t>
  </si>
  <si>
    <t>RiversideERC1</t>
  </si>
  <si>
    <t>LARKSP_6_UNIT 2</t>
  </si>
  <si>
    <t>LARKSPUR PEAKER UNIT 2</t>
  </si>
  <si>
    <t>Larkspur2</t>
  </si>
  <si>
    <t>LMEC_1_PL1X3</t>
  </si>
  <si>
    <t>Los Medanos Energy Center AGGREGATE</t>
  </si>
  <si>
    <t>LosMedanosCC-Total</t>
  </si>
  <si>
    <t>MRCHNT_2_PL1X3</t>
  </si>
  <si>
    <t>Desert Star Energy Center</t>
  </si>
  <si>
    <t>DesertStarCC-Total</t>
  </si>
  <si>
    <t>LASSEN_6_UNITS</t>
  </si>
  <si>
    <t>LASSEN AREA QF AGGREGATION</t>
  </si>
  <si>
    <t>LAWRNC_7_SUNYVL</t>
  </si>
  <si>
    <t>City of Sunnyvale Unit 1 and 2</t>
  </si>
  <si>
    <t>TERMEX_2_PL1X3</t>
  </si>
  <si>
    <t>TDM</t>
  </si>
  <si>
    <t>TermoMexiCC-Total</t>
  </si>
  <si>
    <t>HIDSRT_2_UNITS</t>
  </si>
  <si>
    <t>HIGH DESERT POWER PROJECT AGGREGATE</t>
  </si>
  <si>
    <t>HighDesertCC-Total</t>
  </si>
  <si>
    <t>LAPLMA_2_UNIT 1</t>
  </si>
  <si>
    <t>La Paloma Generating Plant Unit #1</t>
  </si>
  <si>
    <t>LaPaloma1</t>
  </si>
  <si>
    <t>Wilson, Hanford</t>
  </si>
  <si>
    <t>LAPLMA_2_UNIT 2</t>
  </si>
  <si>
    <t>La Paloma Generating Plant Unit #2</t>
  </si>
  <si>
    <t>LaPaloma2</t>
  </si>
  <si>
    <t>Gestamp Solar 1</t>
  </si>
  <si>
    <t xml:space="preserve">Lancaster Little Rock C </t>
  </si>
  <si>
    <t>Palmdale 18</t>
  </si>
  <si>
    <t>Little Rock Pham Solar</t>
  </si>
  <si>
    <t>Harris</t>
  </si>
  <si>
    <t>RVSIDE_2_RERCU3</t>
  </si>
  <si>
    <t>Riverside Energy Res. Ctr Unit 3</t>
  </si>
  <si>
    <t>RiversideERC3</t>
  </si>
  <si>
    <t>MALAGA_1_PL1X2</t>
  </si>
  <si>
    <t>Malaga Power Aggregate</t>
  </si>
  <si>
    <t>KingsRiverGT2</t>
  </si>
  <si>
    <t>RVSIDE_2_RERCU4</t>
  </si>
  <si>
    <t>Riverside Energy Res. Ctr Unit 4</t>
  </si>
  <si>
    <t>RiversideERC4</t>
  </si>
  <si>
    <t>GLEN ARM UNIT 3</t>
  </si>
  <si>
    <t>Glenarm_GT3</t>
  </si>
  <si>
    <t>LAPLMA_2_UNIT 3</t>
  </si>
  <si>
    <t>La Paloma Generating Plant Unit #3</t>
  </si>
  <si>
    <t>LaPaloma3</t>
  </si>
  <si>
    <t>LNCSTR_6_CREST</t>
  </si>
  <si>
    <t>Bear Creek Solar</t>
  </si>
  <si>
    <t>Kettleman Solar</t>
  </si>
  <si>
    <t>MRGT_6_MMAREF</t>
  </si>
  <si>
    <t>Miramar Energy Facility</t>
  </si>
  <si>
    <t>MiramarEnergy1</t>
  </si>
  <si>
    <t>METEC_2_PL1X3</t>
  </si>
  <si>
    <t>Metcalf Energy Center</t>
  </si>
  <si>
    <t>MetcalfEnrgyCC-Total</t>
  </si>
  <si>
    <t>Mill &amp; Sulphur Creek Hydro</t>
  </si>
  <si>
    <t>LOWGAP_7_QFUNTS</t>
  </si>
  <si>
    <t>LARKSP_6_UNIT 1</t>
  </si>
  <si>
    <t>LARKSPUR PEAKER UNIT 1</t>
  </si>
  <si>
    <t>Larkspur1</t>
  </si>
  <si>
    <t>MRGT_6_MEF2</t>
  </si>
  <si>
    <t>Miramar Energy Facility II</t>
  </si>
  <si>
    <t>MiramarEnergy2</t>
  </si>
  <si>
    <t>MALACHA HYDRO L.P.</t>
  </si>
  <si>
    <t>Manzana Wind</t>
  </si>
  <si>
    <t>Maricopa West Solar PV</t>
  </si>
  <si>
    <t>Sunset Reservoir - North Basin</t>
  </si>
  <si>
    <t>MCARTH_6_FRIVRB</t>
  </si>
  <si>
    <t>Fall River Mills Project B</t>
  </si>
  <si>
    <t>SMALL QF AGGREGATION - FRESNO</t>
  </si>
  <si>
    <t>MCSWAN_6_UNITS</t>
  </si>
  <si>
    <t>MC SWAIN HYDRO</t>
  </si>
  <si>
    <t>MDFKRL_2_PROJCT</t>
  </si>
  <si>
    <t>MIDDLE FORK AND RALSTON PSP</t>
  </si>
  <si>
    <t>CalRENEW - 1(A)</t>
  </si>
  <si>
    <t>MENDOTA BIOMASS POWER</t>
  </si>
  <si>
    <t>Mission Solar</t>
  </si>
  <si>
    <t>Merced Solar</t>
  </si>
  <si>
    <t>MERCED FALLS</t>
  </si>
  <si>
    <t>MESAP_1_QF</t>
  </si>
  <si>
    <t>SMALL QF AGGREGATION - SAN LUIS OBISPO</t>
  </si>
  <si>
    <t>MESA QFS</t>
  </si>
  <si>
    <t>SMALL QF AGGREGATION - SANTA CLARA WD</t>
  </si>
  <si>
    <t>LEBECS_2_UNITS</t>
  </si>
  <si>
    <t>Pastoria Energy Facility</t>
  </si>
  <si>
    <t>PastoriaCC1-Total</t>
  </si>
  <si>
    <t>MIDSET_1_UNIT 1</t>
  </si>
  <si>
    <t>MIDSET COGEN. CO.</t>
  </si>
  <si>
    <t>Mid_Set_Cogen</t>
  </si>
  <si>
    <t>Windland Refresh 2</t>
  </si>
  <si>
    <t>Windland Refresh 1</t>
  </si>
  <si>
    <t>CELLC 7.5 MW Tehachapi Project</t>
  </si>
  <si>
    <t>MIRLOM_2_CORONA</t>
  </si>
  <si>
    <t>MWD Corona Hydroelectric Recovery Plant</t>
  </si>
  <si>
    <t>Ontario RT Solar</t>
  </si>
  <si>
    <t>SPVP032</t>
  </si>
  <si>
    <t>SPVP033</t>
  </si>
  <si>
    <t>MIRLOM_2_TEMESC</t>
  </si>
  <si>
    <t>MWD Temescal Hydroelectric Recovery Plan</t>
  </si>
  <si>
    <t>MIRLOM_6_DELGEN</t>
  </si>
  <si>
    <t>CORONA ENERGY PARTNERS LTD.</t>
  </si>
  <si>
    <t>Corona_Cogen</t>
  </si>
  <si>
    <t>SENTNL_2_CTG1</t>
  </si>
  <si>
    <t>Sentinel Unit 1</t>
  </si>
  <si>
    <t>SentinelEnergyCTG1</t>
  </si>
  <si>
    <t>MIRLOM_7_MWDLKM</t>
  </si>
  <si>
    <t>Lake Mathews Hydroelectric Recovery Plan</t>
  </si>
  <si>
    <t>MISSIX_1_QF</t>
  </si>
  <si>
    <t>SMALL QF AGGREGATION - SAB FRABCUSCI</t>
  </si>
  <si>
    <t>SENTNL_2_CTG2</t>
  </si>
  <si>
    <t>Sentinel Unit 2</t>
  </si>
  <si>
    <t>SentinelEnergyCTG2</t>
  </si>
  <si>
    <t>MLPTAS_7_QFUNTS</t>
  </si>
  <si>
    <t>SENTNL_2_CTG3</t>
  </si>
  <si>
    <t>Sentinel Unit 3</t>
  </si>
  <si>
    <t>SentinelEnergyCTG3</t>
  </si>
  <si>
    <t>MNDALY_7_UNIT 1</t>
  </si>
  <si>
    <t>MANDALAY GEN STA. UNIT 1</t>
  </si>
  <si>
    <t>Mandalay_1</t>
  </si>
  <si>
    <t>MNDALY_7_UNIT 2</t>
  </si>
  <si>
    <t>MANDALAY GEN STA. UNIT 2</t>
  </si>
  <si>
    <t>Mandalay_2</t>
  </si>
  <si>
    <t>SENTNL_2_CTG4</t>
  </si>
  <si>
    <t>Sentinel Unit 4</t>
  </si>
  <si>
    <t>SentinelEnergyCTG4</t>
  </si>
  <si>
    <t>North Star Solar 1</t>
  </si>
  <si>
    <t xml:space="preserve">Citizen Solar B </t>
  </si>
  <si>
    <t>MOJAVE_1_SIPHON</t>
  </si>
  <si>
    <t>MOJAVE SIPHON POWER PLANT</t>
  </si>
  <si>
    <t>Mojave West</t>
  </si>
  <si>
    <t>BOREL HYDRO UNITS 1-3 AGGREGATE</t>
  </si>
  <si>
    <t>MONTICELLO HYDRO AGGREGATE</t>
  </si>
  <si>
    <t>Ventura, Moorpark</t>
  </si>
  <si>
    <t>Calabasas Gas-to-Energy Facility</t>
  </si>
  <si>
    <t>MOORPARK QFS</t>
  </si>
  <si>
    <t>WEME- Simi Valley Landfill</t>
  </si>
  <si>
    <t>MOSSLD_1_QF</t>
  </si>
  <si>
    <t>SMALL QF AGGREGATION - SANTA CRUZ</t>
  </si>
  <si>
    <t>LAPLMA_2_UNIT 4</t>
  </si>
  <si>
    <t>LA PALOMA GENERATING PLANT, UNIT #4</t>
  </si>
  <si>
    <t>LaPaloma4</t>
  </si>
  <si>
    <t>ELKHIL_2_PL1X3</t>
  </si>
  <si>
    <t>ELK HILLS COMBINED CYCLE (AGGREGATE)</t>
  </si>
  <si>
    <t>ElkHillsCC-Total</t>
  </si>
  <si>
    <t>MOSSLD_7_UNIT 6</t>
  </si>
  <si>
    <t>MOSS LANDING UNIT 6</t>
  </si>
  <si>
    <t>MossLanding6</t>
  </si>
  <si>
    <t>MOSSLD_7_UNIT 7</t>
  </si>
  <si>
    <t>MOSS LANDING UNIT 7</t>
  </si>
  <si>
    <t>MossLanding7</t>
  </si>
  <si>
    <t>PastoriaCC2-Total</t>
  </si>
  <si>
    <t>SENTNL_2_CTG5</t>
  </si>
  <si>
    <t>Sentinel Unit 5</t>
  </si>
  <si>
    <t>SentinelEnergyCTG5</t>
  </si>
  <si>
    <t>SENTNL_2_CTG6</t>
  </si>
  <si>
    <t>Sentinel Unit 6</t>
  </si>
  <si>
    <t>SentinelEnergyCTG6</t>
  </si>
  <si>
    <t>MRGT_7_UNITS</t>
  </si>
  <si>
    <t>MIRAMAR COMBUSTION TURBINE AGGREGATE</t>
  </si>
  <si>
    <t>Morelos Solar</t>
  </si>
  <si>
    <t>MIRAMAR LANDFILL</t>
  </si>
  <si>
    <t>SMALL QF AGGREGATION - SAN DIEGO</t>
  </si>
  <si>
    <t>MT.POSO COGENERATION CO.</t>
  </si>
  <si>
    <t>MtPosoCogen</t>
  </si>
  <si>
    <t>Bio-ST</t>
  </si>
  <si>
    <t>Mountain View Power Project I</t>
  </si>
  <si>
    <t>MTWIND_1_UNIT 2</t>
  </si>
  <si>
    <t>Mountain View Power Project II</t>
  </si>
  <si>
    <t>Mountain View Power Project III</t>
  </si>
  <si>
    <t>NARROWS PH 1 UNIT</t>
  </si>
  <si>
    <t>NAROW2_2_UNIT</t>
  </si>
  <si>
    <t>Narrows Powerhouse Unit 2</t>
  </si>
  <si>
    <t>NAVYII_2_UNITS</t>
  </si>
  <si>
    <t>COSO POWER DEVELOPER (NAVY II) AGGREGATE</t>
  </si>
  <si>
    <t>NCPA GEO PLANT 1 UNIT 1</t>
  </si>
  <si>
    <t>NCPA_7_GP1UN2</t>
  </si>
  <si>
    <t>NCPA GEO PLANT 1 UNIT 2</t>
  </si>
  <si>
    <t>NCPA GEO PLANT 2 UNIT 3</t>
  </si>
  <si>
    <t>NCPA_7_GP2UN4</t>
  </si>
  <si>
    <t>NCPA GEO PLANT 2 UNIT 4</t>
  </si>
  <si>
    <t>Alpine Solar</t>
  </si>
  <si>
    <t>NEWARK_1_QF</t>
  </si>
  <si>
    <t>NEWARK 1 QF</t>
  </si>
  <si>
    <t>NHOGAN_6_UNITS</t>
  </si>
  <si>
    <t>NEW HOGAN PH AGGREGATE</t>
  </si>
  <si>
    <t>NIMTG_6_NIQF</t>
  </si>
  <si>
    <t>NORTH ISLAND QF</t>
  </si>
  <si>
    <t>NorthIslandCC-Total</t>
  </si>
  <si>
    <t>NEWCASTLE HYDRO</t>
  </si>
  <si>
    <t>NZWIND_2_WDSTR5</t>
  </si>
  <si>
    <t>Windstream 6111</t>
  </si>
  <si>
    <t>Wind Resource I</t>
  </si>
  <si>
    <t>NZWIND_6_WDSTR</t>
  </si>
  <si>
    <t>Windstream 6039</t>
  </si>
  <si>
    <t>Windstream 6040</t>
  </si>
  <si>
    <t>Windstream 6041</t>
  </si>
  <si>
    <t>OAK C_1_EBMUD</t>
  </si>
  <si>
    <t>MWWTP PGS 1 - ENGINES</t>
  </si>
  <si>
    <t>SENTNL_2_CTG7</t>
  </si>
  <si>
    <t>Sentinel Unit 7</t>
  </si>
  <si>
    <t>SentinelEnergyCTG7</t>
  </si>
  <si>
    <t>SENTNL_2_CTG8</t>
  </si>
  <si>
    <t>Sentinel Unit 8</t>
  </si>
  <si>
    <t>SentinelEnergyCTG8</t>
  </si>
  <si>
    <t>PNCHEG_2_PL1X4</t>
  </si>
  <si>
    <t>PANOCHE ENERGY CENTER (Aggregated)</t>
  </si>
  <si>
    <t>PanocheEC1</t>
  </si>
  <si>
    <t>Zephyr Park</t>
  </si>
  <si>
    <t>OASIS_6_CREST</t>
  </si>
  <si>
    <t>Morgan Lancaster I Generating Facility</t>
  </si>
  <si>
    <t>Oasis Solar</t>
  </si>
  <si>
    <t>Ocotillo Wind Energy Facility</t>
  </si>
  <si>
    <t>PanocheEC2</t>
  </si>
  <si>
    <t>PanocheEC3</t>
  </si>
  <si>
    <t>OILFLD_7_QFUNTS</t>
  </si>
  <si>
    <t>Nacimiento Hydroelectric Plant</t>
  </si>
  <si>
    <t>Bidart Old River 1</t>
  </si>
  <si>
    <t>Old River One</t>
  </si>
  <si>
    <t>OLINDA_2_COYCRK</t>
  </si>
  <si>
    <t xml:space="preserve">MWD Coyote Creek Hydroelectric Recovery </t>
  </si>
  <si>
    <t>Brea Power II</t>
  </si>
  <si>
    <t>Brea2CC-Total</t>
  </si>
  <si>
    <t>OLINDA QFS</t>
  </si>
  <si>
    <t>OLINDA_7_LNDFIL</t>
  </si>
  <si>
    <t>White River Solar</t>
  </si>
  <si>
    <t>White River West</t>
  </si>
  <si>
    <t>OLSEN POWER PARTNERS</t>
  </si>
  <si>
    <t>PanocheEC4</t>
  </si>
  <si>
    <t>WALCRK_2_CTG1</t>
  </si>
  <si>
    <t>Walnut Creek Energy Park Unit 1</t>
  </si>
  <si>
    <t>WalnutCreekEPark1</t>
  </si>
  <si>
    <t>WALCRK_2_CTG2</t>
  </si>
  <si>
    <t>Walnut Creek Energy Park Unit 2</t>
  </si>
  <si>
    <t>WalnutCreekEPark2</t>
  </si>
  <si>
    <t>WALCRK_2_CTG3</t>
  </si>
  <si>
    <t>Walnut Creek Energy Park Unit 3</t>
  </si>
  <si>
    <t>WalnutCreekEPark3</t>
  </si>
  <si>
    <t>ONLLPP_6_UNITS</t>
  </si>
  <si>
    <t>O'NEILL PUMP-GEN (AGGREGATE)</t>
  </si>
  <si>
    <t>ORLND_6_HIGHLI</t>
  </si>
  <si>
    <t>High Line Canal Hydro</t>
  </si>
  <si>
    <t>ORLND_6_SOLAR1</t>
  </si>
  <si>
    <t>Enerparc California 2</t>
  </si>
  <si>
    <t>ORMOND_7_UNIT 1</t>
  </si>
  <si>
    <t>ORMOND BEACH GEN STA. UNIT 1</t>
  </si>
  <si>
    <t>Ormond_Beach_1</t>
  </si>
  <si>
    <t>ORMOND_7_UNIT 2</t>
  </si>
  <si>
    <t>ORMOND BEACH GEN STA. UNIT 2</t>
  </si>
  <si>
    <t>Ormond_Beach_2</t>
  </si>
  <si>
    <t>OROVIL_6_UNIT</t>
  </si>
  <si>
    <t>Oroville Cogeneration, LP</t>
  </si>
  <si>
    <t>OrovilleCogen1</t>
  </si>
  <si>
    <t>OrovilleCogen2</t>
  </si>
  <si>
    <t>OrovilleCogen3</t>
  </si>
  <si>
    <t>OrovilleCogen4</t>
  </si>
  <si>
    <t>OrovilleCogen5</t>
  </si>
  <si>
    <t>OrovilleCogen6</t>
  </si>
  <si>
    <t>OrovilleCogen7</t>
  </si>
  <si>
    <t>OSO_6_NSPIN</t>
  </si>
  <si>
    <t>Otay 5</t>
  </si>
  <si>
    <t>Otay 6</t>
  </si>
  <si>
    <t>WALCRK_2_CTG4</t>
  </si>
  <si>
    <t>Walnut Creek Energy Park Unit 4</t>
  </si>
  <si>
    <t>WalnutCreekEPark4</t>
  </si>
  <si>
    <t>OTAY LANDFILL UNITS AGGREGATE</t>
  </si>
  <si>
    <t>Otay 3</t>
  </si>
  <si>
    <t>GATWAY_2_PL1X3</t>
  </si>
  <si>
    <t>GATEWAY GENERATING STATION</t>
  </si>
  <si>
    <t>GatewayCC-Total</t>
  </si>
  <si>
    <t>OXBOW_6_DRUM</t>
  </si>
  <si>
    <t>Weimer, Drum-Rio Oso, South of Palermo, South of Table Mountain</t>
  </si>
  <si>
    <t>OXBOW HYDRO</t>
  </si>
  <si>
    <t>Ox Mountain Landfill Generating Plant</t>
  </si>
  <si>
    <t>PACIFIC LUMBER (HUMBOLDT)</t>
  </si>
  <si>
    <t>ONTARIO/SIERRA HYDRO PSP</t>
  </si>
  <si>
    <t>Kona Solar - Rancho DC #1</t>
  </si>
  <si>
    <t>PADUA_6_MWDSDM</t>
  </si>
  <si>
    <t>San Dimas Hydroelectric Recovery Plant</t>
  </si>
  <si>
    <t>PADUA QFS</t>
  </si>
  <si>
    <t>San Dimas Wash Hydro</t>
  </si>
  <si>
    <t>PALALT_7_COBUG</t>
  </si>
  <si>
    <t>Cooperatively Owned Back Up Generator</t>
  </si>
  <si>
    <t>DELTA_2_PL1X4</t>
  </si>
  <si>
    <t>DELTA ENERGY CENTER AGGREGATE</t>
  </si>
  <si>
    <t>DeltaEnergyCC-Total</t>
  </si>
  <si>
    <t>Big Creek, Vestal</t>
  </si>
  <si>
    <t>Covanta Delano, Inc.</t>
  </si>
  <si>
    <t>Mesa Wind Project</t>
  </si>
  <si>
    <t>PARDEB_6_UNITS</t>
  </si>
  <si>
    <t>Pardee Power House</t>
  </si>
  <si>
    <t>G2 Energy Hay Road Power Plant</t>
  </si>
  <si>
    <t>Potrero Hills Energy</t>
  </si>
  <si>
    <t>PEARBL_2_NSPIN</t>
  </si>
  <si>
    <t>Sonora 1</t>
  </si>
  <si>
    <t>PGCC_1_PDRP01</t>
  </si>
  <si>
    <t>PDR-F PGCC</t>
  </si>
  <si>
    <t>PGCC_1_PDRP02</t>
  </si>
  <si>
    <t>PGEB_2_PDRP01</t>
  </si>
  <si>
    <t>PDR-B PGEB</t>
  </si>
  <si>
    <t>PGEB_2_PDRP02</t>
  </si>
  <si>
    <t>PDR-C PGEB</t>
  </si>
  <si>
    <t>PGEB_2_PDRP03</t>
  </si>
  <si>
    <t>PDR-A PGEB</t>
  </si>
  <si>
    <t>PGEB_2_PDRP04</t>
  </si>
  <si>
    <t>PGF1_2_PDRP01</t>
  </si>
  <si>
    <t>PDR-F PGF1</t>
  </si>
  <si>
    <t>PGF1_2_PDRP02</t>
  </si>
  <si>
    <t>PDR-D PGF1 LEDF</t>
  </si>
  <si>
    <t>PGF1_2_PDRP03</t>
  </si>
  <si>
    <t>PGFG_1_PDRP01</t>
  </si>
  <si>
    <t>PDR-F PGFG SEL1</t>
  </si>
  <si>
    <t>PGFG_1_PDRP02</t>
  </si>
  <si>
    <t>PGLP_2_PDRP02</t>
  </si>
  <si>
    <t>PGNV_1_PDRP01</t>
  </si>
  <si>
    <t>PGP2_2_PDRP01</t>
  </si>
  <si>
    <t>PDR-C PGP2</t>
  </si>
  <si>
    <t>PGP2_2_PDRP04</t>
  </si>
  <si>
    <t>PDR-F PGP2</t>
  </si>
  <si>
    <t>PGP2_2_PDRP05</t>
  </si>
  <si>
    <t>PGSA_2_PDRP01</t>
  </si>
  <si>
    <t>PDR-F PGSA SEES</t>
  </si>
  <si>
    <t>PGSA_2_PDRP02</t>
  </si>
  <si>
    <t>PDR-D PGSA</t>
  </si>
  <si>
    <t>PGSA_2_PDRP03</t>
  </si>
  <si>
    <t>PGSB_1_PDRP02</t>
  </si>
  <si>
    <t>PDR-C PGSB</t>
  </si>
  <si>
    <t>PGSB_1_PDRP03</t>
  </si>
  <si>
    <t xml:space="preserve">PDR-F PGSB SEL1 </t>
  </si>
  <si>
    <t>PGSB_1_PDRP04</t>
  </si>
  <si>
    <t>PGSB_1_PDRP05</t>
  </si>
  <si>
    <t>PDR-F PGSB SEES</t>
  </si>
  <si>
    <t>PGSB_1_PDRP06</t>
  </si>
  <si>
    <t>PDR-F PGSB</t>
  </si>
  <si>
    <t>PGSB_1_PDRP07</t>
  </si>
  <si>
    <t>PDR-B PGSB</t>
  </si>
  <si>
    <t>PGSF_2_PDRP01</t>
  </si>
  <si>
    <t>PDR-F PGSF SEES</t>
  </si>
  <si>
    <t>PGSF_2_PDRP02</t>
  </si>
  <si>
    <t>PDR-F PGSF</t>
  </si>
  <si>
    <t>PGST_2_PDRP01</t>
  </si>
  <si>
    <t>PHOENIX PH</t>
  </si>
  <si>
    <t>PINFLT_7_UNITS</t>
  </si>
  <si>
    <t>PINE FLAT HYDRO AGGREGATE</t>
  </si>
  <si>
    <t>PIT1_6_FRIVRA</t>
  </si>
  <si>
    <t>Fall River Mills Project A</t>
  </si>
  <si>
    <t>PIT1_7_UNIT 1</t>
  </si>
  <si>
    <t>PIT PH 1 UNIT 1</t>
  </si>
  <si>
    <t>PIT1_7_UNIT 2</t>
  </si>
  <si>
    <t>PIT PH 1 UNIT 2</t>
  </si>
  <si>
    <t>PIT3_7_PL1X3</t>
  </si>
  <si>
    <t>PIT PH 3 UNITS 1, 2 &amp; 3 AGGREGATE</t>
  </si>
  <si>
    <t>PIT4_7_PL1X2</t>
  </si>
  <si>
    <t>PIT PH 4 UNITS 1 &amp; 2 AGGREGATE</t>
  </si>
  <si>
    <t>PIT5_7_PL1X2</t>
  </si>
  <si>
    <t>PIT PH 5 UNITS 1 &amp; 2 AGGREGATE</t>
  </si>
  <si>
    <t>PIT5_7_PL3X4</t>
  </si>
  <si>
    <t>PIT PH 5 UNITS 3 &amp; 4 AGGREGATE</t>
  </si>
  <si>
    <t>PIT 5 HYDRO QF UNITS</t>
  </si>
  <si>
    <t>PIT6_7_UNIT 1</t>
  </si>
  <si>
    <t>PIT PH 6 UNIT 1</t>
  </si>
  <si>
    <t>PIT6_7_UNIT 2</t>
  </si>
  <si>
    <t>PIT PH 6 UNIT 2</t>
  </si>
  <si>
    <t>PIT7_7_UNIT 1</t>
  </si>
  <si>
    <t>PIT PH 7 UNIT 1</t>
  </si>
  <si>
    <t>PIT7_7_UNIT 2</t>
  </si>
  <si>
    <t>PIT PH 7 UNIT 2</t>
  </si>
  <si>
    <t>PITTSP_7_UNIT 5</t>
  </si>
  <si>
    <t>PITTSBURG UNIT 5</t>
  </si>
  <si>
    <t>PittsburgPwr5</t>
  </si>
  <si>
    <t>PITTSP_7_UNIT 6</t>
  </si>
  <si>
    <t>PITTSBURG UNIT 6</t>
  </si>
  <si>
    <t>PittsburgPwr6</t>
  </si>
  <si>
    <t>PITTSP_7_UNIT 7</t>
  </si>
  <si>
    <t>PITTSBURG UNIT 7</t>
  </si>
  <si>
    <t>PittsburgPwr7</t>
  </si>
  <si>
    <t>Chili Bar Hydro</t>
  </si>
  <si>
    <t>PLACER UNIT (ROCK CREEK)</t>
  </si>
  <si>
    <t xml:space="preserve">Western Antelope Blue Sky Ranch A </t>
  </si>
  <si>
    <t>Sierra Solar Greenworks</t>
  </si>
  <si>
    <t>Central Antelope Dry Ranch C</t>
  </si>
  <si>
    <t>Lincoln Landfill Power Plant</t>
  </si>
  <si>
    <t>SEPV Palmdale East</t>
  </si>
  <si>
    <t>Pumpjack Solar I</t>
  </si>
  <si>
    <t>WALCRK_2_CTG5</t>
  </si>
  <si>
    <t>Walnut Creek Energy Park Unit 5</t>
  </si>
  <si>
    <t>WalnutCreekEPark5</t>
  </si>
  <si>
    <t>GLNARM_7_UNIT 4</t>
  </si>
  <si>
    <t>GLEN ARM UNIT 4</t>
  </si>
  <si>
    <t>Glenarm_GT4</t>
  </si>
  <si>
    <t>COCOPP_2_CTG1</t>
  </si>
  <si>
    <t>Marsh Landing 1</t>
  </si>
  <si>
    <t>MarshLanding1</t>
  </si>
  <si>
    <t>COCOPP_2_CTG2</t>
  </si>
  <si>
    <t>Marsh Landing 2</t>
  </si>
  <si>
    <t>MarshLanding2</t>
  </si>
  <si>
    <t>COCOPP_2_CTG3</t>
  </si>
  <si>
    <t>Marsh Landing 3</t>
  </si>
  <si>
    <t>MarshLanding3</t>
  </si>
  <si>
    <t>COCOPP_2_CTG4</t>
  </si>
  <si>
    <t>Marsh Landing 4</t>
  </si>
  <si>
    <t>MarshLanding4</t>
  </si>
  <si>
    <t>KELSO_2_UNITS</t>
  </si>
  <si>
    <t>Mariposa Energy</t>
  </si>
  <si>
    <t>Mariposa1</t>
  </si>
  <si>
    <t>Mariposa2</t>
  </si>
  <si>
    <t>POEPH_7_UNIT 1</t>
  </si>
  <si>
    <t>POE HYDRO UNIT 1</t>
  </si>
  <si>
    <t>POEPH_7_UNIT 2</t>
  </si>
  <si>
    <t>POE HYDRO UNIT 2</t>
  </si>
  <si>
    <t>POTTER_6_UNITS</t>
  </si>
  <si>
    <t>Potter Valley</t>
  </si>
  <si>
    <t>POTTER_7_VECINO</t>
  </si>
  <si>
    <t>Vecino Vineyards LLC</t>
  </si>
  <si>
    <t>Silver State South</t>
  </si>
  <si>
    <t>PSWEET_7_QFUNTS</t>
  </si>
  <si>
    <t>PTLOMA_6_NTCCGN</t>
  </si>
  <si>
    <t>AEI MCRD STEAM TURBINE</t>
  </si>
  <si>
    <t>NTC-MCRD-CC-Total</t>
  </si>
  <si>
    <t>PTLOMA_6_NTCQF</t>
  </si>
  <si>
    <t>NTC/MCRD COGENERATION</t>
  </si>
  <si>
    <t>Putah Creek Solar Farm</t>
  </si>
  <si>
    <t>PACIFIC WEST 1 WIND GENERATION</t>
  </si>
  <si>
    <t>RCKCRK_7_UNIT 1</t>
  </si>
  <si>
    <t>ROCK CREEK HYDRO UNIT 1</t>
  </si>
  <si>
    <t>ROCK CREEK HYDRO UNIT 2</t>
  </si>
  <si>
    <t>RDWAY_1_CREST</t>
  </si>
  <si>
    <t>RECTOR_2_KAWEAH</t>
  </si>
  <si>
    <t>KAWEAH PH 2 &amp; 3 PSP AGGREGATE</t>
  </si>
  <si>
    <t>KAWEAH PH 1 UNIT 1</t>
  </si>
  <si>
    <t>RECTOR QFS</t>
  </si>
  <si>
    <t>RECTOR_7_TULARE</t>
  </si>
  <si>
    <t>REDBLF_6_UNIT</t>
  </si>
  <si>
    <t>RED BLUFF PEAKER PLANT</t>
  </si>
  <si>
    <t>Red_Bluff_IC1</t>
  </si>
  <si>
    <t>Red_Bluff_IC10</t>
  </si>
  <si>
    <t>Red_Bluff_IC11</t>
  </si>
  <si>
    <t>Red_Bluff_IC12</t>
  </si>
  <si>
    <t>Red_Bluff_IC13</t>
  </si>
  <si>
    <t>Red_Bluff_IC14</t>
  </si>
  <si>
    <t>Red_Bluff_IC15</t>
  </si>
  <si>
    <t>Red_Bluff_IC16</t>
  </si>
  <si>
    <t>Red_Bluff_IC2</t>
  </si>
  <si>
    <t>Red_Bluff_IC3</t>
  </si>
  <si>
    <t>Red_Bluff_IC4</t>
  </si>
  <si>
    <t>Red_Bluff_IC5</t>
  </si>
  <si>
    <t>Red_Bluff_IC6</t>
  </si>
  <si>
    <t>Red_Bluff_IC7</t>
  </si>
  <si>
    <t>Red_Bluff_IC8</t>
  </si>
  <si>
    <t>Red_Bluff_IC9</t>
  </si>
  <si>
    <t>REDOND_7_UNIT 5</t>
  </si>
  <si>
    <t>REDONDO GEN STA. UNIT 5</t>
  </si>
  <si>
    <t>RedondoBeach5</t>
  </si>
  <si>
    <t>REDOND_7_UNIT 6</t>
  </si>
  <si>
    <t>REDONDO GEN STA. UNIT 6</t>
  </si>
  <si>
    <t>RedondoBeach6</t>
  </si>
  <si>
    <t>REDOND_7_UNIT 7</t>
  </si>
  <si>
    <t>REDONDO GEN STA. UNIT 7</t>
  </si>
  <si>
    <t>RedondoBeach7</t>
  </si>
  <si>
    <t>REDOND_7_UNIT 8</t>
  </si>
  <si>
    <t>REDONDO GEN STA. UNIT 8</t>
  </si>
  <si>
    <t>RedondoBeach8</t>
  </si>
  <si>
    <t>Terzian</t>
  </si>
  <si>
    <t>RENWD_1_QF</t>
  </si>
  <si>
    <t>Renwind re-powering project</t>
  </si>
  <si>
    <t>RIO HONDO QFS</t>
  </si>
  <si>
    <t>Puente Hills GTE Facility Phase II</t>
  </si>
  <si>
    <t>BAY ENVIRONMENTAL (NOVE POWER)</t>
  </si>
  <si>
    <t>KERN HYDRO (OLCESE)</t>
  </si>
  <si>
    <t>SMALL QF AGGREGATION - GRASS VALLEY</t>
  </si>
  <si>
    <t>ROLLIN_6_UNIT</t>
  </si>
  <si>
    <t>ROLLINS HYDRO</t>
  </si>
  <si>
    <t>Pacific Wind - Phase 1</t>
  </si>
  <si>
    <t>Rosamond One</t>
  </si>
  <si>
    <t>Rosamond Two</t>
  </si>
  <si>
    <t>Rising Tree 1</t>
  </si>
  <si>
    <t>Rising Tree 2</t>
  </si>
  <si>
    <t>Rising Tree 3</t>
  </si>
  <si>
    <t>SUNRIS_2_PL1X3</t>
  </si>
  <si>
    <t>Sunrise Power Project AGGREGATE II</t>
  </si>
  <si>
    <t>SunriseCC-Total</t>
  </si>
  <si>
    <t>Mariposa3</t>
  </si>
  <si>
    <t>Mariposa4</t>
  </si>
  <si>
    <t>ANAHM_2_CANYN1</t>
  </si>
  <si>
    <t>CANYON POWER PLANT UNIT 1</t>
  </si>
  <si>
    <t>Canyon_Pwr1</t>
  </si>
  <si>
    <t>ANAHM_2_CANYN2</t>
  </si>
  <si>
    <t>CANYON POWER PLANT UNIT 2</t>
  </si>
  <si>
    <t>Canyon_Pwr2</t>
  </si>
  <si>
    <t>ANAHM_2_CANYN3</t>
  </si>
  <si>
    <t>CANYON POWER PLANT UNIT 3</t>
  </si>
  <si>
    <t>Canyon_Pwr3</t>
  </si>
  <si>
    <t>ANAHM_2_CANYN4</t>
  </si>
  <si>
    <t>CANYON POWER PLANT UNIT 4</t>
  </si>
  <si>
    <t>Canyon_Pwr4</t>
  </si>
  <si>
    <t>VESTAL_2_WELLHD</t>
  </si>
  <si>
    <t>Wellhead Power Delano</t>
  </si>
  <si>
    <t>Wellhead</t>
  </si>
  <si>
    <t>BOGUE_1_UNITA1</t>
  </si>
  <si>
    <t>Feather River Energy Center, Unit #1</t>
  </si>
  <si>
    <t>Feather_River</t>
  </si>
  <si>
    <t>BDGRCK_1_UNITS</t>
  </si>
  <si>
    <t>BADGER CREEK LIMITED</t>
  </si>
  <si>
    <t>Badger_Creek</t>
  </si>
  <si>
    <t>Sun Harvest Solar</t>
  </si>
  <si>
    <t>SALIRV_2_UNIT</t>
  </si>
  <si>
    <t>SALINAS RIVER COGEN CO.</t>
  </si>
  <si>
    <t>SalinasRiverCgn</t>
  </si>
  <si>
    <t>SALTSP_7_UNITS</t>
  </si>
  <si>
    <t>SALT SPRINGS HYDRO AGGREGATE</t>
  </si>
  <si>
    <t>SAMPSN_6_KELCO1</t>
  </si>
  <si>
    <t>KELCO QUALIFYING FACILITY</t>
  </si>
  <si>
    <t>C_P_Kelco1</t>
  </si>
  <si>
    <t>C_P_Kelco2</t>
  </si>
  <si>
    <t>C_P_Kelco3</t>
  </si>
  <si>
    <t>Mojave Solar</t>
  </si>
  <si>
    <t>SANITR_6_UNITS</t>
  </si>
  <si>
    <t>Cold Canyon</t>
  </si>
  <si>
    <t>SANTFG_7_UNITS</t>
  </si>
  <si>
    <t>GEYSERS CALISTOGA AGGREGATE</t>
  </si>
  <si>
    <t>SANTGO_2_LNDFL1</t>
  </si>
  <si>
    <t>Bowerman Power</t>
  </si>
  <si>
    <t>SANWD_1_QF</t>
  </si>
  <si>
    <t>San Gorgonio Farms Wind Farm</t>
  </si>
  <si>
    <t>SARGNT_2_UNIT</t>
  </si>
  <si>
    <t>SARGENT CANYON COGEN. COMPANY</t>
  </si>
  <si>
    <t>Sargent_Canyon</t>
  </si>
  <si>
    <t>Toland Landfill gas to Energy Project</t>
  </si>
  <si>
    <t>SAUGUS_6_MWDFTH</t>
  </si>
  <si>
    <t>Foothill Hydroelectric Recovery Plant</t>
  </si>
  <si>
    <t>SAUGUS_6_PTCHGN</t>
  </si>
  <si>
    <t>COUNTY OF LOS ANGELES -- PITCHLE</t>
  </si>
  <si>
    <t>PitchesHnrRanch</t>
  </si>
  <si>
    <t>SAUGUS QFS</t>
  </si>
  <si>
    <t>Chiquita Canyon Landfill Fac</t>
  </si>
  <si>
    <t>MM Lopez Energy</t>
  </si>
  <si>
    <t>SBERDO_2_PSP3</t>
  </si>
  <si>
    <t>Mountainview Gen Sta. Unit 3</t>
  </si>
  <si>
    <t>MtnviewCC3-Total</t>
  </si>
  <si>
    <t>SBERDO_2_PSP4</t>
  </si>
  <si>
    <t>Mountainview Gen Sta. Unit 4</t>
  </si>
  <si>
    <t>MtnviewCC4-Total</t>
  </si>
  <si>
    <t>SBERDO_2_QF</t>
  </si>
  <si>
    <t>SAN BERADINO QFS</t>
  </si>
  <si>
    <t>Redlands RT Solar</t>
  </si>
  <si>
    <t>SPVP005 Redlands RT Solar</t>
  </si>
  <si>
    <t>SPVP007 Redlands RT Solar</t>
  </si>
  <si>
    <t>SPVP011</t>
  </si>
  <si>
    <t>SPVP013</t>
  </si>
  <si>
    <t>SPVP016 Redlands RT Solar</t>
  </si>
  <si>
    <t>SPVP048</t>
  </si>
  <si>
    <t>SANTA ANA PSP</t>
  </si>
  <si>
    <t>MILL CREEK PSP</t>
  </si>
  <si>
    <t>SCEC_1_PDRP26</t>
  </si>
  <si>
    <t>PDR-F SCEC</t>
  </si>
  <si>
    <t>SCEC_1_PDRP27</t>
  </si>
  <si>
    <t>PDR-D SCEC LNE1</t>
  </si>
  <si>
    <t>SCEC_1_PDRP28</t>
  </si>
  <si>
    <t>PDR-C SCEC</t>
  </si>
  <si>
    <t>SCEC_1_PDRP29</t>
  </si>
  <si>
    <t>PDR-B SCEC</t>
  </si>
  <si>
    <t>SCEC_1_PDRP30</t>
  </si>
  <si>
    <t>SCEC_1_PDRP31</t>
  </si>
  <si>
    <t>SCEC_1_PDRP32</t>
  </si>
  <si>
    <t>SCEC_1_PDRP33</t>
  </si>
  <si>
    <t>PDR-A SCEC</t>
  </si>
  <si>
    <t>SCEN_6_PDRP01</t>
  </si>
  <si>
    <t>SCEW_2_PDRP15</t>
  </si>
  <si>
    <t>PDR-F SCEW</t>
  </si>
  <si>
    <t>SCEW_2_PDRP16</t>
  </si>
  <si>
    <t>PDR-D SCEW LNE1</t>
  </si>
  <si>
    <t>SCEW_2_PDRP17</t>
  </si>
  <si>
    <t>PDR-E SCEW</t>
  </si>
  <si>
    <t>SCEW_2_PDRP18</t>
  </si>
  <si>
    <t>PDR-C SCEW</t>
  </si>
  <si>
    <t>SCEW_2_PDRP19</t>
  </si>
  <si>
    <t>SCEW_2_PDRP20</t>
  </si>
  <si>
    <t>SCEW_2_PDRP21</t>
  </si>
  <si>
    <t>PDR-A SCEW</t>
  </si>
  <si>
    <t>SCHD_1_PDRP01</t>
  </si>
  <si>
    <t>PDR-F SCHD</t>
  </si>
  <si>
    <t>SCHD_1_PDRP11</t>
  </si>
  <si>
    <t>SCHD_1_PDRP12</t>
  </si>
  <si>
    <t>PALOMR_2_PL1X3</t>
  </si>
  <si>
    <t>Palomar Energy Center</t>
  </si>
  <si>
    <t>PalomarCC-Total</t>
  </si>
  <si>
    <t>SCLD_1_PDRP10</t>
  </si>
  <si>
    <t>SCNW_6_PDRP01</t>
  </si>
  <si>
    <t>PDR-F SCNW</t>
  </si>
  <si>
    <t>SCNW_6_PDRP02</t>
  </si>
  <si>
    <t>PDR-G SCNW</t>
  </si>
  <si>
    <t>SCNW_6_PDRP10</t>
  </si>
  <si>
    <t>SCNW_6_PDRP11</t>
  </si>
  <si>
    <t>SCNW_6_PDRP12</t>
  </si>
  <si>
    <t>SDG1_1_PDRP01</t>
  </si>
  <si>
    <t>PDR-E SDG1</t>
  </si>
  <si>
    <t>SDG1_1_PDRP02</t>
  </si>
  <si>
    <t>PDR-H SDG1-1</t>
  </si>
  <si>
    <t>SDG1_1_PDRP03</t>
  </si>
  <si>
    <t>PDR-H SDG1-2</t>
  </si>
  <si>
    <t>SDG1_1_PDRP04</t>
  </si>
  <si>
    <t>SDG1_1_PDRP05</t>
  </si>
  <si>
    <t>SDG1_1_PDRP06</t>
  </si>
  <si>
    <t>SDG1_1_PDRP07</t>
  </si>
  <si>
    <t>SDG1_1_PDRP08</t>
  </si>
  <si>
    <t>SDG1_1_PDRP09</t>
  </si>
  <si>
    <t>SDG1_1_PDRP11</t>
  </si>
  <si>
    <t>PDR-C SDG1</t>
  </si>
  <si>
    <t>SEARLS_7_ARGUS</t>
  </si>
  <si>
    <t>NORTH AMERICAN ARGUS</t>
  </si>
  <si>
    <t>Argus_Cogen8</t>
  </si>
  <si>
    <t>ST-Coal</t>
  </si>
  <si>
    <t>Argus_Cogen9</t>
  </si>
  <si>
    <t>CAISO Other</t>
  </si>
  <si>
    <t>PIOPIC_2_CTG1</t>
  </si>
  <si>
    <t>Pio Pico Unit 1</t>
  </si>
  <si>
    <t>PioPicoEnergyCenter1</t>
  </si>
  <si>
    <t>PIOPIC_2_CTG2</t>
  </si>
  <si>
    <t>Pio Pico Unit 2</t>
  </si>
  <si>
    <t>PioPicoEnergyCenter2</t>
  </si>
  <si>
    <t>PIOPIC_2_CTG3</t>
  </si>
  <si>
    <t>Pio Pico Unit 3</t>
  </si>
  <si>
    <t>PioPicoEnergyCenter3</t>
  </si>
  <si>
    <t>RVSIDE_6_SPRING</t>
  </si>
  <si>
    <t>SPRINGS GENERATION PROJECT AGGREGATE</t>
  </si>
  <si>
    <t>Springs1</t>
  </si>
  <si>
    <t>Springs2</t>
  </si>
  <si>
    <t>Springs3</t>
  </si>
  <si>
    <t>Springs4</t>
  </si>
  <si>
    <t>DREWS_6_PL1X4</t>
  </si>
  <si>
    <t>DREWS UNIT AGGREGATE</t>
  </si>
  <si>
    <t>Drews1</t>
  </si>
  <si>
    <t>SGREGY_6_SANGER</t>
  </si>
  <si>
    <t>DYNAMIS COGEN</t>
  </si>
  <si>
    <t>AlgonquinCC-Total</t>
  </si>
  <si>
    <t>SHUTLE_6_CREST</t>
  </si>
  <si>
    <t>Drews2</t>
  </si>
  <si>
    <t>Drews3</t>
  </si>
  <si>
    <t>Santa Maria II LFG Power Plant</t>
  </si>
  <si>
    <t>South Kern Solar PV Plant</t>
  </si>
  <si>
    <t>Quinto Solar PV Project</t>
  </si>
  <si>
    <t>Solar Star 1</t>
  </si>
  <si>
    <t>Solar Star 2</t>
  </si>
  <si>
    <t>SLUISP_2_UNITS</t>
  </si>
  <si>
    <t>SAN LUIS (GIANELLI) PUMP-GEN (AGGREGATE)</t>
  </si>
  <si>
    <t>SLYCRK_1_UNIT 1</t>
  </si>
  <si>
    <t>SLY CREEK HYDRO</t>
  </si>
  <si>
    <t>Drews4</t>
  </si>
  <si>
    <t>SMUDGO_7_UNIT 1</t>
  </si>
  <si>
    <t>SONOMA POWER PLANT</t>
  </si>
  <si>
    <t>SNCLRA_2_SPRHYD</t>
  </si>
  <si>
    <t>Springville Hydroelectric Generator</t>
  </si>
  <si>
    <t>SNCLRA_2_UNIT1</t>
  </si>
  <si>
    <t xml:space="preserve">New Indy Oxnard </t>
  </si>
  <si>
    <t>OxnardPaperMill</t>
  </si>
  <si>
    <t>SNCLRA_6_OXGEN</t>
  </si>
  <si>
    <t>E.F. OXNARD INCORPORATED</t>
  </si>
  <si>
    <t>EF_Oxnard</t>
  </si>
  <si>
    <t>SNCLRA_6_PROCGN</t>
  </si>
  <si>
    <t>PROCTER  AND  GAMBLE OXNARD II</t>
  </si>
  <si>
    <t>Oxnard_GEN2</t>
  </si>
  <si>
    <t>SANTA CLARA QFS</t>
  </si>
  <si>
    <t>SNCLRA_6_WILLMT</t>
  </si>
  <si>
    <t>WILLIAMETTE</t>
  </si>
  <si>
    <t>SAND BAR HYDRO</t>
  </si>
  <si>
    <t>Sonoma County Landfill</t>
  </si>
  <si>
    <t>SOUTH HYDRO</t>
  </si>
  <si>
    <t>SPAULDING HYDRO PH 3 UNIT</t>
  </si>
  <si>
    <t>SPAULD_6_UNIT12</t>
  </si>
  <si>
    <t>SPAULDING HYDRO PH 1 &amp; 2 AGGREGATE</t>
  </si>
  <si>
    <t>Burney Biomass</t>
  </si>
  <si>
    <t>Lincoln Biomass</t>
  </si>
  <si>
    <t>SPI Anderson 2</t>
  </si>
  <si>
    <t>SPICER_1_UNITS</t>
  </si>
  <si>
    <t>SPICER HYDRO UNITS 1-3 AGGREGATE</t>
  </si>
  <si>
    <t>SIERRA PACIFIC IND. (SONORA)</t>
  </si>
  <si>
    <t>Quincy Biomass</t>
  </si>
  <si>
    <t>SPRING GAP HYDRO</t>
  </si>
  <si>
    <t>SPRINGVILLE QFS</t>
  </si>
  <si>
    <t>TULE RIVER HYDRO PLANT (PG&amp;E)</t>
  </si>
  <si>
    <t>TULE RIVER HYDRO PLANT (SCE)</t>
  </si>
  <si>
    <t>SRINTL_6_UNIT</t>
  </si>
  <si>
    <t>SRI INTERNATIONAL</t>
  </si>
  <si>
    <t>SRI_Int_Cgn</t>
  </si>
  <si>
    <t>STANIS_7_UNIT 1</t>
  </si>
  <si>
    <t>STANISLAUS HYDRO</t>
  </si>
  <si>
    <t>STAUFF_1_UNIT</t>
  </si>
  <si>
    <t>RHODIA INC. (RHONE-POULENC)</t>
  </si>
  <si>
    <t>MartinezRegen</t>
  </si>
  <si>
    <t>ST-Other</t>
  </si>
  <si>
    <t>CENTRY_6_PL1X4</t>
  </si>
  <si>
    <t>CENTURY GENERATING PLANT (AGGREGATE)</t>
  </si>
  <si>
    <t>Century1</t>
  </si>
  <si>
    <t>Covanta Stanislaus</t>
  </si>
  <si>
    <t>STOILS_1_UNITS</t>
  </si>
  <si>
    <t>Chevron Richmond Refinery</t>
  </si>
  <si>
    <t>RichmondCgn2</t>
  </si>
  <si>
    <t>RichmondCgn1</t>
  </si>
  <si>
    <t>Madera-Chowchilla Two</t>
  </si>
  <si>
    <t>Madera-Chowchilla Three</t>
  </si>
  <si>
    <t>Madera Canal Site 980</t>
  </si>
  <si>
    <t>INLDEM_5_UNIT 2</t>
  </si>
  <si>
    <t>Inland Empire Energy Center, Unit 2</t>
  </si>
  <si>
    <t>InlandEmpireEC2</t>
  </si>
  <si>
    <t>Century2</t>
  </si>
  <si>
    <t>Century3</t>
  </si>
  <si>
    <t>Century4</t>
  </si>
  <si>
    <t>Sunshine Gas Producers</t>
  </si>
  <si>
    <t>SUTTER_2_PL1X3</t>
  </si>
  <si>
    <t>SUTTER POWER PLANT AGGREGATE</t>
  </si>
  <si>
    <t>SutterEnergyCC-Total</t>
  </si>
  <si>
    <t>PSEUDO TIE</t>
  </si>
  <si>
    <t>SYCAMR_2_UNIT 1</t>
  </si>
  <si>
    <t>Sycamore Cogeneration Unit 1</t>
  </si>
  <si>
    <t>Sycamore_CgnAB</t>
  </si>
  <si>
    <t>KingsRiverGT1</t>
  </si>
  <si>
    <t>SYCAMR_2_UNIT 3</t>
  </si>
  <si>
    <t>Sycamore Cogeneration Unit 3</t>
  </si>
  <si>
    <t>Sycamore_CgnCG</t>
  </si>
  <si>
    <t>VERNON_6_GONZL2</t>
  </si>
  <si>
    <t>H. Gonzales Unit #2</t>
  </si>
  <si>
    <t>H._Gonzales_G2</t>
  </si>
  <si>
    <t>TANHIL_6_SOLART</t>
  </si>
  <si>
    <t>BERRY PETROLEUM COGEN 18 AGGREGATE</t>
  </si>
  <si>
    <t>BerryTanneHills18-1</t>
  </si>
  <si>
    <t>BerryTanneHills18-2</t>
  </si>
  <si>
    <t>SMALL QF AGGREGATION - PARADISE</t>
  </si>
  <si>
    <t>TEHAPI_2_WIND1</t>
  </si>
  <si>
    <t>TEHAPI_2_WIND2</t>
  </si>
  <si>
    <t>TENGEN_2_PL1X2</t>
  </si>
  <si>
    <t>Berry Cogen 42</t>
  </si>
  <si>
    <t>BerryPlaceritaCogen1</t>
  </si>
  <si>
    <t>BerryPlaceritaCogen2</t>
  </si>
  <si>
    <t>INLDEM_5_UNIT 1</t>
  </si>
  <si>
    <t>Inland Empire Energy Center, Unit 1</t>
  </si>
  <si>
    <t>InlandEmpireEC1</t>
  </si>
  <si>
    <t>SMALL QF AGGREGATION - STOCKTON</t>
  </si>
  <si>
    <t>Tracy Biomass</t>
  </si>
  <si>
    <t>TIDWTR_2_UNITS</t>
  </si>
  <si>
    <t>MARTINEZ COGEN LIMITED PARTNERSHIP</t>
  </si>
  <si>
    <t>MartinezCC-Total</t>
  </si>
  <si>
    <t>TIGRCK_7_UNITS</t>
  </si>
  <si>
    <t>TIGER CREEK HYDRO AGGREGATE</t>
  </si>
  <si>
    <t>Bear Creek Hydroelectric Project</t>
  </si>
  <si>
    <t>Vintner Solar</t>
  </si>
  <si>
    <t>TOAD TOWN</t>
  </si>
  <si>
    <t>Topaz Solar Farms</t>
  </si>
  <si>
    <t>TRNQLT_2_SOLAR</t>
  </si>
  <si>
    <t>Tranquillity</t>
  </si>
  <si>
    <t>FPL Energy C Wind</t>
  </si>
  <si>
    <t>TULLCK_7_UNITS</t>
  </si>
  <si>
    <t>Tullock Hydro</t>
  </si>
  <si>
    <t>ABEC Bidart - Stockdale</t>
  </si>
  <si>
    <t>Nickel 1 ("NLH1")</t>
  </si>
  <si>
    <t>Coronal Lost Hills</t>
  </si>
  <si>
    <t>Castor Solar Project</t>
  </si>
  <si>
    <t>TXMCKT_6_UNIT</t>
  </si>
  <si>
    <t>McKittrick Cogen</t>
  </si>
  <si>
    <t>McKittrick1_RP</t>
  </si>
  <si>
    <t>McKittrick2_RP</t>
  </si>
  <si>
    <t>UKIAH LAKE MENDOCINO HYDRO</t>
  </si>
  <si>
    <t>OGDEN POWER PACIFIC (CHINESE STATION)</t>
  </si>
  <si>
    <t>RIO BRAVO FRESNO (AKA ULTRAPOWER)</t>
  </si>
  <si>
    <t>UNCHEM_1_UNIT</t>
  </si>
  <si>
    <t>CONTRA COSTA CARBON PLANT</t>
  </si>
  <si>
    <t>Phillips_Carbon</t>
  </si>
  <si>
    <t>UNOCAL_1_UNITS</t>
  </si>
  <si>
    <t>TOSCO (RODEO PLANT)</t>
  </si>
  <si>
    <t>Phillips_RodeoC</t>
  </si>
  <si>
    <t>Phillips_RodeoB</t>
  </si>
  <si>
    <t>Phillips_RodeoA</t>
  </si>
  <si>
    <t>UNVRSY_1_UNIT 1</t>
  </si>
  <si>
    <t>Berry Cogen 38 - Unit 1</t>
  </si>
  <si>
    <t>US WIND POWER#4(RALPH)</t>
  </si>
  <si>
    <t>SOLANO WIND FARM</t>
  </si>
  <si>
    <t>Solano Wind Project Phase 3</t>
  </si>
  <si>
    <t>US WIND POWER(RUSSELL)</t>
  </si>
  <si>
    <t>Vasco Wind</t>
  </si>
  <si>
    <t>VACADX_1_NAS</t>
  </si>
  <si>
    <t>VACA-DIXON BATTERY</t>
  </si>
  <si>
    <t>STORAGE</t>
  </si>
  <si>
    <t>VACADX_1_SOLAR</t>
  </si>
  <si>
    <t>Vaca-Dixon Solar Station</t>
  </si>
  <si>
    <t>VERNON_6_GONZL1</t>
  </si>
  <si>
    <t>H. Gonzales Unit #1</t>
  </si>
  <si>
    <t>H._Gonzales_G1</t>
  </si>
  <si>
    <t>MWD Perris Hydroelectric Recovery Plant</t>
  </si>
  <si>
    <t>VALLEY_5_REDMTN</t>
  </si>
  <si>
    <t xml:space="preserve">MWD Red Mountain Hydroelectric Recovery </t>
  </si>
  <si>
    <t>SPVP044</t>
  </si>
  <si>
    <t>VALLEY_5_SOLAR1</t>
  </si>
  <si>
    <t>Kona Solar - Meridian #1</t>
  </si>
  <si>
    <t>AP North Lake Solar</t>
  </si>
  <si>
    <t>WM Energy, El Sobrante Landfill</t>
  </si>
  <si>
    <t>VEDDER_1_SEKERN</t>
  </si>
  <si>
    <t>TEXACO EXPLORATION &amp; PROD (SE KERN RIVER</t>
  </si>
  <si>
    <t>SEKernRiverCgn1</t>
  </si>
  <si>
    <t>Vega Solar</t>
  </si>
  <si>
    <t>VENWD_1_WIND1</t>
  </si>
  <si>
    <t>Windpark Unlimited 1</t>
  </si>
  <si>
    <t>VENWD_1_WIND2</t>
  </si>
  <si>
    <t xml:space="preserve">Windpark Unlimited 2 </t>
  </si>
  <si>
    <t>VENWD_1_WIND3</t>
  </si>
  <si>
    <t>Painted Hills Wind Park</t>
  </si>
  <si>
    <t>KERNFT_1_UNITS</t>
  </si>
  <si>
    <t>KERN FRONT LIMITED</t>
  </si>
  <si>
    <t>Kern_Front_KF1</t>
  </si>
  <si>
    <t>Kern_Front_KF2</t>
  </si>
  <si>
    <t>GILROY_1_UNIT</t>
  </si>
  <si>
    <t>GILROY COGEN AGGREGATE</t>
  </si>
  <si>
    <t>GilroyCC-Total</t>
  </si>
  <si>
    <t>VESTAL_2_KERN</t>
  </si>
  <si>
    <t>KERN RIVER PH 3 UNITS 1 &amp; 2 AGGREGATE</t>
  </si>
  <si>
    <t>SPVP042 Porterville Solar</t>
  </si>
  <si>
    <t>VESTAL_2_UNIT1</t>
  </si>
  <si>
    <t>CALGREN PIXLEY</t>
  </si>
  <si>
    <t>CSCCOG_1_UNIT 1</t>
  </si>
  <si>
    <t>SANTA CLARA CO-GEN</t>
  </si>
  <si>
    <t>Santa_ClaraCgn1</t>
  </si>
  <si>
    <t>VESTAL QFS</t>
  </si>
  <si>
    <t>VICTOR_1_CREST</t>
  </si>
  <si>
    <t>Lone Valley Solar Park 1</t>
  </si>
  <si>
    <t>Lone Valley Solar Park 2</t>
  </si>
  <si>
    <t>Sunedison - Hesperia</t>
  </si>
  <si>
    <t>Victor Phelan Solar One</t>
  </si>
  <si>
    <t>Alamo Solar</t>
  </si>
  <si>
    <t>Adelanto Solar Project</t>
  </si>
  <si>
    <t xml:space="preserve">Victor Dry Farm Ranch A </t>
  </si>
  <si>
    <t>Victor Dry Farm Ranch B</t>
  </si>
  <si>
    <t>VILLPK_2_VALLYV</t>
  </si>
  <si>
    <t>MWD Valley View Hydroelectric Recovery P</t>
  </si>
  <si>
    <t>VILLPK_6_MWDYOR</t>
  </si>
  <si>
    <t>Yorba Linda Hydroelectric Recovery Plant</t>
  </si>
  <si>
    <t>VINCENT QFS</t>
  </si>
  <si>
    <t>Oasis Power Plant</t>
  </si>
  <si>
    <t>Rialto RT Solar</t>
  </si>
  <si>
    <t>SPVP028</t>
  </si>
  <si>
    <t>VISTA QFS</t>
  </si>
  <si>
    <t>VLCNTR_6_VCSLR1</t>
  </si>
  <si>
    <t>Valley Center 1</t>
  </si>
  <si>
    <t>Valley Center 2</t>
  </si>
  <si>
    <t>Woodward Power Plant</t>
  </si>
  <si>
    <t>VOLTA HYDRO UNIT 1</t>
  </si>
  <si>
    <t>Volta Hydro Unit 2</t>
  </si>
  <si>
    <t>VOLTA_6_BAILCK</t>
  </si>
  <si>
    <t>Digger Creek Ranch Hydro</t>
  </si>
  <si>
    <t>Santa_ClaraCgn2</t>
  </si>
  <si>
    <t>SUNSET_2_UNITS</t>
  </si>
  <si>
    <t>MIDWAY SUNSET COGENERATION PLANT</t>
  </si>
  <si>
    <t>MidwaySunsetA</t>
  </si>
  <si>
    <t>MidwaySunsetB</t>
  </si>
  <si>
    <t>MidwaySunsetC</t>
  </si>
  <si>
    <t>SYCAMR_2_UNIT 2</t>
  </si>
  <si>
    <t>Sycamore Cogeneration Unit 2</t>
  </si>
  <si>
    <t>Sycamore_CgnBG</t>
  </si>
  <si>
    <t>Industry MetroLink PV 1</t>
  </si>
  <si>
    <t>L.A. COUNTY SANITATION DISTRICT</t>
  </si>
  <si>
    <t>WALNUT_7_WCOVCT</t>
  </si>
  <si>
    <t>WARNE_2_UNIT</t>
  </si>
  <si>
    <t>WARNE HYDRO AGGREGATE</t>
  </si>
  <si>
    <t>Corcoran Solar</t>
  </si>
  <si>
    <t>Corcoran 2</t>
  </si>
  <si>
    <t>WDLEAF_7_UNIT 1</t>
  </si>
  <si>
    <t>WOODLEAF HYDRO</t>
  </si>
  <si>
    <t>Forward</t>
  </si>
  <si>
    <t>West Point Hydro Plant</t>
  </si>
  <si>
    <t>Joya Del Sol</t>
  </si>
  <si>
    <t>G2 ENERGY, OSTROM ROAD LLC</t>
  </si>
  <si>
    <t>Whitewater Hill Wind Project</t>
  </si>
  <si>
    <t>Wise Hydro Unit 1</t>
  </si>
  <si>
    <t>WISE_1_UNIT 2</t>
  </si>
  <si>
    <t>WISE HYDRO UNIT 2</t>
  </si>
  <si>
    <t>WISHON_6_UNITS</t>
  </si>
  <si>
    <t>Wishon/San Joaquin  #1-A AGGREGATE</t>
  </si>
  <si>
    <t>Wildwood Solar I</t>
  </si>
  <si>
    <t>BUENA VISTA ENERGY, LLC</t>
  </si>
  <si>
    <t>Windstar</t>
  </si>
  <si>
    <t>SYCAMR_2_UNIT 4</t>
  </si>
  <si>
    <t>Sycamore Cogeneration Unit 4</t>
  </si>
  <si>
    <t>Sycamore_CgnDG</t>
  </si>
  <si>
    <t>WRGHTP_7_AMENGY</t>
  </si>
  <si>
    <t>SMALL QF AGGREGATION - LOS BANOS</t>
  </si>
  <si>
    <t>WHEELABRATOR SHASTA UNITS 1-3 AGGREGATE</t>
  </si>
  <si>
    <t>OMAR_2_UNIT 1</t>
  </si>
  <si>
    <t>KERN RIVER COGENERATION CO. UNIT 1</t>
  </si>
  <si>
    <t>KernRiverCgn1</t>
  </si>
  <si>
    <t>OMAR_2_UNIT 2</t>
  </si>
  <si>
    <t>KERN RIVER COGENERATION CO. UNIT 2</t>
  </si>
  <si>
    <t>KernRiverCgn2</t>
  </si>
  <si>
    <t>ZOND WINDSYSTEMS INC.</t>
  </si>
  <si>
    <t>OMAR_2_UNIT 3</t>
  </si>
  <si>
    <t>KERN RIVER COGENERATION CO. UNIT 3</t>
  </si>
  <si>
    <t>KernRiverCgn3</t>
  </si>
  <si>
    <t>OMAR_2_UNIT 4</t>
  </si>
  <si>
    <t>KERN RIVER COGENERATION CO. UNIT 4</t>
  </si>
  <si>
    <t>KernRiverCgn4</t>
  </si>
  <si>
    <t>SMPRIP_1_SMPSON</t>
  </si>
  <si>
    <t>Ripon Cogeneration Unit 1</t>
  </si>
  <si>
    <t>Ripon_Mill_GEN1</t>
  </si>
  <si>
    <t>TEPPC 2026 Common Case</t>
  </si>
  <si>
    <t>External</t>
  </si>
  <si>
    <t>Palo_Verde_1 (CAISO Share)</t>
  </si>
  <si>
    <t>Palo_Verde_1</t>
  </si>
  <si>
    <t>Palo_Verde_2 (CAISO Share)</t>
  </si>
  <si>
    <t>Palo_Verde_2</t>
  </si>
  <si>
    <t>Palo_Verde_3 (CAISO Share)</t>
  </si>
  <si>
    <t>Palo_Verde_3</t>
  </si>
  <si>
    <t>Hoover (CAISO Share)</t>
  </si>
  <si>
    <t>GLENARM UNIT 5</t>
  </si>
  <si>
    <t>Glenarm_GT5</t>
  </si>
  <si>
    <t>A.14-11-018</t>
  </si>
  <si>
    <t>Puente Power Project</t>
  </si>
  <si>
    <t>D.15-11-04</t>
  </si>
  <si>
    <t>Alamitos</t>
  </si>
  <si>
    <t>Huntington Beach</t>
  </si>
  <si>
    <t>Stanton Peaker Facility</t>
  </si>
  <si>
    <t>D.15-11-041</t>
  </si>
  <si>
    <t>Encina Gas Peaker</t>
  </si>
  <si>
    <t>COUNT (repeats of RES_ID)</t>
  </si>
  <si>
    <t>Central_Valley_North_Los_Banos_Wind</t>
  </si>
  <si>
    <t>Greater_Carrizo_Wind</t>
  </si>
  <si>
    <t>Riverside_East_Palm_Springs_Wind</t>
  </si>
  <si>
    <t>Solano_Wind</t>
  </si>
  <si>
    <t>Tehachapi_Wind</t>
  </si>
  <si>
    <t>Kramer_Inyokern_Solar</t>
  </si>
  <si>
    <t>Riverside_East_Palm_Springs_Solar</t>
  </si>
  <si>
    <t>Southern_Nevada_Solar</t>
  </si>
  <si>
    <t>Tehachapi_Solar</t>
  </si>
  <si>
    <t>CAISO_New_Li_Battery</t>
  </si>
  <si>
    <t>Li_Battery</t>
  </si>
  <si>
    <t>Northern_California_Geothermal</t>
  </si>
  <si>
    <t>CAISO_Existing_Pumped_Storage</t>
  </si>
  <si>
    <t>CAISO_Storage_Mandate</t>
  </si>
  <si>
    <t>Zone</t>
  </si>
  <si>
    <t>Type</t>
  </si>
  <si>
    <t>period</t>
  </si>
  <si>
    <t>resource</t>
  </si>
  <si>
    <t>zone</t>
  </si>
  <si>
    <t>contract</t>
  </si>
  <si>
    <t>technology</t>
  </si>
  <si>
    <t>planned_capacity_mw</t>
  </si>
  <si>
    <t>new_build_mw</t>
  </si>
  <si>
    <t>cumulative_new_build_mw</t>
  </si>
  <si>
    <t>total_capacity_mw</t>
  </si>
  <si>
    <t>retrofit_mw</t>
  </si>
  <si>
    <t>cumulative_retrofitted_capacity_mw</t>
  </si>
  <si>
    <t>transmission_zone</t>
  </si>
  <si>
    <t>fully_deliverable_capacity_mw</t>
  </si>
  <si>
    <t>energy_only_capacity_mw</t>
  </si>
  <si>
    <t>new_build_flexible_load_capacity_mwh_per_day</t>
  </si>
  <si>
    <t>total_flexible_load_capacity_mwh_per_day</t>
  </si>
  <si>
    <t>hydrogen_electrolysis_capacity_mw</t>
  </si>
  <si>
    <t>capacity_limit_dual_$</t>
  </si>
  <si>
    <t>unit_size_mw</t>
  </si>
  <si>
    <t>total_units</t>
  </si>
  <si>
    <t>BANC_Biomass_for_Other</t>
  </si>
  <si>
    <t>BANC_CCGT</t>
  </si>
  <si>
    <t>BANC_Geothermal_for_Other</t>
  </si>
  <si>
    <t>BANC_Hydro</t>
  </si>
  <si>
    <t>BANC_Peaker</t>
  </si>
  <si>
    <t>BANC_Small_Hydro_for_CAISO</t>
  </si>
  <si>
    <t>BANC_Small_Hydro_for_Other</t>
  </si>
  <si>
    <t>BANC_Solar_for_Other</t>
  </si>
  <si>
    <t>BANC_Wind_for_Other</t>
  </si>
  <si>
    <t>CAISO_Advanced_CCGT</t>
  </si>
  <si>
    <t>CAISO_Aero_CT</t>
  </si>
  <si>
    <t>CAISO_Biomass_for_CAISO</t>
  </si>
  <si>
    <t>CAISO_Biomass_for_Other</t>
  </si>
  <si>
    <t>Pumped_Hydro</t>
  </si>
  <si>
    <t>CAISO_Geothermal_for_CAISO</t>
  </si>
  <si>
    <t>CAISO_Geothermal_for_Other</t>
  </si>
  <si>
    <t>CAISO_New_Flow_Battery</t>
  </si>
  <si>
    <t>Flow_Battery</t>
  </si>
  <si>
    <t>CAISO_New_Pumped_Storage</t>
  </si>
  <si>
    <t>CAISO_Shed_DR_Existing</t>
  </si>
  <si>
    <t>CAISO_Conventional_DR</t>
  </si>
  <si>
    <t>CAISO_Shed_DR_Tranche1</t>
  </si>
  <si>
    <t>CAISO_Shed_DR_Tranche2</t>
  </si>
  <si>
    <t>CAISO_Shed_DR_Tranche3</t>
  </si>
  <si>
    <t>CAISO_Shed_DR_Tranche4</t>
  </si>
  <si>
    <t>CAISO_Shed_DR_Tranche5</t>
  </si>
  <si>
    <t>CAISO_Shed_DR_Tranche6</t>
  </si>
  <si>
    <t>CAISO_Shed_DR_Tranche7</t>
  </si>
  <si>
    <t>CAISO_Shed_DR_Tranche8</t>
  </si>
  <si>
    <t>CAISO_Small_Hydro_for_CAISO</t>
  </si>
  <si>
    <t>CAISO_Small_Hydro_for_Other</t>
  </si>
  <si>
    <t>CAISO_Solar_for_CAISO</t>
  </si>
  <si>
    <t>CAISO_Solar_for_Other</t>
  </si>
  <si>
    <t>CAISO_Wind_for_CAISO</t>
  </si>
  <si>
    <t>CAISO_Wind_for_Other</t>
  </si>
  <si>
    <t>Central_Valley_North_Los_Banos_Solar</t>
  </si>
  <si>
    <t>Customer_PV</t>
  </si>
  <si>
    <t>Distributed_Solar</t>
  </si>
  <si>
    <t>Distributed_Wind</t>
  </si>
  <si>
    <t>Greater_Carrizo_Solar</t>
  </si>
  <si>
    <t>Greater_Imperial_Geothermal</t>
  </si>
  <si>
    <t>Greater_Imperial_Solar</t>
  </si>
  <si>
    <t>IID_Biomass_for_Other</t>
  </si>
  <si>
    <t>IID_CCGT</t>
  </si>
  <si>
    <t>IID_Geothermal_for_CAISO</t>
  </si>
  <si>
    <t>IID_Geothermal_for_Other</t>
  </si>
  <si>
    <t>IID_Hydro</t>
  </si>
  <si>
    <t>IID_Peaker</t>
  </si>
  <si>
    <t>IID_Small_Hydro_for_Other</t>
  </si>
  <si>
    <t>IID_Solar_for_CAISO</t>
  </si>
  <si>
    <t>IID_Solar_for_Other</t>
  </si>
  <si>
    <t>IID_Wind_for_Other</t>
  </si>
  <si>
    <t>InState_Biomass</t>
  </si>
  <si>
    <t>LDWP_Biomass_for_Other</t>
  </si>
  <si>
    <t>LDWP_CCGT</t>
  </si>
  <si>
    <t>LDWP_Coal</t>
  </si>
  <si>
    <t>LDWP_Geothermal_for_Other</t>
  </si>
  <si>
    <t>LDWP_Hydro</t>
  </si>
  <si>
    <t>LDWP_Nuclear</t>
  </si>
  <si>
    <t>LDWP_Peaker</t>
  </si>
  <si>
    <t>LDWP_Small_Hydro_for_Other</t>
  </si>
  <si>
    <t>LDWP_Solar_for_Other</t>
  </si>
  <si>
    <t>LDWP_Wind_for_CAISO</t>
  </si>
  <si>
    <t>LDWP_Wind_for_Other</t>
  </si>
  <si>
    <t>Mountain_Pass_El_Dorado_Solar</t>
  </si>
  <si>
    <t>NW_Biomass_for_CAISO</t>
  </si>
  <si>
    <t>NW_Biomass_for_Other</t>
  </si>
  <si>
    <t>NW_CCGT</t>
  </si>
  <si>
    <t>NW_Coal</t>
  </si>
  <si>
    <t>NW_Ext_Tx_Wind</t>
  </si>
  <si>
    <t>NW_Geothermal_for_CAISO</t>
  </si>
  <si>
    <t>NW_Geothermal_for_Other</t>
  </si>
  <si>
    <t>NW_Hydro</t>
  </si>
  <si>
    <t>NW_Nuclear</t>
  </si>
  <si>
    <t>NW_Peaker</t>
  </si>
  <si>
    <t>NW_Small_Hydro_for_CAISO</t>
  </si>
  <si>
    <t>NW_Small_Hydro_for_Other</t>
  </si>
  <si>
    <t>NW_Solar_for_Other</t>
  </si>
  <si>
    <t>NW_Wind_for_CAISO</t>
  </si>
  <si>
    <t>NW_Wind_for_Other</t>
  </si>
  <si>
    <t>Northern_California_Solar</t>
  </si>
  <si>
    <t>SW_Biomass_for_Other</t>
  </si>
  <si>
    <t>SW_CCGT</t>
  </si>
  <si>
    <t>SW_Coal</t>
  </si>
  <si>
    <t>SW_Ext_Tx_Wind</t>
  </si>
  <si>
    <t>SW_Geothermal_for_Other</t>
  </si>
  <si>
    <t>SW_Hydro</t>
  </si>
  <si>
    <t>SW_Nuclear</t>
  </si>
  <si>
    <t>SW_Peaker</t>
  </si>
  <si>
    <t>SW_Small_Hydro_for_Other</t>
  </si>
  <si>
    <t>SW_Solar_for_CAISO</t>
  </si>
  <si>
    <t>SW_Solar_for_Other</t>
  </si>
  <si>
    <t>SW_Wind_for_CAISO</t>
  </si>
  <si>
    <t>SW_Wind_for_Other</t>
  </si>
  <si>
    <t>Solano_Solar</t>
  </si>
  <si>
    <t>Southern_California_Desert_Solar</t>
  </si>
  <si>
    <t>Southern_Nevada_Geothermal</t>
  </si>
  <si>
    <t>Southern_Nevada_Wind</t>
  </si>
  <si>
    <t>Westlands_Solar</t>
  </si>
  <si>
    <t>Flexible_Load_Shift_CAISO</t>
  </si>
  <si>
    <t>Flexible_Load_Shift</t>
  </si>
  <si>
    <t>Hydrogen_Electrolysis_Load</t>
  </si>
  <si>
    <t>planned_energy_capacity_mwh</t>
  </si>
  <si>
    <t>new_build_mwh</t>
  </si>
  <si>
    <t>cumulative_new_build_mwh</t>
  </si>
  <si>
    <t>total_energy_capacity_mwh</t>
  </si>
  <si>
    <t>Installed Capacity, CAISO Resources (MW)</t>
  </si>
  <si>
    <t>Resource</t>
  </si>
  <si>
    <t>Installed Capacity, External Zones, TEPPC 2026 Common Case (MW)</t>
  </si>
  <si>
    <t>Generic CCGT Resources, External Zones (MW)</t>
  </si>
  <si>
    <t>From RESOLVE UI: CONV_Baseline</t>
  </si>
  <si>
    <t>n/a (Hoover share)</t>
  </si>
  <si>
    <t>n/a (Palo Verde)</t>
  </si>
  <si>
    <t>TBD (Glenarm5)</t>
  </si>
  <si>
    <t>TBD (Puente)</t>
  </si>
  <si>
    <t>TBD (Alamitos)</t>
  </si>
  <si>
    <t>TBD (HuntingtonBeach)</t>
  </si>
  <si>
    <t>TBD (Stanton)</t>
  </si>
  <si>
    <t>TBD (Encina)</t>
  </si>
  <si>
    <t>Column B of raw_resource_build</t>
  </si>
  <si>
    <t>Total CCGT External Zones</t>
  </si>
  <si>
    <t>Found on REN_Existing_Resources Flag</t>
  </si>
  <si>
    <t>E3 TYPE no blanks</t>
  </si>
  <si>
    <t>From RESOLVE UI: REN_Baseline</t>
  </si>
  <si>
    <t>Contract</t>
  </si>
  <si>
    <t>RESOLVE CF</t>
  </si>
  <si>
    <t>Total</t>
  </si>
  <si>
    <t>Resources Outside RESOLVE Footprint (GWh)</t>
  </si>
  <si>
    <t>Other_Wind_for_CAISO</t>
  </si>
  <si>
    <t>RESOLVE Modeled Capacity (MW)</t>
  </si>
  <si>
    <t>Assumed End Date</t>
  </si>
  <si>
    <t>Risk Adj Annual Energy</t>
  </si>
  <si>
    <t>Found on CONV_CAISO_Gen_List Flag</t>
  </si>
  <si>
    <t>Other = Biogas pipeline = not modeled</t>
  </si>
  <si>
    <t>Calculated Capacity (MW)</t>
  </si>
  <si>
    <t>Installed Capacity (MW)</t>
  </si>
  <si>
    <t>Pacific_Northwest_Geothermal</t>
  </si>
  <si>
    <t>Utah_Wind</t>
  </si>
  <si>
    <t>Planned Resources, NW LSEs (MWh)</t>
  </si>
  <si>
    <t>Loc</t>
  </si>
  <si>
    <t>Planned Resources, SW LSEs (MWh)</t>
  </si>
  <si>
    <t>Planned Resources, NW LSEs (MW)</t>
  </si>
  <si>
    <t>Planned Resources, SW LSEs (MW)</t>
  </si>
  <si>
    <t>Total Portfolio, Non-CAISO LSEs (MW)</t>
  </si>
  <si>
    <t>From RESOLVE UI: HYD_OpChar</t>
  </si>
  <si>
    <t>See above for CAISO_Hydro</t>
  </si>
  <si>
    <t>See below</t>
  </si>
  <si>
    <t>From RESOLVE UI: REN_Existing_Resources</t>
  </si>
  <si>
    <t>From RESOLVE UI: CONV_CAISO_Gen_List</t>
  </si>
  <si>
    <t>Annual Energy (GWh)</t>
  </si>
  <si>
    <t>Existing Portfolio for CAISO RESOLVE Resource (GWh)</t>
  </si>
  <si>
    <t>Existing Portfolio, Non-CAISO LSEs (GWh)</t>
  </si>
  <si>
    <t>Additions, Non-CAISO CA LSEs (GWh)</t>
  </si>
  <si>
    <t>Existing Portfolio, Non-CAISO LSEs (MW)</t>
  </si>
  <si>
    <t>Additions, Non-CAISO CA LSEs (MW)</t>
  </si>
  <si>
    <t>Non-CAISO</t>
  </si>
  <si>
    <t>Worksheet/table</t>
  </si>
  <si>
    <t>Description</t>
  </si>
  <si>
    <t>Baseline Shed DR 1-in-2 Peak Load Impact (MW)</t>
  </si>
  <si>
    <t>SDGE</t>
  </si>
  <si>
    <t>Active: Mid</t>
  </si>
  <si>
    <t>Impact at Generator Level (grossed up for losses)</t>
  </si>
  <si>
    <t>Total CAISO_Shed_DR_Existing</t>
  </si>
  <si>
    <t>From RESOLVE UI: DR_Shed</t>
  </si>
  <si>
    <t>From RESOLVE UI: LOADS_Forecast</t>
  </si>
  <si>
    <t>Behind-the-Meter PV (GWh)</t>
  </si>
  <si>
    <t>Active: CEC 2016 IEPR - Mid PV</t>
  </si>
  <si>
    <t>Equivalent MW - using shape's capacity factor (19%)</t>
  </si>
  <si>
    <t>Resources and Location</t>
  </si>
  <si>
    <t>RESOLVE Resource Name</t>
  </si>
  <si>
    <t>Baja_California_Solar</t>
  </si>
  <si>
    <t>Utah_Solar</t>
  </si>
  <si>
    <t>Arizona_Solar</t>
  </si>
  <si>
    <t>New_Mexico_Solar</t>
  </si>
  <si>
    <t>Northern_California_Wind</t>
  </si>
  <si>
    <t>Kramer_Inyokern_Wind</t>
  </si>
  <si>
    <t>Southern_California_Desert_Wind</t>
  </si>
  <si>
    <t>Greater_Imperial_Wind</t>
  </si>
  <si>
    <t>Baja_California_Wind</t>
  </si>
  <si>
    <t>Pacific_Northwest_Wind</t>
  </si>
  <si>
    <t>Idaho_Wind</t>
  </si>
  <si>
    <t>Wyoming_Wind</t>
  </si>
  <si>
    <t>Arizona_Wind</t>
  </si>
  <si>
    <t>New_Mexico_Wind</t>
  </si>
  <si>
    <t>Physical Zone</t>
  </si>
  <si>
    <t>Capacity Factor Adjustment</t>
  </si>
  <si>
    <t>Supply Curve CF</t>
  </si>
  <si>
    <t>CF Ratio</t>
  </si>
  <si>
    <t>RESOLVE Cap Fac</t>
  </si>
  <si>
    <t>Adjusted Installed Capacity</t>
  </si>
  <si>
    <t>From RESOLVE Results Viewer: raw_resource_build</t>
  </si>
  <si>
    <t>Selected Renewables by Location</t>
  </si>
  <si>
    <t>Renewable Resource Build by Location (MW)</t>
  </si>
  <si>
    <t>RESOLVE Resource</t>
  </si>
  <si>
    <t>Tx Zone</t>
  </si>
  <si>
    <t>In-State</t>
  </si>
  <si>
    <t>Out-Of-State</t>
  </si>
  <si>
    <t>Note: Resources with #N/A as transmission zone were not made available to the model for this scenario</t>
  </si>
  <si>
    <t>Selected Renewables by Location (Fully Deliverable)</t>
  </si>
  <si>
    <t>FCDS Renewable Resource Summary by Location (MW)</t>
  </si>
  <si>
    <t>Selected Renewables by Location (Energy Only)</t>
  </si>
  <si>
    <t>EO Renewable Resource Summary by Location (MW)</t>
  </si>
  <si>
    <t>From RESOLVE Results Viewer: Portfolio Analytics</t>
  </si>
  <si>
    <t>From RESOLVE Results Viewer: Portfolio Analytics and adjusted on certain lines based on corrected available transmission capacity information</t>
  </si>
  <si>
    <t>Location</t>
  </si>
  <si>
    <t>Energy Storage Summary</t>
  </si>
  <si>
    <t>Unit</t>
  </si>
  <si>
    <t>MW</t>
  </si>
  <si>
    <t>MWh</t>
  </si>
  <si>
    <t>Pumped_Hydro Duration</t>
  </si>
  <si>
    <t>hr</t>
  </si>
  <si>
    <t>Li_Battery Duration</t>
  </si>
  <si>
    <t>Flow_Battery Duration</t>
  </si>
  <si>
    <t>Calculated from RESOLVE Results Viewer: raw_resource_build and raw_storage_build</t>
  </si>
  <si>
    <t>The entirety of CAISO Storage Mandate is assumed 4 hour battery on average.</t>
  </si>
  <si>
    <t>Optimized Build</t>
  </si>
  <si>
    <t>NonREN_base</t>
  </si>
  <si>
    <t>REN_base</t>
  </si>
  <si>
    <t>Final_New_Build</t>
  </si>
  <si>
    <t>Raw_New_Build</t>
  </si>
  <si>
    <t>Worksheet for extracting new resources data from RESOLVE from various output tables in the RESOLVE Results Viewer.  This feeds into the tab Final_New_Build.</t>
  </si>
  <si>
    <t>Key to color coding:</t>
  </si>
  <si>
    <t>Green bold font = cells that can be used to derive unit level source data for baseline resources</t>
  </si>
  <si>
    <t>Green tabs contain high-level totals</t>
  </si>
  <si>
    <t>Gray tabs are intermediate or raw worksheets drawn directly from the RESOLVE UI or the RESOLVE Results Viewer</t>
  </si>
  <si>
    <t>Shows the formulas to map from aggregate RESOLVE values to source unit-level data located on tab REN_Existing_Resources.  See cells T27:W43 to map to available unit-level data for Renewables baseline CAISO area resources in RESOLVE.  See cells T109:W138 to map to available unit-level data for Renewables baseline NON-CAISO CA area resources in RESOLVE.  Cells M169:P198 is RESOLVE's representation of the total NON-CAISO inside and outside CA Renewables baseline (i.e. cells T109:W138 are included in these numbers).</t>
  </si>
  <si>
    <t>Shows the formulas to map from aggregate RESOLVE values to source unit-level data located on tab CONV_CAISO_Gen_List.  See cells M5:P20 to map to available unit-level data for Non-Renewables baseline CAISO area resources in RESOLVE.  Cells H24:K63 is RESOLVE's representation of the total NON-CAISO inside and outside CA Non-Renewables baseline.</t>
  </si>
  <si>
    <t>Risk Adjustment</t>
  </si>
  <si>
    <t>9/24/2012</t>
  </si>
  <si>
    <t>Red font and/or yellow highlight indicates a manual adjustment to a source data worksheet</t>
  </si>
  <si>
    <t>Shows the new resources selected by RESOLVE by technology and coarse geographic location for the CAISO area.  See cells H56:T97 for FCDS renewables.  See cells H106:T147 for EO renewables.  See cells AC5:AO13 for energy storage technology, capacity, and duration.</t>
  </si>
  <si>
    <t>Copied this tab (values only) directly from RESOLVE UI and added filtering columns at end.  Represents raw unit-level data used by RESOLVE: compilation of CPUC's IOU RPS Contracts Database in October 2016, CEC annual POU contract reports, CEC statewide renewable net short projections, and data provided by CCAs.  Includes manual corrections to column M, populating blanks with 1/1/2000 so that formulas using column M would work.</t>
  </si>
  <si>
    <t>Copied this tab (values only) directly from RESOLVE UI and added filtering columns at end.  Represents raw unit-level data used by RESOLVE: preliminary NQC list posted August 2016, paired with CAISO Master Generating Capability List download November 2, 2016.  Includes manual corrections to column V, changing 1/0/1900 to 1/1/1900 so that formulas using column V would work.</t>
  </si>
  <si>
    <t>Copied this tab (values only) directly from RESOLVE Results_Viewer for the 42 MMT Core Case using the 2017 IEPR</t>
  </si>
  <si>
    <t>Reordered for comparison to Results Viewer top-level table (manually copied to this worksheet AA:AS)</t>
  </si>
  <si>
    <t>New Energy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</si>
</sst>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0.0%"/>
  </numFmts>
  <fonts count="32" x14ac:knownFonts="1">
    <font>
      <sz val="11"/>
      <color theme="1"/>
      <name val="Calibri"/>
      <family val="2"/>
      <scheme val="minor"/>
    </font>
    <font>
      <sz val="11"/>
      <color theme="1"/>
      <name val="Calibri"/>
      <family val="2"/>
      <scheme val="minor"/>
    </font>
    <font>
      <b/>
      <sz val="20"/>
      <color theme="1"/>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indexed="8"/>
      <name val="Calibri"/>
      <family val="2"/>
      <scheme val="minor"/>
    </font>
    <font>
      <b/>
      <sz val="18"/>
      <color theme="3"/>
      <name val="Cambria"/>
      <family val="2"/>
      <scheme val="major"/>
    </font>
    <font>
      <sz val="11"/>
      <color rgb="FF9C6500"/>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0"/>
      <color indexed="8"/>
      <name val="Arial"/>
      <family val="2"/>
    </font>
    <font>
      <sz val="11"/>
      <color theme="1"/>
      <name val="Calibri"/>
      <family val="2"/>
    </font>
    <font>
      <sz val="18"/>
      <color theme="3"/>
      <name val="Cambria"/>
      <family val="2"/>
      <scheme val="major"/>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sz val="11"/>
      <color rgb="FF7030A0"/>
      <name val="Calibri"/>
      <family val="2"/>
      <scheme val="minor"/>
    </font>
    <font>
      <sz val="10"/>
      <color rgb="FFFF0000"/>
      <name val="Calibri"/>
      <family val="2"/>
      <scheme val="minor"/>
    </font>
    <font>
      <b/>
      <sz val="11"/>
      <color theme="0"/>
      <name val="Calibri"/>
      <family val="2"/>
      <scheme val="minor"/>
    </font>
    <font>
      <b/>
      <sz val="11"/>
      <color rgb="FF00B050"/>
      <name val="Calibri"/>
      <family val="2"/>
      <scheme val="minor"/>
    </font>
    <font>
      <b/>
      <sz val="10"/>
      <color rgb="FF00B050"/>
      <name val="Calibri"/>
      <family val="2"/>
      <scheme val="minor"/>
    </font>
    <font>
      <b/>
      <sz val="10"/>
      <color theme="9" tint="-0.499984740745262"/>
      <name val="Calibri"/>
      <family val="2"/>
      <scheme val="minor"/>
    </font>
    <font>
      <b/>
      <sz val="12"/>
      <color theme="0"/>
      <name val="Calibri"/>
      <family val="2"/>
      <scheme val="minor"/>
    </font>
    <font>
      <sz val="12"/>
      <color theme="0"/>
      <name val="Calibri"/>
      <family val="2"/>
      <scheme val="minor"/>
    </font>
    <font>
      <i/>
      <sz val="10"/>
      <color theme="1"/>
      <name val="Calibri"/>
      <family val="2"/>
      <scheme val="minor"/>
    </font>
    <font>
      <b/>
      <i/>
      <sz val="10"/>
      <color theme="0"/>
      <name val="Calibri"/>
      <family val="2"/>
      <scheme val="minor"/>
    </font>
    <font>
      <i/>
      <sz val="10"/>
      <color theme="2" tint="-0.499984740745262"/>
      <name val="Calibri"/>
      <family val="2"/>
      <scheme val="minor"/>
    </font>
    <font>
      <b/>
      <sz val="10"/>
      <color rgb="FFFF0000"/>
      <name val="Calibri"/>
      <family val="2"/>
      <scheme val="minor"/>
    </font>
  </fonts>
  <fills count="23">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CC"/>
        <bgColor indexed="64"/>
      </patternFill>
    </fill>
    <fill>
      <patternFill patternType="solid">
        <fgColor theme="0" tint="-0.499984740745262"/>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99FFCC"/>
        <bgColor indexed="64"/>
      </patternFill>
    </fill>
    <fill>
      <patternFill patternType="solid">
        <fgColor theme="3" tint="0.79998168889431442"/>
        <bgColor indexed="64"/>
      </patternFill>
    </fill>
    <fill>
      <patternFill patternType="solid">
        <fgColor rgb="FF00507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92D050"/>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8" borderId="0" applyNumberFormat="0" applyBorder="0" applyAlignment="0" applyProtection="0"/>
    <xf numFmtId="0" fontId="11" fillId="8" borderId="0" applyNumberFormat="0" applyBorder="0" applyAlignment="0" applyProtection="0"/>
    <xf numFmtId="0" fontId="1" fillId="9" borderId="0" applyNumberFormat="0" applyBorder="0" applyAlignment="0" applyProtection="0"/>
    <xf numFmtId="0" fontId="11" fillId="9" borderId="0" applyNumberFormat="0" applyBorder="0" applyAlignment="0" applyProtection="0"/>
    <xf numFmtId="0" fontId="1" fillId="10" borderId="0" applyNumberFormat="0" applyBorder="0" applyAlignment="0" applyProtection="0"/>
    <xf numFmtId="0" fontId="11" fillId="10" borderId="0" applyNumberFormat="0" applyBorder="0" applyAlignment="0" applyProtection="0"/>
    <xf numFmtId="0" fontId="1" fillId="11" borderId="0" applyNumberFormat="0" applyBorder="0" applyAlignment="0" applyProtection="0"/>
    <xf numFmtId="0" fontId="11" fillId="11" borderId="0" applyNumberFormat="0" applyBorder="0" applyAlignment="0" applyProtection="0"/>
    <xf numFmtId="0" fontId="1" fillId="12"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1" fillId="13" borderId="0" applyNumberFormat="0" applyBorder="0" applyAlignment="0" applyProtection="0"/>
    <xf numFmtId="43" fontId="3" fillId="0" borderId="0" applyFont="0" applyFill="0" applyBorder="0" applyAlignment="0" applyProtection="0"/>
    <xf numFmtId="0" fontId="12" fillId="7" borderId="0" applyNumberFormat="0" applyBorder="0" applyAlignment="0" applyProtection="0"/>
    <xf numFmtId="0" fontId="9" fillId="7" borderId="0" applyNumberFormat="0" applyBorder="0" applyAlignment="0" applyProtection="0"/>
    <xf numFmtId="0" fontId="13" fillId="0" borderId="0"/>
    <xf numFmtId="0" fontId="1" fillId="0" borderId="0"/>
    <xf numFmtId="0" fontId="14" fillId="0" borderId="0"/>
    <xf numFmtId="0" fontId="3" fillId="0" borderId="0"/>
    <xf numFmtId="0" fontId="1" fillId="0" borderId="0"/>
    <xf numFmtId="9" fontId="3" fillId="0" borderId="0" applyFont="0" applyFill="0" applyBorder="0" applyAlignment="0" applyProtection="0"/>
    <xf numFmtId="0" fontId="15" fillId="0" borderId="0" applyNumberFormat="0" applyFill="0" applyBorder="0" applyAlignment="0" applyProtection="0"/>
    <xf numFmtId="0" fontId="8" fillId="0" borderId="0" applyNumberFormat="0" applyFill="0" applyBorder="0" applyAlignment="0" applyProtection="0"/>
  </cellStyleXfs>
  <cellXfs count="222">
    <xf numFmtId="0" fontId="0" fillId="0" borderId="0" xfId="0"/>
    <xf numFmtId="0" fontId="0" fillId="0" borderId="0" xfId="0" applyAlignment="1">
      <alignment horizontal="left" indent="2"/>
    </xf>
    <xf numFmtId="0" fontId="2" fillId="0" borderId="0" xfId="0" applyFont="1"/>
    <xf numFmtId="0" fontId="3" fillId="0" borderId="0" xfId="0" applyFont="1"/>
    <xf numFmtId="14" fontId="3" fillId="0" borderId="0" xfId="0" applyNumberFormat="1" applyFont="1"/>
    <xf numFmtId="0" fontId="3" fillId="0" borderId="1" xfId="0" applyFont="1" applyBorder="1"/>
    <xf numFmtId="9" fontId="3" fillId="0" borderId="2" xfId="2" applyFont="1" applyBorder="1"/>
    <xf numFmtId="0" fontId="3" fillId="0" borderId="3" xfId="0" applyFont="1" applyBorder="1"/>
    <xf numFmtId="0" fontId="3" fillId="0" borderId="4" xfId="0" applyFont="1" applyBorder="1"/>
    <xf numFmtId="0" fontId="3" fillId="0" borderId="0" xfId="0" applyFont="1" applyBorder="1"/>
    <xf numFmtId="0" fontId="3" fillId="0" borderId="5" xfId="0" applyFont="1" applyBorder="1"/>
    <xf numFmtId="9" fontId="3" fillId="0" borderId="6" xfId="2" applyFont="1" applyBorder="1"/>
    <xf numFmtId="0" fontId="4" fillId="2" borderId="3" xfId="0" applyFont="1" applyFill="1" applyBorder="1" applyAlignment="1">
      <alignment horizontal="left" wrapText="1"/>
    </xf>
    <xf numFmtId="14" fontId="3" fillId="0" borderId="3" xfId="0" applyNumberFormat="1" applyFont="1" applyBorder="1"/>
    <xf numFmtId="164" fontId="3" fillId="0" borderId="3" xfId="1" applyNumberFormat="1" applyFont="1" applyBorder="1"/>
    <xf numFmtId="9" fontId="3" fillId="0" borderId="3" xfId="2" applyFont="1" applyBorder="1"/>
    <xf numFmtId="0" fontId="3" fillId="3" borderId="3" xfId="0" applyFont="1" applyFill="1" applyBorder="1"/>
    <xf numFmtId="43" fontId="3" fillId="3" borderId="3" xfId="1" applyFont="1" applyFill="1" applyBorder="1"/>
    <xf numFmtId="14" fontId="3" fillId="0" borderId="3" xfId="0" applyNumberFormat="1" applyFont="1" applyBorder="1" applyAlignment="1">
      <alignment horizontal="right"/>
    </xf>
    <xf numFmtId="0" fontId="5" fillId="0" borderId="0" xfId="0" applyFont="1"/>
    <xf numFmtId="0" fontId="3" fillId="0" borderId="7" xfId="0" applyFont="1" applyBorder="1"/>
    <xf numFmtId="0" fontId="3" fillId="0" borderId="2" xfId="0" applyFont="1" applyBorder="1"/>
    <xf numFmtId="0" fontId="3" fillId="0" borderId="8" xfId="0" applyFont="1" applyBorder="1"/>
    <xf numFmtId="165" fontId="3" fillId="0" borderId="0" xfId="1" applyNumberFormat="1" applyFont="1"/>
    <xf numFmtId="0" fontId="3" fillId="4" borderId="4" xfId="0" applyFont="1" applyFill="1" applyBorder="1"/>
    <xf numFmtId="0" fontId="4" fillId="2" borderId="8" xfId="0" applyFont="1" applyFill="1" applyBorder="1" applyAlignment="1">
      <alignment wrapText="1"/>
    </xf>
    <xf numFmtId="0" fontId="4" fillId="2" borderId="9" xfId="0" applyFont="1" applyFill="1" applyBorder="1" applyAlignment="1">
      <alignment wrapText="1"/>
    </xf>
    <xf numFmtId="165" fontId="4" fillId="2" borderId="9" xfId="1" applyNumberFormat="1" applyFont="1" applyFill="1" applyBorder="1" applyAlignment="1">
      <alignment wrapText="1"/>
    </xf>
    <xf numFmtId="0" fontId="4" fillId="2" borderId="4" xfId="0" applyFont="1" applyFill="1" applyBorder="1" applyAlignment="1">
      <alignment wrapText="1"/>
    </xf>
    <xf numFmtId="0" fontId="3" fillId="0" borderId="3" xfId="0" applyFont="1" applyFill="1" applyBorder="1"/>
    <xf numFmtId="14" fontId="3" fillId="5" borderId="3" xfId="0" applyNumberFormat="1" applyFont="1" applyFill="1" applyBorder="1"/>
    <xf numFmtId="1" fontId="3" fillId="5" borderId="3" xfId="0" applyNumberFormat="1" applyFont="1" applyFill="1" applyBorder="1"/>
    <xf numFmtId="165" fontId="3" fillId="5" borderId="3" xfId="1" applyNumberFormat="1" applyFont="1" applyFill="1" applyBorder="1"/>
    <xf numFmtId="0" fontId="3" fillId="5" borderId="3" xfId="0" applyFont="1" applyFill="1" applyBorder="1"/>
    <xf numFmtId="14" fontId="3" fillId="3" borderId="3" xfId="0" applyNumberFormat="1" applyFont="1" applyFill="1" applyBorder="1"/>
    <xf numFmtId="166" fontId="3" fillId="5" borderId="3" xfId="0" applyNumberFormat="1" applyFont="1" applyFill="1" applyBorder="1"/>
    <xf numFmtId="14" fontId="3" fillId="6" borderId="3" xfId="0" applyNumberFormat="1" applyFont="1" applyFill="1" applyBorder="1"/>
    <xf numFmtId="0" fontId="3" fillId="0" borderId="3" xfId="0" applyFont="1" applyFill="1" applyBorder="1" applyAlignment="1">
      <alignment wrapText="1"/>
    </xf>
    <xf numFmtId="0" fontId="6" fillId="0" borderId="3" xfId="0" applyFont="1" applyFill="1" applyBorder="1" applyAlignment="1">
      <alignment wrapText="1"/>
    </xf>
    <xf numFmtId="0" fontId="3" fillId="0" borderId="3" xfId="0" applyNumberFormat="1" applyFont="1" applyFill="1" applyBorder="1" applyAlignment="1"/>
    <xf numFmtId="0" fontId="7" fillId="0" borderId="3" xfId="0" applyFont="1" applyFill="1" applyBorder="1"/>
    <xf numFmtId="0" fontId="4" fillId="2" borderId="0" xfId="0" applyFont="1" applyFill="1" applyBorder="1"/>
    <xf numFmtId="165" fontId="3" fillId="3" borderId="0" xfId="1" applyNumberFormat="1" applyFont="1" applyFill="1" applyBorder="1"/>
    <xf numFmtId="165" fontId="3" fillId="0" borderId="0" xfId="0" applyNumberFormat="1" applyFont="1"/>
    <xf numFmtId="165" fontId="3" fillId="5" borderId="0" xfId="0" applyNumberFormat="1" applyFont="1" applyFill="1" applyBorder="1"/>
    <xf numFmtId="165" fontId="3" fillId="5" borderId="0" xfId="1" applyNumberFormat="1" applyFont="1" applyFill="1" applyBorder="1"/>
    <xf numFmtId="0" fontId="5" fillId="0" borderId="0" xfId="0" applyFont="1" applyFill="1" applyBorder="1"/>
    <xf numFmtId="0" fontId="3" fillId="0" borderId="0" xfId="0" applyFont="1" applyFill="1" applyBorder="1"/>
    <xf numFmtId="165" fontId="3" fillId="3" borderId="0" xfId="0" applyNumberFormat="1" applyFont="1" applyFill="1" applyBorder="1"/>
    <xf numFmtId="0" fontId="10" fillId="0" borderId="0" xfId="0" applyFont="1"/>
    <xf numFmtId="165" fontId="3" fillId="0" borderId="0" xfId="1" applyNumberFormat="1" applyFont="1" applyFill="1" applyBorder="1"/>
    <xf numFmtId="165" fontId="0" fillId="0" borderId="0" xfId="1" applyNumberFormat="1" applyFont="1"/>
    <xf numFmtId="0" fontId="19" fillId="0" borderId="0" xfId="0" applyFont="1"/>
    <xf numFmtId="165" fontId="0" fillId="0" borderId="0" xfId="0" applyNumberFormat="1"/>
    <xf numFmtId="0" fontId="5" fillId="0" borderId="1" xfId="0" applyFont="1" applyBorder="1"/>
    <xf numFmtId="0" fontId="3" fillId="0" borderId="10" xfId="0" applyFont="1" applyBorder="1"/>
    <xf numFmtId="0" fontId="4" fillId="2" borderId="11" xfId="0" applyFont="1" applyFill="1" applyBorder="1"/>
    <xf numFmtId="0" fontId="4" fillId="2" borderId="12" xfId="0" applyFont="1" applyFill="1" applyBorder="1"/>
    <xf numFmtId="0" fontId="3" fillId="0" borderId="11" xfId="0" applyFont="1" applyBorder="1"/>
    <xf numFmtId="165" fontId="3" fillId="3" borderId="12" xfId="1" applyNumberFormat="1" applyFont="1" applyFill="1" applyBorder="1"/>
    <xf numFmtId="0" fontId="3" fillId="0" borderId="13" xfId="0" applyFont="1" applyBorder="1"/>
    <xf numFmtId="165" fontId="3" fillId="3" borderId="13" xfId="1" applyNumberFormat="1" applyFont="1" applyFill="1" applyBorder="1"/>
    <xf numFmtId="165" fontId="3" fillId="3" borderId="6" xfId="1" applyNumberFormat="1" applyFont="1" applyFill="1" applyBorder="1"/>
    <xf numFmtId="165" fontId="3" fillId="5" borderId="12" xfId="0" applyNumberFormat="1" applyFont="1" applyFill="1" applyBorder="1"/>
    <xf numFmtId="165" fontId="3" fillId="5" borderId="12" xfId="1" applyNumberFormat="1" applyFont="1" applyFill="1" applyBorder="1"/>
    <xf numFmtId="165" fontId="3" fillId="5" borderId="13" xfId="1" applyNumberFormat="1" applyFont="1" applyFill="1" applyBorder="1"/>
    <xf numFmtId="165" fontId="3" fillId="5" borderId="6" xfId="1" applyNumberFormat="1" applyFont="1" applyFill="1" applyBorder="1"/>
    <xf numFmtId="0" fontId="5" fillId="0" borderId="1" xfId="0" applyFont="1" applyFill="1" applyBorder="1"/>
    <xf numFmtId="0" fontId="3" fillId="0" borderId="10" xfId="0" applyFont="1" applyFill="1" applyBorder="1"/>
    <xf numFmtId="0" fontId="3" fillId="0" borderId="2" xfId="0" applyFont="1" applyFill="1" applyBorder="1"/>
    <xf numFmtId="165" fontId="3" fillId="3" borderId="12" xfId="0" applyNumberFormat="1" applyFont="1" applyFill="1" applyBorder="1"/>
    <xf numFmtId="0" fontId="3" fillId="0" borderId="13" xfId="0" applyFont="1" applyFill="1" applyBorder="1"/>
    <xf numFmtId="165" fontId="3" fillId="3" borderId="13" xfId="0" applyNumberFormat="1" applyFont="1" applyFill="1" applyBorder="1"/>
    <xf numFmtId="165" fontId="3" fillId="3" borderId="6" xfId="0" applyNumberFormat="1" applyFont="1" applyFill="1" applyBorder="1"/>
    <xf numFmtId="14" fontId="21" fillId="5" borderId="3" xfId="0" applyNumberFormat="1" applyFont="1" applyFill="1" applyBorder="1"/>
    <xf numFmtId="0" fontId="16" fillId="0" borderId="0" xfId="0" applyFont="1"/>
    <xf numFmtId="0" fontId="21" fillId="15" borderId="0" xfId="0" applyFont="1" applyFill="1" applyAlignment="1">
      <alignment wrapText="1"/>
    </xf>
    <xf numFmtId="0" fontId="21" fillId="0" borderId="3" xfId="0" applyFont="1" applyBorder="1"/>
    <xf numFmtId="9" fontId="3" fillId="0" borderId="0" xfId="2" applyFont="1"/>
    <xf numFmtId="0" fontId="1" fillId="0" borderId="0" xfId="0" applyFont="1"/>
    <xf numFmtId="165" fontId="3" fillId="3" borderId="3" xfId="1" applyNumberFormat="1" applyFont="1" applyFill="1" applyBorder="1"/>
    <xf numFmtId="165" fontId="5" fillId="16" borderId="3" xfId="0" applyNumberFormat="1" applyFont="1" applyFill="1" applyBorder="1"/>
    <xf numFmtId="165" fontId="3" fillId="17" borderId="3" xfId="1" applyNumberFormat="1" applyFont="1" applyFill="1" applyBorder="1"/>
    <xf numFmtId="164" fontId="0" fillId="0" borderId="0" xfId="1" applyNumberFormat="1" applyFont="1"/>
    <xf numFmtId="14" fontId="16" fillId="0" borderId="0" xfId="0" applyNumberFormat="1" applyFont="1"/>
    <xf numFmtId="164" fontId="21" fillId="15" borderId="0" xfId="1" applyNumberFormat="1" applyFont="1" applyFill="1" applyAlignment="1">
      <alignment wrapText="1"/>
    </xf>
    <xf numFmtId="164" fontId="16" fillId="0" borderId="0" xfId="1" applyNumberFormat="1" applyFont="1"/>
    <xf numFmtId="14" fontId="21" fillId="0" borderId="3" xfId="0" applyNumberFormat="1" applyFont="1" applyBorder="1"/>
    <xf numFmtId="0" fontId="3" fillId="0" borderId="0" xfId="0" applyFont="1" applyAlignment="1">
      <alignment horizontal="right"/>
    </xf>
    <xf numFmtId="0" fontId="0" fillId="14" borderId="0" xfId="0" applyFill="1"/>
    <xf numFmtId="0" fontId="3" fillId="14" borderId="0" xfId="0" applyFont="1" applyFill="1"/>
    <xf numFmtId="165" fontId="0" fillId="14" borderId="0" xfId="1" applyNumberFormat="1" applyFont="1" applyFill="1"/>
    <xf numFmtId="0" fontId="0" fillId="18" borderId="0" xfId="0" applyFill="1"/>
    <xf numFmtId="0" fontId="3" fillId="18" borderId="0" xfId="0" applyFont="1" applyFill="1"/>
    <xf numFmtId="165" fontId="0" fillId="18" borderId="0" xfId="1" applyNumberFormat="1" applyFont="1" applyFill="1"/>
    <xf numFmtId="0" fontId="19" fillId="18" borderId="0" xfId="0" applyFont="1" applyFill="1"/>
    <xf numFmtId="0" fontId="4" fillId="2" borderId="0" xfId="0" applyFont="1" applyFill="1"/>
    <xf numFmtId="0" fontId="4" fillId="2" borderId="0" xfId="0" applyFont="1" applyFill="1" applyAlignment="1">
      <alignment horizontal="left"/>
    </xf>
    <xf numFmtId="0" fontId="3" fillId="4" borderId="3" xfId="0" applyFont="1" applyFill="1" applyBorder="1"/>
    <xf numFmtId="9" fontId="3" fillId="3" borderId="3" xfId="2" applyFont="1" applyFill="1" applyBorder="1"/>
    <xf numFmtId="165" fontId="3" fillId="0" borderId="0" xfId="1" applyNumberFormat="1" applyFont="1" applyBorder="1"/>
    <xf numFmtId="0" fontId="5" fillId="0" borderId="0" xfId="0" applyFont="1" applyBorder="1"/>
    <xf numFmtId="0" fontId="10" fillId="0" borderId="0" xfId="0" applyFont="1" applyFill="1" applyBorder="1"/>
    <xf numFmtId="165" fontId="23" fillId="0" borderId="0" xfId="1" applyNumberFormat="1" applyFont="1" applyBorder="1"/>
    <xf numFmtId="165" fontId="23" fillId="0" borderId="0" xfId="1" applyNumberFormat="1" applyFont="1"/>
    <xf numFmtId="165" fontId="0" fillId="0" borderId="1" xfId="1" applyNumberFormat="1" applyFont="1" applyBorder="1"/>
    <xf numFmtId="165" fontId="0" fillId="0" borderId="10" xfId="1" applyNumberFormat="1" applyFont="1" applyBorder="1"/>
    <xf numFmtId="165" fontId="0" fillId="0" borderId="2" xfId="1" applyNumberFormat="1" applyFont="1" applyBorder="1"/>
    <xf numFmtId="165" fontId="0" fillId="0" borderId="11" xfId="1" applyNumberFormat="1" applyFont="1" applyBorder="1"/>
    <xf numFmtId="165" fontId="0" fillId="0" borderId="0" xfId="1" applyNumberFormat="1" applyFont="1" applyBorder="1"/>
    <xf numFmtId="165" fontId="0" fillId="0" borderId="12" xfId="1" applyNumberFormat="1" applyFont="1" applyBorder="1"/>
    <xf numFmtId="165" fontId="0" fillId="0" borderId="5" xfId="1" applyNumberFormat="1" applyFont="1" applyBorder="1"/>
    <xf numFmtId="165" fontId="0" fillId="0" borderId="13" xfId="1" applyNumberFormat="1" applyFont="1" applyBorder="1"/>
    <xf numFmtId="165" fontId="0" fillId="0" borderId="6" xfId="1" applyNumberFormat="1" applyFont="1" applyBorder="1"/>
    <xf numFmtId="0" fontId="23" fillId="0" borderId="0" xfId="0" applyFont="1" applyAlignment="1">
      <alignment horizontal="left" indent="2"/>
    </xf>
    <xf numFmtId="0" fontId="16" fillId="14" borderId="0" xfId="0" applyFont="1" applyFill="1" applyAlignment="1">
      <alignment horizontal="left" indent="2"/>
    </xf>
    <xf numFmtId="0" fontId="22" fillId="2" borderId="0" xfId="0" applyFont="1" applyFill="1" applyBorder="1" applyAlignment="1"/>
    <xf numFmtId="0" fontId="22" fillId="2" borderId="0" xfId="0" applyFont="1" applyFill="1" applyBorder="1" applyAlignment="1">
      <alignment wrapText="1"/>
    </xf>
    <xf numFmtId="0" fontId="4" fillId="19" borderId="0" xfId="0" applyFont="1" applyFill="1" applyBorder="1" applyAlignment="1">
      <alignment horizontal="left"/>
    </xf>
    <xf numFmtId="0" fontId="4" fillId="19" borderId="0" xfId="0" applyFont="1" applyFill="1" applyBorder="1" applyAlignment="1">
      <alignment horizontal="center"/>
    </xf>
    <xf numFmtId="0" fontId="3" fillId="0" borderId="0" xfId="0" applyFont="1" applyAlignment="1">
      <alignment horizontal="left" indent="1"/>
    </xf>
    <xf numFmtId="165" fontId="5" fillId="20" borderId="0" xfId="1" applyNumberFormat="1" applyFont="1" applyFill="1"/>
    <xf numFmtId="165" fontId="3" fillId="3" borderId="0" xfId="1" applyNumberFormat="1" applyFont="1" applyFill="1"/>
    <xf numFmtId="165" fontId="5" fillId="17" borderId="0" xfId="1" applyNumberFormat="1" applyFont="1" applyFill="1"/>
    <xf numFmtId="0" fontId="10" fillId="0" borderId="0" xfId="0" applyFont="1" applyAlignment="1">
      <alignment wrapText="1"/>
    </xf>
    <xf numFmtId="0" fontId="4" fillId="2" borderId="0" xfId="0" applyFont="1" applyFill="1" applyBorder="1" applyAlignment="1">
      <alignment horizontal="left"/>
    </xf>
    <xf numFmtId="0" fontId="4" fillId="2" borderId="0" xfId="0" applyFont="1" applyFill="1" applyBorder="1" applyAlignment="1">
      <alignment horizontal="center"/>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5" borderId="0" xfId="0" applyFont="1" applyFill="1" applyBorder="1" applyAlignment="1">
      <alignment horizontal="left"/>
    </xf>
    <xf numFmtId="0" fontId="3" fillId="5" borderId="0" xfId="0" applyFont="1" applyFill="1" applyBorder="1"/>
    <xf numFmtId="0" fontId="4" fillId="2" borderId="0" xfId="0" applyFont="1" applyFill="1" applyBorder="1" applyAlignment="1">
      <alignment wrapText="1"/>
    </xf>
    <xf numFmtId="167" fontId="3" fillId="3" borderId="0" xfId="2" applyNumberFormat="1" applyFont="1" applyFill="1" applyBorder="1" applyAlignment="1">
      <alignment horizontal="center"/>
    </xf>
    <xf numFmtId="43" fontId="3" fillId="3" borderId="0" xfId="1" applyFont="1" applyFill="1" applyBorder="1" applyAlignment="1">
      <alignment horizontal="center"/>
    </xf>
    <xf numFmtId="167" fontId="3" fillId="3" borderId="0" xfId="1" applyNumberFormat="1" applyFont="1" applyFill="1" applyBorder="1" applyAlignment="1">
      <alignment horizontal="center"/>
    </xf>
    <xf numFmtId="167" fontId="0" fillId="0" borderId="0" xfId="2" applyNumberFormat="1" applyFont="1"/>
    <xf numFmtId="165" fontId="5" fillId="16" borderId="0" xfId="0" applyNumberFormat="1" applyFont="1" applyFill="1" applyBorder="1"/>
    <xf numFmtId="165" fontId="3" fillId="17" borderId="0" xfId="1" applyNumberFormat="1" applyFont="1" applyFill="1" applyBorder="1"/>
    <xf numFmtId="165" fontId="24" fillId="4" borderId="0" xfId="1" applyNumberFormat="1" applyFont="1" applyFill="1" applyBorder="1"/>
    <xf numFmtId="3" fontId="24" fillId="5" borderId="0" xfId="0" applyNumberFormat="1" applyFont="1" applyFill="1" applyBorder="1"/>
    <xf numFmtId="43" fontId="0" fillId="0" borderId="0" xfId="1" applyNumberFormat="1" applyFont="1"/>
    <xf numFmtId="165" fontId="23" fillId="0" borderId="13" xfId="1" applyNumberFormat="1" applyFont="1" applyBorder="1"/>
    <xf numFmtId="165" fontId="20" fillId="0" borderId="0" xfId="1" applyNumberFormat="1" applyFont="1" applyBorder="1"/>
    <xf numFmtId="0" fontId="4" fillId="0" borderId="0" xfId="0" applyFont="1" applyFill="1" applyBorder="1"/>
    <xf numFmtId="3" fontId="25" fillId="5" borderId="3" xfId="0" applyNumberFormat="1" applyFont="1" applyFill="1" applyBorder="1"/>
    <xf numFmtId="165" fontId="25" fillId="4" borderId="3" xfId="1" applyNumberFormat="1" applyFont="1" applyFill="1" applyBorder="1"/>
    <xf numFmtId="165" fontId="23" fillId="0" borderId="14" xfId="1" applyNumberFormat="1" applyFont="1" applyBorder="1"/>
    <xf numFmtId="165" fontId="23" fillId="0" borderId="15" xfId="1" applyNumberFormat="1" applyFont="1" applyBorder="1"/>
    <xf numFmtId="165" fontId="23" fillId="0" borderId="16" xfId="1" applyNumberFormat="1" applyFont="1" applyBorder="1"/>
    <xf numFmtId="165" fontId="23" fillId="0" borderId="17" xfId="1" applyNumberFormat="1" applyFont="1" applyBorder="1"/>
    <xf numFmtId="165" fontId="23" fillId="0" borderId="18" xfId="1" applyNumberFormat="1" applyFont="1" applyBorder="1"/>
    <xf numFmtId="165" fontId="0" fillId="0" borderId="17" xfId="1" applyNumberFormat="1" applyFont="1" applyBorder="1"/>
    <xf numFmtId="165" fontId="0" fillId="0" borderId="18" xfId="1" applyNumberFormat="1" applyFont="1" applyBorder="1"/>
    <xf numFmtId="165" fontId="23" fillId="0" borderId="19" xfId="1" applyNumberFormat="1" applyFont="1" applyBorder="1"/>
    <xf numFmtId="165" fontId="23" fillId="0" borderId="20" xfId="1" applyNumberFormat="1" applyFont="1" applyBorder="1"/>
    <xf numFmtId="165" fontId="23" fillId="0" borderId="21" xfId="1" applyNumberFormat="1" applyFont="1" applyBorder="1"/>
    <xf numFmtId="165" fontId="23" fillId="0" borderId="22" xfId="1" applyNumberFormat="1" applyFont="1" applyBorder="1"/>
    <xf numFmtId="165" fontId="23" fillId="0" borderId="23" xfId="1" applyNumberFormat="1" applyFont="1" applyBorder="1"/>
    <xf numFmtId="165" fontId="20" fillId="0" borderId="17" xfId="1" applyNumberFormat="1" applyFont="1" applyBorder="1"/>
    <xf numFmtId="165" fontId="20" fillId="0" borderId="18" xfId="1" applyNumberFormat="1" applyFont="1" applyBorder="1"/>
    <xf numFmtId="165" fontId="20" fillId="0" borderId="19" xfId="1" applyNumberFormat="1" applyFont="1" applyBorder="1"/>
    <xf numFmtId="165" fontId="20" fillId="0" borderId="20" xfId="1" applyNumberFormat="1" applyFont="1" applyBorder="1"/>
    <xf numFmtId="165" fontId="20" fillId="0" borderId="21" xfId="1" applyNumberFormat="1" applyFont="1" applyBorder="1"/>
    <xf numFmtId="0" fontId="26" fillId="19" borderId="0" xfId="0" applyFont="1" applyFill="1"/>
    <xf numFmtId="0" fontId="27" fillId="19" borderId="0" xfId="0" applyFont="1" applyFill="1"/>
    <xf numFmtId="0" fontId="4" fillId="19" borderId="1" xfId="0" applyFont="1" applyFill="1" applyBorder="1"/>
    <xf numFmtId="0" fontId="4" fillId="19" borderId="2" xfId="0" applyFont="1" applyFill="1" applyBorder="1"/>
    <xf numFmtId="0" fontId="4" fillId="19" borderId="10" xfId="0" applyFont="1" applyFill="1" applyBorder="1"/>
    <xf numFmtId="0" fontId="3" fillId="0" borderId="12" xfId="0" applyFont="1" applyBorder="1"/>
    <xf numFmtId="0" fontId="3" fillId="0" borderId="6" xfId="0" applyFont="1" applyBorder="1"/>
    <xf numFmtId="165" fontId="3" fillId="0" borderId="13" xfId="1" applyNumberFormat="1" applyFont="1" applyBorder="1"/>
    <xf numFmtId="0" fontId="28" fillId="0" borderId="0" xfId="0" applyFont="1" applyBorder="1"/>
    <xf numFmtId="165" fontId="3" fillId="0" borderId="10" xfId="1" applyNumberFormat="1" applyFont="1" applyBorder="1"/>
    <xf numFmtId="165" fontId="3" fillId="0" borderId="11" xfId="1" applyNumberFormat="1" applyFont="1" applyBorder="1"/>
    <xf numFmtId="0" fontId="29" fillId="19" borderId="2" xfId="0" applyFont="1" applyFill="1" applyBorder="1" applyAlignment="1">
      <alignment horizontal="right"/>
    </xf>
    <xf numFmtId="0" fontId="30" fillId="0" borderId="12" xfId="0" applyFont="1" applyBorder="1" applyAlignment="1">
      <alignment horizontal="right"/>
    </xf>
    <xf numFmtId="165" fontId="3" fillId="21" borderId="0" xfId="1" applyNumberFormat="1" applyFont="1" applyFill="1" applyBorder="1"/>
    <xf numFmtId="0" fontId="30" fillId="0" borderId="2" xfId="0" applyFont="1" applyBorder="1" applyAlignment="1">
      <alignment horizontal="right"/>
    </xf>
    <xf numFmtId="0" fontId="30" fillId="0" borderId="6" xfId="0" applyFont="1" applyBorder="1" applyAlignment="1">
      <alignment horizontal="right"/>
    </xf>
    <xf numFmtId="164" fontId="3" fillId="21" borderId="10" xfId="1" applyNumberFormat="1" applyFont="1" applyFill="1" applyBorder="1"/>
    <xf numFmtId="164" fontId="3" fillId="21" borderId="0" xfId="1" applyNumberFormat="1" applyFont="1" applyFill="1" applyBorder="1"/>
    <xf numFmtId="164" fontId="3" fillId="21" borderId="13" xfId="1" applyNumberFormat="1" applyFont="1" applyFill="1" applyBorder="1"/>
    <xf numFmtId="0" fontId="0" fillId="0" borderId="0" xfId="0" applyBorder="1"/>
    <xf numFmtId="165" fontId="3" fillId="0" borderId="24" xfId="1" applyNumberFormat="1" applyFont="1" applyBorder="1"/>
    <xf numFmtId="165" fontId="3" fillId="0" borderId="25" xfId="1" applyNumberFormat="1" applyFont="1" applyBorder="1"/>
    <xf numFmtId="165" fontId="24" fillId="0" borderId="11" xfId="1" applyNumberFormat="1" applyFont="1" applyBorder="1"/>
    <xf numFmtId="165" fontId="24" fillId="0" borderId="24" xfId="1" applyNumberFormat="1" applyFont="1" applyBorder="1"/>
    <xf numFmtId="165" fontId="24" fillId="0" borderId="11" xfId="1" applyNumberFormat="1" applyFont="1" applyFill="1" applyBorder="1"/>
    <xf numFmtId="165" fontId="24" fillId="0" borderId="24" xfId="1" applyNumberFormat="1" applyFont="1" applyFill="1" applyBorder="1"/>
    <xf numFmtId="165" fontId="24" fillId="0" borderId="25" xfId="1" applyNumberFormat="1" applyFont="1" applyBorder="1"/>
    <xf numFmtId="165" fontId="24" fillId="0" borderId="12" xfId="1" applyNumberFormat="1" applyFont="1" applyFill="1" applyBorder="1"/>
    <xf numFmtId="165" fontId="24" fillId="0" borderId="7" xfId="1" applyNumberFormat="1" applyFont="1" applyFill="1" applyBorder="1"/>
    <xf numFmtId="165" fontId="24" fillId="0" borderId="25" xfId="1" applyNumberFormat="1" applyFont="1" applyFill="1" applyBorder="1"/>
    <xf numFmtId="164" fontId="24" fillId="0" borderId="7" xfId="1" applyNumberFormat="1" applyFont="1" applyFill="1" applyBorder="1"/>
    <xf numFmtId="164" fontId="24" fillId="0" borderId="24" xfId="1" applyNumberFormat="1" applyFont="1" applyFill="1" applyBorder="1"/>
    <xf numFmtId="164" fontId="24" fillId="0" borderId="25" xfId="1" applyNumberFormat="1" applyFont="1" applyFill="1" applyBorder="1"/>
    <xf numFmtId="1" fontId="31" fillId="14" borderId="3" xfId="0" applyNumberFormat="1" applyFont="1" applyFill="1" applyBorder="1"/>
    <xf numFmtId="0" fontId="0" fillId="0" borderId="3" xfId="0" applyBorder="1" applyAlignment="1">
      <alignment vertical="top" wrapText="1"/>
    </xf>
    <xf numFmtId="0" fontId="0" fillId="0" borderId="3" xfId="0" applyBorder="1" applyAlignment="1">
      <alignment horizontal="left" vertical="top"/>
    </xf>
    <xf numFmtId="0" fontId="0" fillId="0" borderId="3" xfId="0" applyBorder="1" applyAlignment="1">
      <alignment horizontal="left" vertical="top" wrapText="1"/>
    </xf>
    <xf numFmtId="0" fontId="0" fillId="22" borderId="0" xfId="0" applyFill="1" applyAlignment="1">
      <alignment horizontal="left" indent="2"/>
    </xf>
    <xf numFmtId="0" fontId="0" fillId="22" borderId="0" xfId="0" applyFill="1"/>
    <xf numFmtId="0" fontId="0" fillId="3" borderId="0" xfId="0" applyFill="1" applyAlignment="1">
      <alignment horizontal="left" indent="2"/>
    </xf>
    <xf numFmtId="0" fontId="0" fillId="3" borderId="0" xfId="0" applyFill="1"/>
    <xf numFmtId="165" fontId="0" fillId="0" borderId="0" xfId="1" applyNumberFormat="1" applyFont="1" applyAlignment="1">
      <alignment horizontal="right"/>
    </xf>
    <xf numFmtId="0" fontId="0" fillId="0" borderId="0" xfId="0" applyAlignment="1">
      <alignment horizontal="right"/>
    </xf>
    <xf numFmtId="0" fontId="0" fillId="22" borderId="3" xfId="0" applyFill="1" applyBorder="1" applyAlignment="1">
      <alignment vertical="top"/>
    </xf>
    <xf numFmtId="0" fontId="0" fillId="22" borderId="3" xfId="0" applyFill="1" applyBorder="1" applyAlignment="1">
      <alignment horizontal="left" vertical="top"/>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4" xfId="0" applyFont="1" applyFill="1" applyBorder="1" applyAlignment="1">
      <alignment vertical="center"/>
    </xf>
    <xf numFmtId="0" fontId="6" fillId="0" borderId="3" xfId="0" applyFont="1" applyFill="1" applyBorder="1" applyAlignment="1">
      <alignment vertical="center"/>
    </xf>
    <xf numFmtId="0" fontId="6" fillId="0" borderId="24" xfId="0" applyFont="1" applyFill="1" applyBorder="1" applyAlignment="1">
      <alignment vertical="center"/>
    </xf>
    <xf numFmtId="165" fontId="6" fillId="0" borderId="24" xfId="1" applyNumberFormat="1" applyFont="1" applyFill="1" applyBorder="1" applyAlignment="1">
      <alignment vertical="center"/>
    </xf>
    <xf numFmtId="0" fontId="6" fillId="0" borderId="25" xfId="0" applyFont="1" applyFill="1" applyBorder="1" applyAlignment="1">
      <alignment vertical="center"/>
    </xf>
    <xf numFmtId="165" fontId="6" fillId="0" borderId="25" xfId="1" applyNumberFormat="1" applyFont="1" applyFill="1" applyBorder="1" applyAlignment="1">
      <alignment vertical="center"/>
    </xf>
    <xf numFmtId="0" fontId="6" fillId="0" borderId="7" xfId="0" applyFont="1" applyFill="1" applyBorder="1" applyAlignment="1">
      <alignment vertical="center"/>
    </xf>
    <xf numFmtId="165" fontId="6" fillId="0" borderId="7" xfId="1" applyNumberFormat="1" applyFont="1" applyFill="1" applyBorder="1" applyAlignment="1">
      <alignment vertical="center"/>
    </xf>
    <xf numFmtId="164" fontId="6" fillId="0" borderId="25" xfId="1" applyNumberFormat="1" applyFont="1" applyFill="1" applyBorder="1" applyAlignment="1">
      <alignment vertical="center"/>
    </xf>
    <xf numFmtId="0" fontId="6" fillId="0" borderId="3"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25" xfId="0" applyFont="1" applyFill="1" applyBorder="1" applyAlignment="1">
      <alignment horizontal="right" vertical="center"/>
    </xf>
  </cellXfs>
  <cellStyles count="26">
    <cellStyle name="60% - Accent1 2" xfId="3" xr:uid="{00000000-0005-0000-0000-000000000000}"/>
    <cellStyle name="60% - Accent1 3" xfId="4" xr:uid="{00000000-0005-0000-0000-000001000000}"/>
    <cellStyle name="60% - Accent2 2" xfId="5" xr:uid="{00000000-0005-0000-0000-000002000000}"/>
    <cellStyle name="60% - Accent2 3" xfId="6" xr:uid="{00000000-0005-0000-0000-000003000000}"/>
    <cellStyle name="60% - Accent3 2" xfId="7" xr:uid="{00000000-0005-0000-0000-000004000000}"/>
    <cellStyle name="60% - Accent3 3" xfId="8" xr:uid="{00000000-0005-0000-0000-000005000000}"/>
    <cellStyle name="60% - Accent4 2" xfId="9" xr:uid="{00000000-0005-0000-0000-000006000000}"/>
    <cellStyle name="60% - Accent4 3" xfId="10" xr:uid="{00000000-0005-0000-0000-000007000000}"/>
    <cellStyle name="60% - Accent5 2" xfId="11" xr:uid="{00000000-0005-0000-0000-000008000000}"/>
    <cellStyle name="60% - Accent5 3" xfId="12" xr:uid="{00000000-0005-0000-0000-000009000000}"/>
    <cellStyle name="60% - Accent6 2" xfId="13" xr:uid="{00000000-0005-0000-0000-00000A000000}"/>
    <cellStyle name="60% - Accent6 3" xfId="14" xr:uid="{00000000-0005-0000-0000-00000B000000}"/>
    <cellStyle name="Comma" xfId="1" builtinId="3"/>
    <cellStyle name="Comma 2" xfId="15" xr:uid="{00000000-0005-0000-0000-00000D000000}"/>
    <cellStyle name="Neutral 2" xfId="16" xr:uid="{00000000-0005-0000-0000-00000E000000}"/>
    <cellStyle name="Neutral 3" xfId="17" xr:uid="{00000000-0005-0000-0000-00000F000000}"/>
    <cellStyle name="Normal" xfId="0" builtinId="0"/>
    <cellStyle name="Normal 2" xfId="18" xr:uid="{00000000-0005-0000-0000-000011000000}"/>
    <cellStyle name="Normal 2 6" xfId="19" xr:uid="{00000000-0005-0000-0000-000012000000}"/>
    <cellStyle name="Normal 3" xfId="20" xr:uid="{00000000-0005-0000-0000-000013000000}"/>
    <cellStyle name="Normal 4" xfId="21" xr:uid="{00000000-0005-0000-0000-000014000000}"/>
    <cellStyle name="Normal 6" xfId="22" xr:uid="{00000000-0005-0000-0000-000015000000}"/>
    <cellStyle name="Percent" xfId="2" builtinId="5"/>
    <cellStyle name="Percent 2" xfId="23" xr:uid="{00000000-0005-0000-0000-000017000000}"/>
    <cellStyle name="Title 2" xfId="24" xr:uid="{00000000-0005-0000-0000-000018000000}"/>
    <cellStyle name="Title 3" xfId="25" xr:uid="{00000000-0005-0000-0000-000019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16"/>
  <sheetViews>
    <sheetView tabSelected="1" zoomScale="80" zoomScaleNormal="80" workbookViewId="0"/>
  </sheetViews>
  <sheetFormatPr defaultRowHeight="15" x14ac:dyDescent="0.25"/>
  <cols>
    <col min="1" max="1" width="27.85546875" customWidth="1"/>
    <col min="2" max="2" width="97" customWidth="1"/>
  </cols>
  <sheetData>
    <row r="1" spans="1:2" x14ac:dyDescent="0.25">
      <c r="A1" s="49" t="s">
        <v>5355</v>
      </c>
      <c r="B1" s="49" t="s">
        <v>5356</v>
      </c>
    </row>
    <row r="2" spans="1:2" ht="60" x14ac:dyDescent="0.25">
      <c r="A2" s="206" t="s">
        <v>5415</v>
      </c>
      <c r="B2" s="197" t="s">
        <v>5425</v>
      </c>
    </row>
    <row r="3" spans="1:2" ht="90" x14ac:dyDescent="0.25">
      <c r="A3" s="206" t="s">
        <v>5416</v>
      </c>
      <c r="B3" s="197" t="s">
        <v>5424</v>
      </c>
    </row>
    <row r="4" spans="1:2" s="1" customFormat="1" ht="45" x14ac:dyDescent="0.25">
      <c r="A4" s="207" t="s">
        <v>5417</v>
      </c>
      <c r="B4" s="199" t="s">
        <v>5429</v>
      </c>
    </row>
    <row r="5" spans="1:2" s="1" customFormat="1" ht="30" x14ac:dyDescent="0.25">
      <c r="A5" s="198" t="s">
        <v>5418</v>
      </c>
      <c r="B5" s="199" t="s">
        <v>5419</v>
      </c>
    </row>
    <row r="6" spans="1:2" s="1" customFormat="1" ht="78.75" customHeight="1" x14ac:dyDescent="0.25">
      <c r="A6" s="198" t="s">
        <v>2</v>
      </c>
      <c r="B6" s="199" t="s">
        <v>5431</v>
      </c>
    </row>
    <row r="7" spans="1:2" s="1" customFormat="1" ht="81" customHeight="1" x14ac:dyDescent="0.25">
      <c r="A7" s="198" t="s">
        <v>3</v>
      </c>
      <c r="B7" s="199" t="s">
        <v>5430</v>
      </c>
    </row>
    <row r="8" spans="1:2" ht="30" x14ac:dyDescent="0.25">
      <c r="A8" s="198" t="s">
        <v>0</v>
      </c>
      <c r="B8" s="199" t="s">
        <v>5432</v>
      </c>
    </row>
    <row r="9" spans="1:2" ht="30" x14ac:dyDescent="0.25">
      <c r="A9" s="198" t="s">
        <v>1</v>
      </c>
      <c r="B9" s="199" t="s">
        <v>5432</v>
      </c>
    </row>
    <row r="12" spans="1:2" x14ac:dyDescent="0.25">
      <c r="A12" s="49" t="s">
        <v>5420</v>
      </c>
    </row>
    <row r="13" spans="1:2" x14ac:dyDescent="0.25">
      <c r="A13" s="114" t="s">
        <v>5421</v>
      </c>
    </row>
    <row r="14" spans="1:2" x14ac:dyDescent="0.25">
      <c r="A14" s="115" t="s">
        <v>5428</v>
      </c>
      <c r="B14" s="89"/>
    </row>
    <row r="15" spans="1:2" x14ac:dyDescent="0.25">
      <c r="A15" s="200" t="s">
        <v>5422</v>
      </c>
      <c r="B15" s="201"/>
    </row>
    <row r="16" spans="1:2" x14ac:dyDescent="0.25">
      <c r="A16" s="202" t="s">
        <v>5423</v>
      </c>
      <c r="B16" s="203"/>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E24" sqref="E24"/>
    </sheetView>
  </sheetViews>
  <sheetFormatPr defaultRowHeight="15" x14ac:dyDescent="0.25"/>
  <cols>
    <col min="1" max="1" width="24.140625" customWidth="1"/>
    <col min="2" max="2" width="21.140625" customWidth="1"/>
    <col min="3" max="6" width="8.5703125" customWidth="1"/>
  </cols>
  <sheetData>
    <row r="1" spans="1:6" x14ac:dyDescent="0.25">
      <c r="A1" s="208" t="s">
        <v>5391</v>
      </c>
      <c r="B1" s="209"/>
      <c r="C1" s="209"/>
      <c r="D1" s="209"/>
      <c r="E1" s="209"/>
      <c r="F1" s="210"/>
    </row>
    <row r="2" spans="1:6" x14ac:dyDescent="0.25">
      <c r="A2" s="211" t="s">
        <v>5392</v>
      </c>
      <c r="B2" s="211" t="s">
        <v>5393</v>
      </c>
      <c r="C2" s="211">
        <v>2018</v>
      </c>
      <c r="D2" s="211">
        <v>2022</v>
      </c>
      <c r="E2" s="211">
        <v>2026</v>
      </c>
      <c r="F2" s="211">
        <v>2030</v>
      </c>
    </row>
    <row r="3" spans="1:6" x14ac:dyDescent="0.25">
      <c r="A3" s="212" t="s">
        <v>5171</v>
      </c>
      <c r="B3" s="212" t="s">
        <v>95</v>
      </c>
      <c r="C3" s="213">
        <v>0</v>
      </c>
      <c r="D3" s="213">
        <v>1013.2206383318768</v>
      </c>
      <c r="E3" s="213">
        <v>1013.2206383318768</v>
      </c>
      <c r="F3" s="213">
        <v>1013.2206383318768</v>
      </c>
    </row>
    <row r="4" spans="1:6" x14ac:dyDescent="0.25">
      <c r="A4" s="212" t="s">
        <v>5168</v>
      </c>
      <c r="B4" s="212" t="s">
        <v>292</v>
      </c>
      <c r="C4" s="213">
        <v>0</v>
      </c>
      <c r="D4" s="213">
        <v>978.28310608382026</v>
      </c>
      <c r="E4" s="213">
        <v>978.28310608382026</v>
      </c>
      <c r="F4" s="213">
        <v>978.28310608382026</v>
      </c>
    </row>
    <row r="5" spans="1:6" x14ac:dyDescent="0.25">
      <c r="A5" s="212" t="s">
        <v>5169</v>
      </c>
      <c r="B5" s="212" t="s">
        <v>851</v>
      </c>
      <c r="C5" s="213">
        <v>0</v>
      </c>
      <c r="D5" s="213">
        <v>854.15627787933283</v>
      </c>
      <c r="E5" s="213">
        <v>854.15627787933283</v>
      </c>
      <c r="F5" s="213">
        <v>918.47357747650437</v>
      </c>
    </row>
    <row r="6" spans="1:6" x14ac:dyDescent="0.25">
      <c r="A6" s="212" t="s">
        <v>5170</v>
      </c>
      <c r="B6" s="212" t="s">
        <v>987</v>
      </c>
      <c r="C6" s="213">
        <v>0</v>
      </c>
      <c r="D6" s="213">
        <v>3005.9296376651669</v>
      </c>
      <c r="E6" s="213">
        <v>3005.9296376651669</v>
      </c>
      <c r="F6" s="213">
        <v>3005.9296376651669</v>
      </c>
    </row>
    <row r="7" spans="1:6" x14ac:dyDescent="0.25">
      <c r="A7" s="212" t="s">
        <v>5166</v>
      </c>
      <c r="B7" s="212" t="s">
        <v>62</v>
      </c>
      <c r="C7" s="213">
        <v>642.99651279836792</v>
      </c>
      <c r="D7" s="213">
        <v>642.99651279836792</v>
      </c>
      <c r="E7" s="213">
        <v>642.99651279836792</v>
      </c>
      <c r="F7" s="213">
        <v>642.99651279836792</v>
      </c>
    </row>
    <row r="8" spans="1:6" x14ac:dyDescent="0.25">
      <c r="A8" s="212" t="s">
        <v>5163</v>
      </c>
      <c r="B8" s="212" t="s">
        <v>181</v>
      </c>
      <c r="C8" s="213">
        <v>145.99970852405221</v>
      </c>
      <c r="D8" s="213">
        <v>145.99970852405221</v>
      </c>
      <c r="E8" s="213">
        <v>145.99970852405221</v>
      </c>
      <c r="F8" s="213">
        <v>145.99970852405221</v>
      </c>
    </row>
    <row r="9" spans="1:6" x14ac:dyDescent="0.25">
      <c r="A9" s="212" t="s">
        <v>5164</v>
      </c>
      <c r="B9" s="212" t="s">
        <v>68</v>
      </c>
      <c r="C9" s="213">
        <v>160.14912049185486</v>
      </c>
      <c r="D9" s="213">
        <v>160.14912049185486</v>
      </c>
      <c r="E9" s="213">
        <v>160.14912049185486</v>
      </c>
      <c r="F9" s="213">
        <v>160.14912049185486</v>
      </c>
    </row>
    <row r="10" spans="1:6" x14ac:dyDescent="0.25">
      <c r="A10" s="212" t="s">
        <v>5167</v>
      </c>
      <c r="B10" s="212" t="s">
        <v>95</v>
      </c>
      <c r="C10" s="213">
        <v>153.37143439295977</v>
      </c>
      <c r="D10" s="213">
        <v>153.37143439295977</v>
      </c>
      <c r="E10" s="213">
        <v>153.37143439295977</v>
      </c>
      <c r="F10" s="213">
        <v>153.37143439295977</v>
      </c>
    </row>
    <row r="11" spans="1:6" x14ac:dyDescent="0.25">
      <c r="A11" s="212" t="s">
        <v>5165</v>
      </c>
      <c r="B11" s="212" t="s">
        <v>851</v>
      </c>
      <c r="C11" s="213">
        <v>42.001987742679454</v>
      </c>
      <c r="D11" s="213">
        <v>42.001987742679454</v>
      </c>
      <c r="E11" s="213">
        <v>42.001987742679454</v>
      </c>
      <c r="F11" s="213">
        <v>42.001987742679454</v>
      </c>
    </row>
    <row r="12" spans="1:6" x14ac:dyDescent="0.25">
      <c r="A12" s="212" t="s">
        <v>5268</v>
      </c>
      <c r="B12" s="212" t="s">
        <v>51</v>
      </c>
      <c r="C12" s="213">
        <v>0</v>
      </c>
      <c r="D12" s="213">
        <v>0</v>
      </c>
      <c r="E12" s="213">
        <v>0</v>
      </c>
      <c r="F12" s="213">
        <v>601.31526908236697</v>
      </c>
    </row>
    <row r="13" spans="1:6" x14ac:dyDescent="0.25">
      <c r="A13" s="212" t="s">
        <v>5283</v>
      </c>
      <c r="B13" s="212" t="s">
        <v>851</v>
      </c>
      <c r="C13" s="213">
        <v>0</v>
      </c>
      <c r="D13" s="213">
        <v>0</v>
      </c>
      <c r="E13" s="213">
        <v>0</v>
      </c>
      <c r="F13" s="213">
        <v>499.99994263759083</v>
      </c>
    </row>
    <row r="14" spans="1:6" x14ac:dyDescent="0.25">
      <c r="A14" s="212" t="s">
        <v>5239</v>
      </c>
      <c r="B14" s="212" t="s">
        <v>911</v>
      </c>
      <c r="C14" s="213">
        <v>0</v>
      </c>
      <c r="D14" s="213">
        <v>0</v>
      </c>
      <c r="E14" s="213">
        <v>0</v>
      </c>
      <c r="F14" s="213">
        <v>1275.8843556495997</v>
      </c>
    </row>
    <row r="15" spans="1:6" x14ac:dyDescent="0.25">
      <c r="A15" s="214" t="s">
        <v>5174</v>
      </c>
      <c r="B15" s="214" t="s">
        <v>51</v>
      </c>
      <c r="C15" s="215">
        <v>0</v>
      </c>
      <c r="D15" s="215">
        <v>0</v>
      </c>
      <c r="E15" s="215">
        <v>0</v>
      </c>
      <c r="F15" s="215">
        <v>423.99999999999989</v>
      </c>
    </row>
    <row r="16" spans="1:6" x14ac:dyDescent="0.25">
      <c r="A16" s="216" t="s">
        <v>5394</v>
      </c>
      <c r="B16" s="216"/>
      <c r="C16" s="217">
        <v>1144.518763949914</v>
      </c>
      <c r="D16" s="217">
        <v>3990.1787862449432</v>
      </c>
      <c r="E16" s="217">
        <v>3990.1787862449432</v>
      </c>
      <c r="F16" s="217">
        <v>5754.3804414917149</v>
      </c>
    </row>
    <row r="17" spans="1:6" x14ac:dyDescent="0.25">
      <c r="A17" s="214" t="s">
        <v>5395</v>
      </c>
      <c r="B17" s="214"/>
      <c r="C17" s="215">
        <v>0</v>
      </c>
      <c r="D17" s="215">
        <v>3005.9296376651669</v>
      </c>
      <c r="E17" s="215">
        <v>3005.9296376651669</v>
      </c>
      <c r="F17" s="215">
        <v>4107.2448493851243</v>
      </c>
    </row>
    <row r="18" spans="1:6" x14ac:dyDescent="0.25">
      <c r="A18" s="211" t="s">
        <v>5434</v>
      </c>
      <c r="B18" s="219" t="s">
        <v>5405</v>
      </c>
      <c r="C18" s="211">
        <v>2018</v>
      </c>
      <c r="D18" s="211">
        <v>2022</v>
      </c>
      <c r="E18" s="211">
        <v>2026</v>
      </c>
      <c r="F18" s="211">
        <v>2030</v>
      </c>
    </row>
    <row r="19" spans="1:6" x14ac:dyDescent="0.25">
      <c r="A19" s="212" t="s">
        <v>5173</v>
      </c>
      <c r="B19" s="220" t="s">
        <v>5406</v>
      </c>
      <c r="C19" s="213">
        <v>0</v>
      </c>
      <c r="D19" s="213">
        <v>0</v>
      </c>
      <c r="E19" s="213">
        <v>187.11</v>
      </c>
      <c r="F19" s="213">
        <v>2104.1999999999998</v>
      </c>
    </row>
    <row r="20" spans="1:6" x14ac:dyDescent="0.25">
      <c r="A20" s="212" t="s">
        <v>5173</v>
      </c>
      <c r="B20" s="220" t="s">
        <v>5407</v>
      </c>
      <c r="C20" s="213">
        <v>0</v>
      </c>
      <c r="D20" s="213">
        <v>0</v>
      </c>
      <c r="E20" s="213">
        <v>187.11</v>
      </c>
      <c r="F20" s="213">
        <v>2733.82</v>
      </c>
    </row>
    <row r="21" spans="1:6" x14ac:dyDescent="0.25">
      <c r="A21" s="214" t="s">
        <v>5410</v>
      </c>
      <c r="B21" s="221" t="s">
        <v>5409</v>
      </c>
      <c r="C21" s="218">
        <v>0</v>
      </c>
      <c r="D21" s="218">
        <v>0</v>
      </c>
      <c r="E21" s="218">
        <v>1</v>
      </c>
      <c r="F21" s="218">
        <v>1.2992206064062353</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86"/>
  <sheetViews>
    <sheetView zoomScale="80" zoomScaleNormal="80" workbookViewId="0"/>
  </sheetViews>
  <sheetFormatPr defaultRowHeight="15" x14ac:dyDescent="0.25"/>
  <cols>
    <col min="1" max="1" width="26.85546875" customWidth="1"/>
    <col min="3" max="6" width="10.5703125" bestFit="1" customWidth="1"/>
    <col min="7" max="7" width="36.85546875" bestFit="1" customWidth="1"/>
    <col min="8" max="11" width="10.5703125" bestFit="1" customWidth="1"/>
    <col min="12" max="12" width="27" bestFit="1" customWidth="1"/>
  </cols>
  <sheetData>
    <row r="1" spans="1:16" x14ac:dyDescent="0.25">
      <c r="A1" s="49" t="s">
        <v>5309</v>
      </c>
      <c r="G1" s="49" t="s">
        <v>5389</v>
      </c>
      <c r="L1" s="49" t="s">
        <v>5347</v>
      </c>
    </row>
    <row r="3" spans="1:16" x14ac:dyDescent="0.25">
      <c r="A3" s="54" t="s">
        <v>5305</v>
      </c>
      <c r="B3" s="55"/>
      <c r="C3" s="55"/>
      <c r="D3" s="55"/>
      <c r="E3" s="55"/>
      <c r="F3" s="21"/>
    </row>
    <row r="4" spans="1:16" ht="15.75" thickBot="1" x14ac:dyDescent="0.3">
      <c r="A4" s="56" t="s">
        <v>5306</v>
      </c>
      <c r="B4" s="41" t="s">
        <v>5177</v>
      </c>
      <c r="C4" s="41">
        <v>2018</v>
      </c>
      <c r="D4" s="41">
        <v>2022</v>
      </c>
      <c r="E4" s="41">
        <v>2026</v>
      </c>
      <c r="F4" s="57">
        <v>2030</v>
      </c>
      <c r="G4" s="49" t="s">
        <v>5318</v>
      </c>
      <c r="H4" s="41">
        <v>2018</v>
      </c>
      <c r="I4" s="41">
        <v>2022</v>
      </c>
      <c r="J4" s="41">
        <v>2026</v>
      </c>
      <c r="K4" s="41">
        <v>2030</v>
      </c>
      <c r="M4" s="41">
        <v>2018</v>
      </c>
      <c r="N4" s="41">
        <v>2022</v>
      </c>
      <c r="O4" s="41">
        <v>2026</v>
      </c>
      <c r="P4" s="41">
        <v>2030</v>
      </c>
    </row>
    <row r="5" spans="1:16" x14ac:dyDescent="0.25">
      <c r="A5" s="58" t="s">
        <v>3364</v>
      </c>
      <c r="B5" s="9" t="s">
        <v>39</v>
      </c>
      <c r="C5" s="42">
        <v>1684.867</v>
      </c>
      <c r="D5" s="42">
        <v>1684.867</v>
      </c>
      <c r="E5" s="42">
        <v>1684.867</v>
      </c>
      <c r="F5" s="59">
        <v>1684.867</v>
      </c>
      <c r="G5" t="s">
        <v>3364</v>
      </c>
      <c r="H5" s="51">
        <f>SUMIFS(raw_resource_build!$I:$I,raw_resource_build!$B:$B,$G5,raw_resource_build!$A:$A,H$4)</f>
        <v>1684.87</v>
      </c>
      <c r="I5" s="51">
        <f>SUMIFS(raw_resource_build!$I:$I,raw_resource_build!$B:$B,$G5,raw_resource_build!$A:$A,I$4)</f>
        <v>1684.87</v>
      </c>
      <c r="J5" s="51">
        <f>SUMIFS(raw_resource_build!$I:$I,raw_resource_build!$B:$B,$G5,raw_resource_build!$A:$A,J$4)</f>
        <v>1684.87</v>
      </c>
      <c r="K5" s="51">
        <f>SUMIFS(raw_resource_build!$I:$I,raw_resource_build!$B:$B,$G5,raw_resource_build!$A:$A,K$4)</f>
        <v>1684.87</v>
      </c>
      <c r="L5" t="s">
        <v>3364</v>
      </c>
      <c r="M5" s="146">
        <f>SUMIFS(CONV_CAISO_Gen_List!$K:$K,CONV_CAISO_Gen_List!$Z:$Z,$L5,CONV_CAISO_Gen_List!$V:$V,"&lt;="&amp;DATE(M$4,1,1),CONV_CAISO_Gen_List!$X:$X,"&gt;="&amp;DATE(M$4,12,31))</f>
        <v>1684.867</v>
      </c>
      <c r="N5" s="147">
        <f>SUMIFS(CONV_CAISO_Gen_List!$K:$K,CONV_CAISO_Gen_List!$Z:$Z,$L5,CONV_CAISO_Gen_List!$V:$V,"&lt;="&amp;DATE(N$4,1,1),CONV_CAISO_Gen_List!$X:$X,"&gt;="&amp;DATE(N$4,12,31))</f>
        <v>1684.867</v>
      </c>
      <c r="O5" s="147">
        <f>SUMIFS(CONV_CAISO_Gen_List!$K:$K,CONV_CAISO_Gen_List!$Z:$Z,$L5,CONV_CAISO_Gen_List!$V:$V,"&lt;="&amp;DATE(O$4,1,1),CONV_CAISO_Gen_List!$X:$X,"&gt;="&amp;DATE(O$4,12,31))</f>
        <v>1684.867</v>
      </c>
      <c r="P5" s="148">
        <f>SUMIFS(CONV_CAISO_Gen_List!$K:$K,CONV_CAISO_Gen_List!$Z:$Z,$L5,CONV_CAISO_Gen_List!$V:$V,"&lt;="&amp;DATE(P$4,1,1),CONV_CAISO_Gen_List!$X:$X,"&gt;="&amp;DATE(P$4,12,31))</f>
        <v>1684.867</v>
      </c>
    </row>
    <row r="6" spans="1:16" x14ac:dyDescent="0.25">
      <c r="A6" s="58" t="s">
        <v>3775</v>
      </c>
      <c r="B6" s="9" t="s">
        <v>39</v>
      </c>
      <c r="C6" s="42">
        <v>2922.0460000000003</v>
      </c>
      <c r="D6" s="42">
        <v>2922.0460000000003</v>
      </c>
      <c r="E6" s="42">
        <v>622.04600000000005</v>
      </c>
      <c r="F6" s="59">
        <v>622.04600000000005</v>
      </c>
      <c r="G6" t="s">
        <v>3775</v>
      </c>
      <c r="H6" s="51">
        <f>SUMIFS(raw_resource_build!$I:$I,raw_resource_build!$B:$B,$G6,raw_resource_build!$A:$A,H$4)</f>
        <v>2922.05</v>
      </c>
      <c r="I6" s="51">
        <f>SUMIFS(raw_resource_build!$I:$I,raw_resource_build!$B:$B,$G6,raw_resource_build!$A:$A,I$4)</f>
        <v>2922.05</v>
      </c>
      <c r="J6" s="51">
        <f>SUMIFS(raw_resource_build!$I:$I,raw_resource_build!$B:$B,$G6,raw_resource_build!$A:$A,J$4)</f>
        <v>622.04999999999995</v>
      </c>
      <c r="K6" s="51">
        <f>SUMIFS(raw_resource_build!$I:$I,raw_resource_build!$B:$B,$G6,raw_resource_build!$A:$A,K$4)</f>
        <v>622.04999999999995</v>
      </c>
      <c r="L6" t="s">
        <v>3775</v>
      </c>
      <c r="M6" s="149">
        <f>SUMIFS(CONV_CAISO_Gen_List!$K:$K,CONV_CAISO_Gen_List!$Z:$Z,$L6,CONV_CAISO_Gen_List!$V:$V,"&lt;="&amp;DATE(M$4,1,1),CONV_CAISO_Gen_List!$X:$X,"&gt;="&amp;DATE(M$4,12,31))</f>
        <v>2922.0460000000003</v>
      </c>
      <c r="N6" s="103">
        <f>SUMIFS(CONV_CAISO_Gen_List!$K:$K,CONV_CAISO_Gen_List!$Z:$Z,$L6,CONV_CAISO_Gen_List!$V:$V,"&lt;="&amp;DATE(N$4,1,1),CONV_CAISO_Gen_List!$X:$X,"&gt;="&amp;DATE(N$4,12,31))</f>
        <v>2922.0460000000003</v>
      </c>
      <c r="O6" s="103">
        <f>SUMIFS(CONV_CAISO_Gen_List!$K:$K,CONV_CAISO_Gen_List!$Z:$Z,$L6,CONV_CAISO_Gen_List!$V:$V,"&lt;="&amp;DATE(O$4,1,1),CONV_CAISO_Gen_List!$X:$X,"&gt;="&amp;DATE(O$4,12,31))</f>
        <v>622.04600000000005</v>
      </c>
      <c r="P6" s="150">
        <f>SUMIFS(CONV_CAISO_Gen_List!$K:$K,CONV_CAISO_Gen_List!$Z:$Z,$L6,CONV_CAISO_Gen_List!$V:$V,"&lt;="&amp;DATE(P$4,1,1),CONV_CAISO_Gen_List!$X:$X,"&gt;="&amp;DATE(P$4,12,31))</f>
        <v>622.04600000000005</v>
      </c>
    </row>
    <row r="7" spans="1:16" x14ac:dyDescent="0.25">
      <c r="A7" s="58" t="s">
        <v>3860</v>
      </c>
      <c r="B7" s="9" t="s">
        <v>39</v>
      </c>
      <c r="C7" s="42">
        <v>12418.869999999999</v>
      </c>
      <c r="D7" s="42">
        <v>13702.869999999999</v>
      </c>
      <c r="E7" s="42">
        <v>13702.869999999999</v>
      </c>
      <c r="F7" s="59">
        <v>13702.869999999999</v>
      </c>
      <c r="G7" t="s">
        <v>3860</v>
      </c>
      <c r="H7" s="51">
        <f>SUMIFS(raw_resource_build!$I:$I,raw_resource_build!$B:$B,$G7,raw_resource_build!$A:$A,H$4)</f>
        <v>12418.87</v>
      </c>
      <c r="I7" s="51">
        <f>SUMIFS(raw_resource_build!$I:$I,raw_resource_build!$B:$B,$G7,raw_resource_build!$A:$A,I$4)</f>
        <v>13702.87</v>
      </c>
      <c r="J7" s="51">
        <f>SUMIFS(raw_resource_build!$I:$I,raw_resource_build!$B:$B,$G7,raw_resource_build!$A:$A,J$4)</f>
        <v>13702.87</v>
      </c>
      <c r="K7" s="51">
        <f>SUMIFS(raw_resource_build!$I:$I,raw_resource_build!$B:$B,$G7,raw_resource_build!$A:$A,K$4)</f>
        <v>13702.87</v>
      </c>
      <c r="L7" t="s">
        <v>3860</v>
      </c>
      <c r="M7" s="149">
        <f>SUMIFS(CONV_CAISO_Gen_List!$K:$K,CONV_CAISO_Gen_List!$Z:$Z,$L7,CONV_CAISO_Gen_List!$V:$V,"&lt;="&amp;DATE(M$4,1,1),CONV_CAISO_Gen_List!$X:$X,"&gt;="&amp;DATE(M$4,12,31))</f>
        <v>12418.869999999999</v>
      </c>
      <c r="N7" s="103">
        <f>SUMIFS(CONV_CAISO_Gen_List!$K:$K,CONV_CAISO_Gen_List!$Z:$Z,$L7,CONV_CAISO_Gen_List!$V:$V,"&lt;="&amp;DATE(N$4,1,1),CONV_CAISO_Gen_List!$X:$X,"&gt;="&amp;DATE(N$4,12,31))</f>
        <v>13702.869999999999</v>
      </c>
      <c r="O7" s="103">
        <f>SUMIFS(CONV_CAISO_Gen_List!$K:$K,CONV_CAISO_Gen_List!$Z:$Z,$L7,CONV_CAISO_Gen_List!$V:$V,"&lt;="&amp;DATE(O$4,1,1),CONV_CAISO_Gen_List!$X:$X,"&gt;="&amp;DATE(O$4,12,31))</f>
        <v>13702.869999999999</v>
      </c>
      <c r="P7" s="150">
        <f>SUMIFS(CONV_CAISO_Gen_List!$K:$K,CONV_CAISO_Gen_List!$Z:$Z,$L7,CONV_CAISO_Gen_List!$V:$V,"&lt;="&amp;DATE(P$4,1,1),CONV_CAISO_Gen_List!$X:$X,"&gt;="&amp;DATE(P$4,12,31))</f>
        <v>13702.869999999999</v>
      </c>
    </row>
    <row r="8" spans="1:16" x14ac:dyDescent="0.25">
      <c r="A8" s="58" t="s">
        <v>3523</v>
      </c>
      <c r="B8" s="9" t="s">
        <v>39</v>
      </c>
      <c r="C8" s="42">
        <v>2974.32</v>
      </c>
      <c r="D8" s="42">
        <v>2974.32</v>
      </c>
      <c r="E8" s="42">
        <v>2974.32</v>
      </c>
      <c r="F8" s="59">
        <v>2974.32</v>
      </c>
      <c r="G8" t="s">
        <v>3523</v>
      </c>
      <c r="H8" s="51">
        <f>SUMIFS(raw_resource_build!$I:$I,raw_resource_build!$B:$B,$G8,raw_resource_build!$A:$A,H$4)</f>
        <v>2974.32</v>
      </c>
      <c r="I8" s="51">
        <f>SUMIFS(raw_resource_build!$I:$I,raw_resource_build!$B:$B,$G8,raw_resource_build!$A:$A,I$4)</f>
        <v>2974.32</v>
      </c>
      <c r="J8" s="51">
        <f>SUMIFS(raw_resource_build!$I:$I,raw_resource_build!$B:$B,$G8,raw_resource_build!$A:$A,J$4)</f>
        <v>2974.32</v>
      </c>
      <c r="K8" s="51">
        <f>SUMIFS(raw_resource_build!$I:$I,raw_resource_build!$B:$B,$G8,raw_resource_build!$A:$A,K$4)</f>
        <v>2974.32</v>
      </c>
      <c r="L8" t="s">
        <v>3523</v>
      </c>
      <c r="M8" s="149">
        <f>SUMIFS(CONV_CAISO_Gen_List!$K:$K,CONV_CAISO_Gen_List!$Z:$Z,$L8,CONV_CAISO_Gen_List!$V:$V,"&lt;="&amp;DATE(M$4,1,1),CONV_CAISO_Gen_List!$X:$X,"&gt;="&amp;DATE(M$4,12,31))</f>
        <v>2974.32</v>
      </c>
      <c r="N8" s="103">
        <f>SUMIFS(CONV_CAISO_Gen_List!$K:$K,CONV_CAISO_Gen_List!$Z:$Z,$L8,CONV_CAISO_Gen_List!$V:$V,"&lt;="&amp;DATE(N$4,1,1),CONV_CAISO_Gen_List!$X:$X,"&gt;="&amp;DATE(N$4,12,31))</f>
        <v>2974.32</v>
      </c>
      <c r="O8" s="103">
        <f>SUMIFS(CONV_CAISO_Gen_List!$K:$K,CONV_CAISO_Gen_List!$Z:$Z,$L8,CONV_CAISO_Gen_List!$V:$V,"&lt;="&amp;DATE(O$4,1,1),CONV_CAISO_Gen_List!$X:$X,"&gt;="&amp;DATE(O$4,12,31))</f>
        <v>2974.32</v>
      </c>
      <c r="P8" s="150">
        <f>SUMIFS(CONV_CAISO_Gen_List!$K:$K,CONV_CAISO_Gen_List!$Z:$Z,$L8,CONV_CAISO_Gen_List!$V:$V,"&lt;="&amp;DATE(P$4,1,1),CONV_CAISO_Gen_List!$X:$X,"&gt;="&amp;DATE(P$4,12,31))</f>
        <v>2974.32</v>
      </c>
    </row>
    <row r="9" spans="1:16" x14ac:dyDescent="0.25">
      <c r="A9" s="58" t="s">
        <v>3841</v>
      </c>
      <c r="B9" s="9" t="s">
        <v>39</v>
      </c>
      <c r="C9" s="42">
        <v>5195.3999999999987</v>
      </c>
      <c r="D9" s="42">
        <v>5555.3999999999987</v>
      </c>
      <c r="E9" s="42">
        <v>5555.3999999999987</v>
      </c>
      <c r="F9" s="59">
        <v>5555.3999999999987</v>
      </c>
      <c r="G9" t="s">
        <v>3841</v>
      </c>
      <c r="H9" s="51">
        <f>SUMIFS(raw_resource_build!$I:$I,raw_resource_build!$B:$B,$G9,raw_resource_build!$A:$A,H$4)</f>
        <v>5195.3999999999996</v>
      </c>
      <c r="I9" s="51">
        <f>SUMIFS(raw_resource_build!$I:$I,raw_resource_build!$B:$B,$G9,raw_resource_build!$A:$A,I$4)</f>
        <v>5555.4</v>
      </c>
      <c r="J9" s="51">
        <f>SUMIFS(raw_resource_build!$I:$I,raw_resource_build!$B:$B,$G9,raw_resource_build!$A:$A,J$4)</f>
        <v>5555.4</v>
      </c>
      <c r="K9" s="51">
        <f>SUMIFS(raw_resource_build!$I:$I,raw_resource_build!$B:$B,$G9,raw_resource_build!$A:$A,K$4)</f>
        <v>5555.4</v>
      </c>
      <c r="L9" t="s">
        <v>3841</v>
      </c>
      <c r="M9" s="149">
        <f>SUMIFS(CONV_CAISO_Gen_List!$K:$K,CONV_CAISO_Gen_List!$Z:$Z,$L9,CONV_CAISO_Gen_List!$V:$V,"&lt;="&amp;DATE(M$4,1,1),CONV_CAISO_Gen_List!$X:$X,"&gt;="&amp;DATE(M$4,12,31))</f>
        <v>5195.3999999999987</v>
      </c>
      <c r="N9" s="103">
        <f>SUMIFS(CONV_CAISO_Gen_List!$K:$K,CONV_CAISO_Gen_List!$Z:$Z,$L9,CONV_CAISO_Gen_List!$V:$V,"&lt;="&amp;DATE(N$4,1,1),CONV_CAISO_Gen_List!$X:$X,"&gt;="&amp;DATE(N$4,12,31))</f>
        <v>5555.3999999999987</v>
      </c>
      <c r="O9" s="103">
        <f>SUMIFS(CONV_CAISO_Gen_List!$K:$K,CONV_CAISO_Gen_List!$Z:$Z,$L9,CONV_CAISO_Gen_List!$V:$V,"&lt;="&amp;DATE(O$4,1,1),CONV_CAISO_Gen_List!$X:$X,"&gt;="&amp;DATE(O$4,12,31))</f>
        <v>5555.3999999999987</v>
      </c>
      <c r="P9" s="150">
        <f>SUMIFS(CONV_CAISO_Gen_List!$K:$K,CONV_CAISO_Gen_List!$Z:$Z,$L9,CONV_CAISO_Gen_List!$V:$V,"&lt;="&amp;DATE(P$4,1,1),CONV_CAISO_Gen_List!$X:$X,"&gt;="&amp;DATE(P$4,12,31))</f>
        <v>5555.3999999999987</v>
      </c>
    </row>
    <row r="10" spans="1:16" x14ac:dyDescent="0.25">
      <c r="A10" s="58" t="s">
        <v>3357</v>
      </c>
      <c r="B10" s="9" t="s">
        <v>39</v>
      </c>
      <c r="C10" s="42">
        <v>2859.2300000000005</v>
      </c>
      <c r="D10" s="42">
        <v>2729.2300000000005</v>
      </c>
      <c r="E10" s="42">
        <v>2729.2300000000005</v>
      </c>
      <c r="F10" s="59">
        <v>2729.2300000000005</v>
      </c>
      <c r="G10" t="s">
        <v>3357</v>
      </c>
      <c r="H10" s="51">
        <f>SUMIFS(raw_resource_build!$I:$I,raw_resource_build!$B:$B,$G10,raw_resource_build!$A:$A,H$4)</f>
        <v>2859.23</v>
      </c>
      <c r="I10" s="51">
        <f>SUMIFS(raw_resource_build!$I:$I,raw_resource_build!$B:$B,$G10,raw_resource_build!$A:$A,I$4)</f>
        <v>2729.23</v>
      </c>
      <c r="J10" s="51">
        <f>SUMIFS(raw_resource_build!$I:$I,raw_resource_build!$B:$B,$G10,raw_resource_build!$A:$A,J$4)</f>
        <v>2729.23</v>
      </c>
      <c r="K10" s="51">
        <f>SUMIFS(raw_resource_build!$I:$I,raw_resource_build!$B:$B,$G10,raw_resource_build!$A:$A,K$4)</f>
        <v>2729.23</v>
      </c>
      <c r="L10" t="s">
        <v>3357</v>
      </c>
      <c r="M10" s="149">
        <f>SUMIFS(CONV_CAISO_Gen_List!$K:$K,CONV_CAISO_Gen_List!$Z:$Z,$L10,CONV_CAISO_Gen_List!$V:$V,"&lt;="&amp;DATE(M$4,1,1),CONV_CAISO_Gen_List!$X:$X,"&gt;="&amp;DATE(M$4,12,31))</f>
        <v>2859.2300000000005</v>
      </c>
      <c r="N10" s="103">
        <f>SUMIFS(CONV_CAISO_Gen_List!$K:$K,CONV_CAISO_Gen_List!$Z:$Z,$L10,CONV_CAISO_Gen_List!$V:$V,"&lt;="&amp;DATE(N$4,1,1),CONV_CAISO_Gen_List!$X:$X,"&gt;="&amp;DATE(N$4,12,31))</f>
        <v>2729.2300000000005</v>
      </c>
      <c r="O10" s="103">
        <f>SUMIFS(CONV_CAISO_Gen_List!$K:$K,CONV_CAISO_Gen_List!$Z:$Z,$L10,CONV_CAISO_Gen_List!$V:$V,"&lt;="&amp;DATE(O$4,1,1),CONV_CAISO_Gen_List!$X:$X,"&gt;="&amp;DATE(O$4,12,31))</f>
        <v>2729.2300000000005</v>
      </c>
      <c r="P10" s="150">
        <f>SUMIFS(CONV_CAISO_Gen_List!$K:$K,CONV_CAISO_Gen_List!$Z:$Z,$L10,CONV_CAISO_Gen_List!$V:$V,"&lt;="&amp;DATE(P$4,1,1),CONV_CAISO_Gen_List!$X:$X,"&gt;="&amp;DATE(P$4,12,31))</f>
        <v>2729.2300000000005</v>
      </c>
    </row>
    <row r="11" spans="1:16" x14ac:dyDescent="0.25">
      <c r="A11" s="58" t="s">
        <v>5208</v>
      </c>
      <c r="B11" s="9" t="s">
        <v>39</v>
      </c>
      <c r="C11" s="42">
        <v>0</v>
      </c>
      <c r="D11" s="42">
        <v>0</v>
      </c>
      <c r="E11" s="42">
        <v>0</v>
      </c>
      <c r="F11" s="59">
        <v>0</v>
      </c>
      <c r="G11" t="s">
        <v>5208</v>
      </c>
      <c r="H11" s="51">
        <f>SUMIFS(raw_resource_build!$I:$I,raw_resource_build!$B:$B,$G11,raw_resource_build!$A:$A,H$4)</f>
        <v>0</v>
      </c>
      <c r="I11" s="51">
        <f>SUMIFS(raw_resource_build!$I:$I,raw_resource_build!$B:$B,$G11,raw_resource_build!$A:$A,I$4)</f>
        <v>0</v>
      </c>
      <c r="J11" s="51">
        <f>SUMIFS(raw_resource_build!$I:$I,raw_resource_build!$B:$B,$G11,raw_resource_build!$A:$A,J$4)</f>
        <v>0</v>
      </c>
      <c r="K11" s="51">
        <f>SUMIFS(raw_resource_build!$I:$I,raw_resource_build!$B:$B,$G11,raw_resource_build!$A:$A,K$4)</f>
        <v>0</v>
      </c>
      <c r="M11" s="149"/>
      <c r="N11" s="103"/>
      <c r="O11" s="103"/>
      <c r="P11" s="150"/>
    </row>
    <row r="12" spans="1:16" x14ac:dyDescent="0.25">
      <c r="A12" s="58" t="s">
        <v>5209</v>
      </c>
      <c r="B12" s="9" t="s">
        <v>39</v>
      </c>
      <c r="C12" s="42">
        <v>0</v>
      </c>
      <c r="D12" s="42">
        <v>0</v>
      </c>
      <c r="E12" s="42">
        <v>0</v>
      </c>
      <c r="F12" s="59">
        <v>0</v>
      </c>
      <c r="G12" t="s">
        <v>5209</v>
      </c>
      <c r="H12" s="51">
        <f>SUMIFS(raw_resource_build!$I:$I,raw_resource_build!$B:$B,$G12,raw_resource_build!$A:$A,H$4)</f>
        <v>0</v>
      </c>
      <c r="I12" s="51">
        <f>SUMIFS(raw_resource_build!$I:$I,raw_resource_build!$B:$B,$G12,raw_resource_build!$A:$A,I$4)</f>
        <v>0</v>
      </c>
      <c r="J12" s="51">
        <f>SUMIFS(raw_resource_build!$I:$I,raw_resource_build!$B:$B,$G12,raw_resource_build!$A:$A,J$4)</f>
        <v>0</v>
      </c>
      <c r="K12" s="51">
        <f>SUMIFS(raw_resource_build!$I:$I,raw_resource_build!$B:$B,$G12,raw_resource_build!$A:$A,K$4)</f>
        <v>0</v>
      </c>
      <c r="M12" s="149"/>
      <c r="N12" s="103"/>
      <c r="O12" s="103"/>
      <c r="P12" s="150"/>
    </row>
    <row r="13" spans="1:16" x14ac:dyDescent="0.25">
      <c r="A13" s="58" t="s">
        <v>3633</v>
      </c>
      <c r="B13" s="9" t="s">
        <v>39</v>
      </c>
      <c r="C13" s="42">
        <v>262.80000000000007</v>
      </c>
      <c r="D13" s="42">
        <v>262.80000000000007</v>
      </c>
      <c r="E13" s="42">
        <v>262.80000000000007</v>
      </c>
      <c r="F13" s="59">
        <v>262.80000000000007</v>
      </c>
      <c r="G13" t="s">
        <v>3633</v>
      </c>
      <c r="H13" s="51">
        <f>SUMIFS(raw_resource_build!$I:$I,raw_resource_build!$B:$B,$G13,raw_resource_build!$A:$A,H$4)</f>
        <v>262.8</v>
      </c>
      <c r="I13" s="51">
        <f>SUMIFS(raw_resource_build!$I:$I,raw_resource_build!$B:$B,$G13,raw_resource_build!$A:$A,I$4)</f>
        <v>262.8</v>
      </c>
      <c r="J13" s="51">
        <f>SUMIFS(raw_resource_build!$I:$I,raw_resource_build!$B:$B,$G13,raw_resource_build!$A:$A,J$4)</f>
        <v>262.8</v>
      </c>
      <c r="K13" s="51">
        <f>SUMIFS(raw_resource_build!$I:$I,raw_resource_build!$B:$B,$G13,raw_resource_build!$A:$A,K$4)</f>
        <v>262.8</v>
      </c>
      <c r="L13" t="s">
        <v>3633</v>
      </c>
      <c r="M13" s="149">
        <f>SUMIFS(CONV_CAISO_Gen_List!$K:$K,CONV_CAISO_Gen_List!$Z:$Z,$L13,CONV_CAISO_Gen_List!$V:$V,"&lt;="&amp;DATE(M$4,1,1),CONV_CAISO_Gen_List!$X:$X,"&gt;="&amp;DATE(M$4,12,31))</f>
        <v>262.80000000000007</v>
      </c>
      <c r="N13" s="103">
        <f>SUMIFS(CONV_CAISO_Gen_List!$K:$K,CONV_CAISO_Gen_List!$Z:$Z,$L13,CONV_CAISO_Gen_List!$V:$V,"&lt;="&amp;DATE(N$4,1,1),CONV_CAISO_Gen_List!$X:$X,"&gt;="&amp;DATE(N$4,12,31))</f>
        <v>262.80000000000007</v>
      </c>
      <c r="O13" s="103">
        <f>SUMIFS(CONV_CAISO_Gen_List!$K:$K,CONV_CAISO_Gen_List!$Z:$Z,$L13,CONV_CAISO_Gen_List!$V:$V,"&lt;="&amp;DATE(O$4,1,1),CONV_CAISO_Gen_List!$X:$X,"&gt;="&amp;DATE(O$4,12,31))</f>
        <v>262.80000000000007</v>
      </c>
      <c r="P13" s="150">
        <f>SUMIFS(CONV_CAISO_Gen_List!$K:$K,CONV_CAISO_Gen_List!$Z:$Z,$L13,CONV_CAISO_Gen_List!$V:$V,"&lt;="&amp;DATE(P$4,1,1),CONV_CAISO_Gen_List!$X:$X,"&gt;="&amp;DATE(P$4,12,31))</f>
        <v>262.80000000000007</v>
      </c>
    </row>
    <row r="14" spans="1:16" x14ac:dyDescent="0.25">
      <c r="A14" s="10" t="s">
        <v>3372</v>
      </c>
      <c r="B14" s="60" t="s">
        <v>39</v>
      </c>
      <c r="C14" s="61">
        <v>6416.2199999999993</v>
      </c>
      <c r="D14" s="61">
        <v>652</v>
      </c>
      <c r="E14" s="61">
        <v>652</v>
      </c>
      <c r="F14" s="62">
        <v>652</v>
      </c>
      <c r="G14" t="s">
        <v>3372</v>
      </c>
      <c r="H14" s="51">
        <f>SUMIFS(raw_resource_build!$I:$I,raw_resource_build!$B:$B,$G14,raw_resource_build!$A:$A,H$4)</f>
        <v>6416.22</v>
      </c>
      <c r="I14" s="51">
        <f>SUMIFS(raw_resource_build!$I:$I,raw_resource_build!$B:$B,$G14,raw_resource_build!$A:$A,I$4)</f>
        <v>652</v>
      </c>
      <c r="J14" s="51">
        <f>SUMIFS(raw_resource_build!$I:$I,raw_resource_build!$B:$B,$G14,raw_resource_build!$A:$A,J$4)</f>
        <v>652</v>
      </c>
      <c r="K14" s="51">
        <f>SUMIFS(raw_resource_build!$I:$I,raw_resource_build!$B:$B,$G14,raw_resource_build!$A:$A,K$4)</f>
        <v>652</v>
      </c>
      <c r="L14" t="s">
        <v>3372</v>
      </c>
      <c r="M14" s="149">
        <f>SUMIFS(CONV_CAISO_Gen_List!$K:$K,CONV_CAISO_Gen_List!$Z:$Z,$L14,CONV_CAISO_Gen_List!$V:$V,"&lt;="&amp;DATE(M$4,1,1),CONV_CAISO_Gen_List!$X:$X,"&gt;="&amp;DATE(M$4,12,31))</f>
        <v>6416.2199999999993</v>
      </c>
      <c r="N14" s="103">
        <f>SUMIFS(CONV_CAISO_Gen_List!$K:$K,CONV_CAISO_Gen_List!$Z:$Z,$L14,CONV_CAISO_Gen_List!$V:$V,"&lt;="&amp;DATE(N$4,1,1),CONV_CAISO_Gen_List!$X:$X,"&gt;="&amp;DATE(N$4,12,31))</f>
        <v>652</v>
      </c>
      <c r="O14" s="103">
        <f>SUMIFS(CONV_CAISO_Gen_List!$K:$K,CONV_CAISO_Gen_List!$Z:$Z,$L14,CONV_CAISO_Gen_List!$V:$V,"&lt;="&amp;DATE(O$4,1,1),CONV_CAISO_Gen_List!$X:$X,"&gt;="&amp;DATE(O$4,12,31))</f>
        <v>652</v>
      </c>
      <c r="P14" s="150">
        <f>SUMIFS(CONV_CAISO_Gen_List!$K:$K,CONV_CAISO_Gen_List!$Z:$Z,$L14,CONV_CAISO_Gen_List!$V:$V,"&lt;="&amp;DATE(P$4,1,1),CONV_CAISO_Gen_List!$X:$X,"&gt;="&amp;DATE(P$4,12,31))</f>
        <v>652</v>
      </c>
    </row>
    <row r="15" spans="1:16" x14ac:dyDescent="0.25">
      <c r="A15" s="9"/>
      <c r="B15" s="9"/>
      <c r="C15" s="50"/>
      <c r="D15" s="50"/>
      <c r="E15" s="50"/>
      <c r="F15" s="50"/>
      <c r="G15" t="s">
        <v>3391</v>
      </c>
      <c r="H15" s="51">
        <f>SUMIFS(raw_resource_build!$I:$I,raw_resource_build!$B:$B,$G15,raw_resource_build!$A:$A,H$4)</f>
        <v>7843.85</v>
      </c>
      <c r="I15" s="51">
        <f>SUMIFS(raw_resource_build!$I:$I,raw_resource_build!$B:$B,$G15,raw_resource_build!$A:$A,I$4)</f>
        <v>7843.85</v>
      </c>
      <c r="J15" s="51">
        <f>SUMIFS(raw_resource_build!$I:$I,raw_resource_build!$B:$B,$G15,raw_resource_build!$A:$A,J$4)</f>
        <v>7843.85</v>
      </c>
      <c r="K15" s="51">
        <f>SUMIFS(raw_resource_build!$I:$I,raw_resource_build!$B:$B,$G15,raw_resource_build!$A:$A,K$4)</f>
        <v>7843.85</v>
      </c>
      <c r="L15" t="s">
        <v>3391</v>
      </c>
      <c r="M15" s="149">
        <f>SUMIFS(CONV_CAISO_Gen_List!$K:$K,CONV_CAISO_Gen_List!$Z:$Z,$L15,CONV_CAISO_Gen_List!$V:$V,"&lt;="&amp;DATE(M$4,1,1),CONV_CAISO_Gen_List!$X:$X,"&gt;="&amp;DATE(M$4,12,31))</f>
        <v>7064.3780000000033</v>
      </c>
      <c r="N15" s="103">
        <f>SUMIFS(CONV_CAISO_Gen_List!$K:$K,CONV_CAISO_Gen_List!$Z:$Z,$L15,CONV_CAISO_Gen_List!$V:$V,"&lt;="&amp;DATE(N$4,1,1),CONV_CAISO_Gen_List!$X:$X,"&gt;="&amp;DATE(N$4,12,31))</f>
        <v>7064.3780000000033</v>
      </c>
      <c r="O15" s="103">
        <f>SUMIFS(CONV_CAISO_Gen_List!$K:$K,CONV_CAISO_Gen_List!$Z:$Z,$L15,CONV_CAISO_Gen_List!$V:$V,"&lt;="&amp;DATE(O$4,1,1),CONV_CAISO_Gen_List!$X:$X,"&gt;="&amp;DATE(O$4,12,31))</f>
        <v>7064.3780000000033</v>
      </c>
      <c r="P15" s="150">
        <f>SUMIFS(CONV_CAISO_Gen_List!$K:$K,CONV_CAISO_Gen_List!$Z:$Z,$L15,CONV_CAISO_Gen_List!$V:$V,"&lt;="&amp;DATE(P$4,1,1),CONV_CAISO_Gen_List!$X:$X,"&gt;="&amp;DATE(P$4,12,31))</f>
        <v>7064.3780000000033</v>
      </c>
    </row>
    <row r="16" spans="1:16" x14ac:dyDescent="0.25">
      <c r="A16" s="9"/>
      <c r="B16" s="9"/>
      <c r="C16" s="50"/>
      <c r="D16" s="50"/>
      <c r="E16" s="50"/>
      <c r="F16" s="50"/>
      <c r="G16" t="s">
        <v>5175</v>
      </c>
      <c r="H16" s="51">
        <f>SUMIFS(raw_resource_build!$I:$I,raw_resource_build!$B:$B,$G16,raw_resource_build!$A:$A,H$4)</f>
        <v>1832</v>
      </c>
      <c r="I16" s="51">
        <f>SUMIFS(raw_resource_build!$I:$I,raw_resource_build!$B:$B,$G16,raw_resource_build!$A:$A,I$4)</f>
        <v>1832</v>
      </c>
      <c r="J16" s="51">
        <f>SUMIFS(raw_resource_build!$I:$I,raw_resource_build!$B:$B,$G16,raw_resource_build!$A:$A,J$4)</f>
        <v>1832</v>
      </c>
      <c r="K16" s="51">
        <f>SUMIFS(raw_resource_build!$I:$I,raw_resource_build!$B:$B,$G16,raw_resource_build!$A:$A,K$4)</f>
        <v>1832</v>
      </c>
      <c r="L16" t="s">
        <v>3833</v>
      </c>
      <c r="M16" s="156">
        <f>SUMIFS(CONV_CAISO_Gen_List!$K:$K,CONV_CAISO_Gen_List!$Z:$Z,$L16,CONV_CAISO_Gen_List!$V:$V,"&lt;="&amp;DATE(M$4,1,1),CONV_CAISO_Gen_List!$X:$X,"&gt;="&amp;DATE(M$4,12,31))</f>
        <v>1832.5800000000002</v>
      </c>
      <c r="N16" s="141">
        <f>SUMIFS(CONV_CAISO_Gen_List!$K:$K,CONV_CAISO_Gen_List!$Z:$Z,$L16,CONV_CAISO_Gen_List!$V:$V,"&lt;="&amp;DATE(N$4,1,1),CONV_CAISO_Gen_List!$X:$X,"&gt;="&amp;DATE(N$4,12,31))</f>
        <v>1832.5800000000002</v>
      </c>
      <c r="O16" s="141">
        <f>SUMIFS(CONV_CAISO_Gen_List!$K:$K,CONV_CAISO_Gen_List!$Z:$Z,$L16,CONV_CAISO_Gen_List!$V:$V,"&lt;="&amp;DATE(O$4,1,1),CONV_CAISO_Gen_List!$X:$X,"&gt;="&amp;DATE(O$4,12,31))</f>
        <v>1832.5800000000002</v>
      </c>
      <c r="P16" s="157">
        <f>SUMIFS(CONV_CAISO_Gen_List!$K:$K,CONV_CAISO_Gen_List!$Z:$Z,$L16,CONV_CAISO_Gen_List!$V:$V,"&lt;="&amp;DATE(P$4,1,1),CONV_CAISO_Gen_List!$X:$X,"&gt;="&amp;DATE(P$4,12,31))</f>
        <v>1832.5800000000002</v>
      </c>
    </row>
    <row r="17" spans="1:17" x14ac:dyDescent="0.25">
      <c r="A17" s="9"/>
      <c r="B17" s="9"/>
      <c r="C17" s="50"/>
      <c r="D17" s="50"/>
      <c r="E17" s="50"/>
      <c r="F17" s="50"/>
      <c r="G17" t="s">
        <v>5176</v>
      </c>
      <c r="H17" s="51">
        <f>SUMIFS(raw_resource_build!$I:$I,raw_resource_build!$B:$B,$G17,raw_resource_build!$A:$A,H$4)</f>
        <v>689.75</v>
      </c>
      <c r="I17" s="51">
        <f>SUMIFS(raw_resource_build!$I:$I,raw_resource_build!$B:$B,$G17,raw_resource_build!$A:$A,I$4)</f>
        <v>1113.25</v>
      </c>
      <c r="J17" s="51">
        <f>SUMIFS(raw_resource_build!$I:$I,raw_resource_build!$B:$B,$G17,raw_resource_build!$A:$A,J$4)</f>
        <v>1325</v>
      </c>
      <c r="K17" s="51">
        <f>SUMIFS(raw_resource_build!$I:$I,raw_resource_build!$B:$B,$G17,raw_resource_build!$A:$A,K$4)</f>
        <v>1325</v>
      </c>
      <c r="M17" s="151"/>
      <c r="N17" s="109"/>
      <c r="O17" s="109"/>
      <c r="P17" s="152"/>
    </row>
    <row r="18" spans="1:17" x14ac:dyDescent="0.25">
      <c r="A18" s="9"/>
      <c r="B18" s="9"/>
      <c r="C18" s="50"/>
      <c r="D18" s="50"/>
      <c r="E18" s="50"/>
      <c r="F18" s="50"/>
      <c r="L18" t="s">
        <v>5176</v>
      </c>
      <c r="M18" s="158">
        <f>H17</f>
        <v>689.75</v>
      </c>
      <c r="N18" s="142">
        <f t="shared" ref="N18:P18" si="0">I17</f>
        <v>1113.25</v>
      </c>
      <c r="O18" s="142">
        <f t="shared" si="0"/>
        <v>1325</v>
      </c>
      <c r="P18" s="159">
        <f t="shared" si="0"/>
        <v>1325</v>
      </c>
      <c r="Q18" t="s">
        <v>5413</v>
      </c>
    </row>
    <row r="19" spans="1:17" x14ac:dyDescent="0.25">
      <c r="A19" s="9"/>
      <c r="B19" s="9"/>
      <c r="C19" s="50"/>
      <c r="D19" s="50"/>
      <c r="E19" s="50"/>
      <c r="F19" s="50"/>
      <c r="H19" s="51"/>
      <c r="I19" s="51"/>
      <c r="J19" s="51"/>
      <c r="K19" s="51"/>
      <c r="M19" s="158"/>
      <c r="N19" s="142"/>
      <c r="O19" s="142"/>
      <c r="P19" s="159"/>
    </row>
    <row r="20" spans="1:17" ht="15.75" thickBot="1" x14ac:dyDescent="0.3">
      <c r="A20" s="9"/>
      <c r="B20" s="9"/>
      <c r="C20" s="50"/>
      <c r="D20" s="50"/>
      <c r="E20" s="50"/>
      <c r="F20" s="50"/>
      <c r="H20" s="51"/>
      <c r="I20" s="51"/>
      <c r="J20" s="51"/>
      <c r="K20" s="51"/>
      <c r="L20" t="s">
        <v>5218</v>
      </c>
      <c r="M20" s="160">
        <f>H68</f>
        <v>1752.45</v>
      </c>
      <c r="N20" s="161">
        <f t="shared" ref="N20:P20" si="1">I68</f>
        <v>1752.45</v>
      </c>
      <c r="O20" s="161">
        <f t="shared" si="1"/>
        <v>1752.45</v>
      </c>
      <c r="P20" s="162">
        <f t="shared" si="1"/>
        <v>1752.45</v>
      </c>
    </row>
    <row r="21" spans="1:17" x14ac:dyDescent="0.25">
      <c r="A21" s="3"/>
      <c r="B21" s="3"/>
      <c r="C21" s="43"/>
      <c r="D21" s="43"/>
      <c r="E21" s="43"/>
      <c r="F21" s="43"/>
    </row>
    <row r="22" spans="1:17" x14ac:dyDescent="0.25">
      <c r="A22" s="54" t="s">
        <v>5307</v>
      </c>
      <c r="B22" s="55"/>
      <c r="C22" s="55"/>
      <c r="D22" s="55"/>
      <c r="E22" s="55"/>
      <c r="F22" s="21"/>
    </row>
    <row r="23" spans="1:17" x14ac:dyDescent="0.25">
      <c r="A23" s="56" t="s">
        <v>5306</v>
      </c>
      <c r="B23" s="41" t="s">
        <v>5177</v>
      </c>
      <c r="C23" s="41">
        <v>2018</v>
      </c>
      <c r="D23" s="41">
        <v>2022</v>
      </c>
      <c r="E23" s="41">
        <v>2026</v>
      </c>
      <c r="F23" s="57">
        <v>2030</v>
      </c>
      <c r="H23" s="41">
        <v>2018</v>
      </c>
      <c r="I23" s="41">
        <v>2022</v>
      </c>
      <c r="J23" s="41">
        <v>2026</v>
      </c>
      <c r="K23" s="41">
        <v>2030</v>
      </c>
    </row>
    <row r="24" spans="1:17" x14ac:dyDescent="0.25">
      <c r="A24" s="58" t="s">
        <v>5272</v>
      </c>
      <c r="B24" s="9" t="s">
        <v>1084</v>
      </c>
      <c r="C24" s="44">
        <v>1170</v>
      </c>
      <c r="D24" s="44">
        <v>1170</v>
      </c>
      <c r="E24" s="44">
        <v>1170</v>
      </c>
      <c r="F24" s="63">
        <v>1170</v>
      </c>
      <c r="G24" t="s">
        <v>5272</v>
      </c>
      <c r="H24" s="51">
        <f>SUMIFS(raw_resource_build!$I:$I,raw_resource_build!$B:$B,$G24,raw_resource_build!$A:$A,H$4)</f>
        <v>1170</v>
      </c>
      <c r="I24" s="51">
        <f>SUMIFS(raw_resource_build!$I:$I,raw_resource_build!$B:$B,$G24,raw_resource_build!$A:$A,I$4)</f>
        <v>1170</v>
      </c>
      <c r="J24" s="51">
        <f>SUMIFS(raw_resource_build!$I:$I,raw_resource_build!$B:$B,$G24,raw_resource_build!$A:$A,J$4)</f>
        <v>1170</v>
      </c>
      <c r="K24" s="51">
        <f>SUMIFS(raw_resource_build!$I:$I,raw_resource_build!$B:$B,$G24,raw_resource_build!$A:$A,K$4)</f>
        <v>1170</v>
      </c>
    </row>
    <row r="25" spans="1:17" x14ac:dyDescent="0.25">
      <c r="A25" s="58" t="s">
        <v>5267</v>
      </c>
      <c r="B25" s="9" t="s">
        <v>1084</v>
      </c>
      <c r="C25" s="44">
        <v>10764.803</v>
      </c>
      <c r="D25" s="44">
        <v>8895.8029999999999</v>
      </c>
      <c r="E25" s="44">
        <v>8225.8029999999999</v>
      </c>
      <c r="F25" s="63">
        <v>8225.8029999999999</v>
      </c>
      <c r="G25" t="s">
        <v>5267</v>
      </c>
      <c r="H25" s="51">
        <f>SUMIFS(raw_resource_build!$I:$I,raw_resource_build!$B:$B,$G25,raw_resource_build!$A:$A,H$4)</f>
        <v>10764.8</v>
      </c>
      <c r="I25" s="51">
        <f>SUMIFS(raw_resource_build!$I:$I,raw_resource_build!$B:$B,$G25,raw_resource_build!$A:$A,I$4)</f>
        <v>8895.7999999999993</v>
      </c>
      <c r="J25" s="51">
        <f>SUMIFS(raw_resource_build!$I:$I,raw_resource_build!$B:$B,$G25,raw_resource_build!$A:$A,J$4)</f>
        <v>8225.7999999999993</v>
      </c>
      <c r="K25" s="51">
        <f>SUMIFS(raw_resource_build!$I:$I,raw_resource_build!$B:$B,$G25,raw_resource_build!$A:$A,K$4)</f>
        <v>8225.7999999999993</v>
      </c>
    </row>
    <row r="26" spans="1:17" x14ac:dyDescent="0.25">
      <c r="A26" s="58" t="s">
        <v>5266</v>
      </c>
      <c r="B26" s="9" t="s">
        <v>1084</v>
      </c>
      <c r="C26" s="44">
        <v>9264.3139999999985</v>
      </c>
      <c r="D26" s="44">
        <v>9264.3139999999985</v>
      </c>
      <c r="E26" s="44">
        <v>9768.9140999999981</v>
      </c>
      <c r="F26" s="63">
        <v>9768.9140999999981</v>
      </c>
      <c r="G26" s="1" t="s">
        <v>5345</v>
      </c>
      <c r="H26" s="51"/>
      <c r="I26" s="51"/>
      <c r="J26" s="51"/>
      <c r="K26" s="51"/>
    </row>
    <row r="27" spans="1:17" x14ac:dyDescent="0.25">
      <c r="A27" s="58" t="s">
        <v>5273</v>
      </c>
      <c r="B27" s="9" t="s">
        <v>1084</v>
      </c>
      <c r="C27" s="44">
        <v>3327.3700000000022</v>
      </c>
      <c r="D27" s="44">
        <v>3657.3700000000022</v>
      </c>
      <c r="E27" s="44">
        <v>3327.3700000000022</v>
      </c>
      <c r="F27" s="63">
        <v>3243.1700000000023</v>
      </c>
      <c r="G27" t="s">
        <v>5273</v>
      </c>
      <c r="H27" s="51">
        <f>SUMIFS(raw_resource_build!$I:$I,raw_resource_build!$B:$B,$G27,raw_resource_build!$A:$A,H$4)</f>
        <v>3327.37</v>
      </c>
      <c r="I27" s="51">
        <f>SUMIFS(raw_resource_build!$I:$I,raw_resource_build!$B:$B,$G27,raw_resource_build!$A:$A,I$4)</f>
        <v>3657.37</v>
      </c>
      <c r="J27" s="51">
        <f>SUMIFS(raw_resource_build!$I:$I,raw_resource_build!$B:$B,$G27,raw_resource_build!$A:$A,J$4)</f>
        <v>3327.37</v>
      </c>
      <c r="K27" s="51">
        <f>SUMIFS(raw_resource_build!$I:$I,raw_resource_build!$B:$B,$G27,raw_resource_build!$A:$A,K$4)</f>
        <v>3243.17</v>
      </c>
    </row>
    <row r="28" spans="1:17" x14ac:dyDescent="0.25">
      <c r="A28" s="58" t="s">
        <v>5286</v>
      </c>
      <c r="B28" s="9" t="s">
        <v>2278</v>
      </c>
      <c r="C28" s="44">
        <v>2858.2619999999997</v>
      </c>
      <c r="D28" s="44">
        <v>2858.2619999999997</v>
      </c>
      <c r="E28" s="44">
        <v>2858.2619999999997</v>
      </c>
      <c r="F28" s="63">
        <v>2858.2619999999997</v>
      </c>
      <c r="G28" t="s">
        <v>5286</v>
      </c>
      <c r="H28" s="51">
        <f>SUMIFS(raw_resource_build!$I:$I,raw_resource_build!$B:$B,$G28,raw_resource_build!$A:$A,H$4)</f>
        <v>2858.26</v>
      </c>
      <c r="I28" s="51">
        <f>SUMIFS(raw_resource_build!$I:$I,raw_resource_build!$B:$B,$G28,raw_resource_build!$A:$A,I$4)</f>
        <v>2858.26</v>
      </c>
      <c r="J28" s="51">
        <f>SUMIFS(raw_resource_build!$I:$I,raw_resource_build!$B:$B,$G28,raw_resource_build!$A:$A,J$4)</f>
        <v>2858.26</v>
      </c>
      <c r="K28" s="51">
        <f>SUMIFS(raw_resource_build!$I:$I,raw_resource_build!$B:$B,$G28,raw_resource_build!$A:$A,K$4)</f>
        <v>2858.26</v>
      </c>
    </row>
    <row r="29" spans="1:17" x14ac:dyDescent="0.25">
      <c r="A29" s="58" t="s">
        <v>5282</v>
      </c>
      <c r="B29" s="9" t="s">
        <v>2278</v>
      </c>
      <c r="C29" s="44">
        <v>9100.5</v>
      </c>
      <c r="D29" s="44">
        <v>8096.5000000000009</v>
      </c>
      <c r="E29" s="44">
        <v>7448.5000000000009</v>
      </c>
      <c r="F29" s="63">
        <v>7448.5000000000009</v>
      </c>
      <c r="G29" t="s">
        <v>5282</v>
      </c>
      <c r="H29" s="51">
        <f>SUMIFS(raw_resource_build!$I:$I,raw_resource_build!$B:$B,$G29,raw_resource_build!$A:$A,H$4)</f>
        <v>9100.5</v>
      </c>
      <c r="I29" s="51">
        <f>SUMIFS(raw_resource_build!$I:$I,raw_resource_build!$B:$B,$G29,raw_resource_build!$A:$A,I$4)</f>
        <v>8096.5</v>
      </c>
      <c r="J29" s="51">
        <f>SUMIFS(raw_resource_build!$I:$I,raw_resource_build!$B:$B,$G29,raw_resource_build!$A:$A,J$4)</f>
        <v>7448.5</v>
      </c>
      <c r="K29" s="51">
        <f>SUMIFS(raw_resource_build!$I:$I,raw_resource_build!$B:$B,$G29,raw_resource_build!$A:$A,K$4)</f>
        <v>7448.5</v>
      </c>
    </row>
    <row r="30" spans="1:17" x14ac:dyDescent="0.25">
      <c r="A30" s="58" t="s">
        <v>5281</v>
      </c>
      <c r="B30" s="9" t="s">
        <v>2278</v>
      </c>
      <c r="C30" s="44">
        <v>19474.352099999993</v>
      </c>
      <c r="D30" s="44">
        <v>19768.352099999993</v>
      </c>
      <c r="E30" s="44">
        <v>19715.452099999991</v>
      </c>
      <c r="F30" s="63">
        <v>19715.452099999991</v>
      </c>
      <c r="G30" s="1" t="s">
        <v>5345</v>
      </c>
      <c r="H30" s="51"/>
      <c r="I30" s="51"/>
      <c r="J30" s="51"/>
      <c r="K30" s="51"/>
    </row>
    <row r="31" spans="1:17" x14ac:dyDescent="0.25">
      <c r="A31" s="58" t="s">
        <v>5287</v>
      </c>
      <c r="B31" s="9" t="s">
        <v>2278</v>
      </c>
      <c r="C31" s="44">
        <v>8586.2549899999976</v>
      </c>
      <c r="D31" s="44">
        <v>9197.154999999997</v>
      </c>
      <c r="E31" s="44">
        <v>10759.304999999997</v>
      </c>
      <c r="F31" s="63">
        <v>10370.834999999999</v>
      </c>
      <c r="G31" t="s">
        <v>5287</v>
      </c>
      <c r="H31" s="51">
        <f>SUMIFS(raw_resource_build!$I:$I,raw_resource_build!$B:$B,$G31,raw_resource_build!$A:$A,H$4)</f>
        <v>8586.25</v>
      </c>
      <c r="I31" s="51">
        <f>SUMIFS(raw_resource_build!$I:$I,raw_resource_build!$B:$B,$G31,raw_resource_build!$A:$A,I$4)</f>
        <v>9197.16</v>
      </c>
      <c r="J31" s="51">
        <f>SUMIFS(raw_resource_build!$I:$I,raw_resource_build!$B:$B,$G31,raw_resource_build!$A:$A,J$4)</f>
        <v>10759.31</v>
      </c>
      <c r="K31" s="51">
        <f>SUMIFS(raw_resource_build!$I:$I,raw_resource_build!$B:$B,$G31,raw_resource_build!$A:$A,K$4)</f>
        <v>10370.83</v>
      </c>
    </row>
    <row r="32" spans="1:17" x14ac:dyDescent="0.25">
      <c r="A32" s="58" t="s">
        <v>5257</v>
      </c>
      <c r="B32" s="9" t="s">
        <v>2651</v>
      </c>
      <c r="C32" s="44">
        <v>456.69199999999995</v>
      </c>
      <c r="D32" s="44">
        <v>456.69199999999995</v>
      </c>
      <c r="E32" s="44">
        <v>456.69199999999995</v>
      </c>
      <c r="F32" s="63">
        <v>456.69199999999995</v>
      </c>
      <c r="G32" t="s">
        <v>5257</v>
      </c>
      <c r="H32" s="51">
        <f>SUMIFS(raw_resource_build!$I:$I,raw_resource_build!$B:$B,$G32,raw_resource_build!$A:$A,H$4)</f>
        <v>456.69</v>
      </c>
      <c r="I32" s="51">
        <f>SUMIFS(raw_resource_build!$I:$I,raw_resource_build!$B:$B,$G32,raw_resource_build!$A:$A,I$4)</f>
        <v>456.69</v>
      </c>
      <c r="J32" s="51">
        <f>SUMIFS(raw_resource_build!$I:$I,raw_resource_build!$B:$B,$G32,raw_resource_build!$A:$A,J$4)</f>
        <v>456.69</v>
      </c>
      <c r="K32" s="51">
        <f>SUMIFS(raw_resource_build!$I:$I,raw_resource_build!$B:$B,$G32,raw_resource_build!$A:$A,K$4)</f>
        <v>456.69</v>
      </c>
    </row>
    <row r="33" spans="1:11" x14ac:dyDescent="0.25">
      <c r="A33" s="58" t="s">
        <v>5254</v>
      </c>
      <c r="B33" s="9" t="s">
        <v>2651</v>
      </c>
      <c r="C33" s="44">
        <v>1800</v>
      </c>
      <c r="D33" s="44">
        <v>1800</v>
      </c>
      <c r="E33" s="44">
        <v>1800</v>
      </c>
      <c r="F33" s="63">
        <v>0</v>
      </c>
      <c r="G33" t="s">
        <v>5254</v>
      </c>
      <c r="H33" s="51">
        <f>SUMIFS(raw_resource_build!$I:$I,raw_resource_build!$B:$B,$G33,raw_resource_build!$A:$A,H$4)</f>
        <v>1800</v>
      </c>
      <c r="I33" s="51">
        <f>SUMIFS(raw_resource_build!$I:$I,raw_resource_build!$B:$B,$G33,raw_resource_build!$A:$A,I$4)</f>
        <v>1800</v>
      </c>
      <c r="J33" s="51">
        <f>SUMIFS(raw_resource_build!$I:$I,raw_resource_build!$B:$B,$G33,raw_resource_build!$A:$A,J$4)</f>
        <v>1800</v>
      </c>
      <c r="K33" s="51">
        <f>SUMIFS(raw_resource_build!$I:$I,raw_resource_build!$B:$B,$G33,raw_resource_build!$A:$A,K$4)</f>
        <v>0</v>
      </c>
    </row>
    <row r="34" spans="1:11" x14ac:dyDescent="0.25">
      <c r="A34" s="58" t="s">
        <v>5253</v>
      </c>
      <c r="B34" s="9" t="s">
        <v>2651</v>
      </c>
      <c r="C34" s="44">
        <v>1935.8999100000003</v>
      </c>
      <c r="D34" s="44">
        <v>1935.8999100000003</v>
      </c>
      <c r="E34" s="44">
        <v>1935.8999100000003</v>
      </c>
      <c r="F34" s="63">
        <v>1935.8999100000003</v>
      </c>
      <c r="G34" s="1" t="s">
        <v>5345</v>
      </c>
    </row>
    <row r="35" spans="1:11" x14ac:dyDescent="0.25">
      <c r="A35" s="58" t="s">
        <v>5258</v>
      </c>
      <c r="B35" s="9" t="s">
        <v>2651</v>
      </c>
      <c r="C35" s="44">
        <v>2759.2000000000003</v>
      </c>
      <c r="D35" s="44">
        <v>2726.5000000000005</v>
      </c>
      <c r="E35" s="44">
        <v>2282.5000000000005</v>
      </c>
      <c r="F35" s="63">
        <v>2282.5000000000005</v>
      </c>
      <c r="G35" t="s">
        <v>5258</v>
      </c>
      <c r="H35" s="51">
        <f>SUMIFS(raw_resource_build!$I:$I,raw_resource_build!$B:$B,$G35,raw_resource_build!$A:$A,H$4)</f>
        <v>2759.2</v>
      </c>
      <c r="I35" s="51">
        <f>SUMIFS(raw_resource_build!$I:$I,raw_resource_build!$B:$B,$G35,raw_resource_build!$A:$A,I$4)</f>
        <v>2726.5</v>
      </c>
      <c r="J35" s="51">
        <f>SUMIFS(raw_resource_build!$I:$I,raw_resource_build!$B:$B,$G35,raw_resource_build!$A:$A,J$4)</f>
        <v>2282.5</v>
      </c>
      <c r="K35" s="51">
        <f>SUMIFS(raw_resource_build!$I:$I,raw_resource_build!$B:$B,$G35,raw_resource_build!$A:$A,K$4)</f>
        <v>2282.5</v>
      </c>
    </row>
    <row r="36" spans="1:11" x14ac:dyDescent="0.25">
      <c r="A36" s="58" t="s">
        <v>5242</v>
      </c>
      <c r="B36" s="9" t="s">
        <v>910</v>
      </c>
      <c r="C36" s="45">
        <v>255.3</v>
      </c>
      <c r="D36" s="45">
        <v>255.3</v>
      </c>
      <c r="E36" s="45">
        <v>255.3</v>
      </c>
      <c r="F36" s="64">
        <v>255.3</v>
      </c>
      <c r="G36" s="1" t="s">
        <v>5345</v>
      </c>
    </row>
    <row r="37" spans="1:11" x14ac:dyDescent="0.25">
      <c r="A37" s="58" t="s">
        <v>5246</v>
      </c>
      <c r="B37" s="9" t="s">
        <v>910</v>
      </c>
      <c r="C37" s="45">
        <v>634.09996000000024</v>
      </c>
      <c r="D37" s="45">
        <v>814.09992000000034</v>
      </c>
      <c r="E37" s="45">
        <v>814.09992000000034</v>
      </c>
      <c r="F37" s="64">
        <v>814.09992000000034</v>
      </c>
      <c r="G37" t="s">
        <v>5246</v>
      </c>
      <c r="H37" s="51">
        <f>SUMIFS(raw_resource_build!$I:$I,raw_resource_build!$B:$B,$G37,raw_resource_build!$A:$A,H$4)</f>
        <v>634.1</v>
      </c>
      <c r="I37" s="51">
        <f>SUMIFS(raw_resource_build!$I:$I,raw_resource_build!$B:$B,$G37,raw_resource_build!$A:$A,I$4)</f>
        <v>814.1</v>
      </c>
      <c r="J37" s="51">
        <f>SUMIFS(raw_resource_build!$I:$I,raw_resource_build!$B:$B,$G37,raw_resource_build!$A:$A,J$4)</f>
        <v>814.1</v>
      </c>
      <c r="K37" s="51">
        <f>SUMIFS(raw_resource_build!$I:$I,raw_resource_build!$B:$B,$G37,raw_resource_build!$A:$A,K$4)</f>
        <v>814.1</v>
      </c>
    </row>
    <row r="38" spans="1:11" x14ac:dyDescent="0.25">
      <c r="A38" s="58" t="s">
        <v>5200</v>
      </c>
      <c r="B38" s="9" t="s">
        <v>2596</v>
      </c>
      <c r="C38" s="45">
        <v>1874.05999</v>
      </c>
      <c r="D38" s="45">
        <v>1874.05999</v>
      </c>
      <c r="E38" s="45">
        <v>1874.05999</v>
      </c>
      <c r="F38" s="64">
        <v>1874.05999</v>
      </c>
      <c r="G38" s="1" t="s">
        <v>5345</v>
      </c>
    </row>
    <row r="39" spans="1:11" x14ac:dyDescent="0.25">
      <c r="A39" s="10" t="s">
        <v>5203</v>
      </c>
      <c r="B39" s="60" t="s">
        <v>2596</v>
      </c>
      <c r="C39" s="65">
        <v>890.5999999999998</v>
      </c>
      <c r="D39" s="65">
        <v>890.5999999999998</v>
      </c>
      <c r="E39" s="65">
        <v>890.5999999999998</v>
      </c>
      <c r="F39" s="66">
        <v>890.5999999999998</v>
      </c>
      <c r="G39" t="s">
        <v>5203</v>
      </c>
      <c r="H39" s="51">
        <f>SUMIFS(raw_resource_build!$I:$I,raw_resource_build!$B:$B,$G39,raw_resource_build!$A:$A,H$4)</f>
        <v>890.6</v>
      </c>
      <c r="I39" s="51">
        <f>SUMIFS(raw_resource_build!$I:$I,raw_resource_build!$B:$B,$G39,raw_resource_build!$A:$A,I$4)</f>
        <v>890.6</v>
      </c>
      <c r="J39" s="51">
        <f>SUMIFS(raw_resource_build!$I:$I,raw_resource_build!$B:$B,$G39,raw_resource_build!$A:$A,J$4)</f>
        <v>890.6</v>
      </c>
      <c r="K39" s="51">
        <f>SUMIFS(raw_resource_build!$I:$I,raw_resource_build!$B:$B,$G39,raw_resource_build!$A:$A,K$4)</f>
        <v>890.6</v>
      </c>
    </row>
    <row r="40" spans="1:11" x14ac:dyDescent="0.25">
      <c r="A40" s="3"/>
      <c r="B40" s="3"/>
      <c r="C40" s="3"/>
      <c r="D40" s="3"/>
      <c r="E40" s="3"/>
      <c r="F40" s="3"/>
    </row>
    <row r="41" spans="1:11" x14ac:dyDescent="0.25">
      <c r="A41" s="67" t="s">
        <v>5308</v>
      </c>
      <c r="B41" s="68"/>
      <c r="C41" s="68"/>
      <c r="D41" s="68"/>
      <c r="E41" s="68"/>
      <c r="F41" s="69"/>
    </row>
    <row r="42" spans="1:11" x14ac:dyDescent="0.25">
      <c r="A42" s="56" t="s">
        <v>5306</v>
      </c>
      <c r="B42" s="41" t="s">
        <v>5177</v>
      </c>
      <c r="C42" s="41">
        <v>2018</v>
      </c>
      <c r="D42" s="41">
        <v>2022</v>
      </c>
      <c r="E42" s="41">
        <v>2026</v>
      </c>
      <c r="F42" s="57">
        <v>2030</v>
      </c>
    </row>
    <row r="43" spans="1:11" x14ac:dyDescent="0.25">
      <c r="A43" s="58" t="s">
        <v>5266</v>
      </c>
      <c r="B43" s="47" t="s">
        <v>1084</v>
      </c>
      <c r="C43" s="48">
        <v>330</v>
      </c>
      <c r="D43" s="48">
        <v>1869</v>
      </c>
      <c r="E43" s="48">
        <v>2364.3999000000003</v>
      </c>
      <c r="F43" s="70">
        <v>2448.5999000000011</v>
      </c>
    </row>
    <row r="44" spans="1:11" x14ac:dyDescent="0.25">
      <c r="A44" s="58" t="s">
        <v>5281</v>
      </c>
      <c r="B44" s="47" t="s">
        <v>2278</v>
      </c>
      <c r="C44" s="48">
        <v>388.6999899999937</v>
      </c>
      <c r="D44" s="48">
        <v>803.09999000000244</v>
      </c>
      <c r="E44" s="48">
        <v>1171.75</v>
      </c>
      <c r="F44" s="70">
        <v>1560.2200000000012</v>
      </c>
    </row>
    <row r="45" spans="1:11" x14ac:dyDescent="0.25">
      <c r="A45" s="58" t="s">
        <v>5253</v>
      </c>
      <c r="B45" s="47" t="s">
        <v>2651</v>
      </c>
      <c r="C45" s="48">
        <v>0</v>
      </c>
      <c r="D45" s="48">
        <v>32.699999999998909</v>
      </c>
      <c r="E45" s="48">
        <v>476.69999999999891</v>
      </c>
      <c r="F45" s="70">
        <v>2276.6999999999989</v>
      </c>
    </row>
    <row r="46" spans="1:11" x14ac:dyDescent="0.25">
      <c r="A46" s="58" t="s">
        <v>5242</v>
      </c>
      <c r="B46" s="47" t="s">
        <v>910</v>
      </c>
      <c r="C46" s="48">
        <v>0</v>
      </c>
      <c r="D46" s="48">
        <v>0</v>
      </c>
      <c r="E46" s="48">
        <v>0</v>
      </c>
      <c r="F46" s="70">
        <v>0</v>
      </c>
    </row>
    <row r="47" spans="1:11" x14ac:dyDescent="0.25">
      <c r="A47" s="10" t="s">
        <v>5200</v>
      </c>
      <c r="B47" s="71" t="s">
        <v>2596</v>
      </c>
      <c r="C47" s="72">
        <v>0</v>
      </c>
      <c r="D47" s="72">
        <v>0</v>
      </c>
      <c r="E47" s="72">
        <v>0</v>
      </c>
      <c r="F47" s="73">
        <v>0</v>
      </c>
    </row>
    <row r="49" spans="1:11" x14ac:dyDescent="0.25">
      <c r="A49" s="46" t="s">
        <v>5319</v>
      </c>
      <c r="H49" s="41">
        <v>2018</v>
      </c>
      <c r="I49" s="41">
        <v>2022</v>
      </c>
      <c r="J49" s="41">
        <v>2026</v>
      </c>
      <c r="K49" s="41">
        <v>2030</v>
      </c>
    </row>
    <row r="50" spans="1:11" x14ac:dyDescent="0.25">
      <c r="A50" s="9" t="s">
        <v>5266</v>
      </c>
      <c r="B50" s="47" t="s">
        <v>1084</v>
      </c>
      <c r="C50" s="53">
        <f>C26+C43</f>
        <v>9594.3139999999985</v>
      </c>
      <c r="D50" s="53">
        <f>D26+D43</f>
        <v>11133.313999999998</v>
      </c>
      <c r="E50" s="53">
        <f>E26+E43</f>
        <v>12133.313999999998</v>
      </c>
      <c r="F50" s="53">
        <f>F26+F43</f>
        <v>12217.513999999999</v>
      </c>
      <c r="G50" t="s">
        <v>5266</v>
      </c>
      <c r="H50" s="105">
        <f>SUMIFS(raw_resource_build!$I:$I,raw_resource_build!$B:$B,$G50,raw_resource_build!$A:$A,H$4)</f>
        <v>9594.31</v>
      </c>
      <c r="I50" s="106">
        <f>SUMIFS(raw_resource_build!$I:$I,raw_resource_build!$B:$B,$G50,raw_resource_build!$A:$A,I$4)</f>
        <v>11133.31</v>
      </c>
      <c r="J50" s="106">
        <f>SUMIFS(raw_resource_build!$I:$I,raw_resource_build!$B:$B,$G50,raw_resource_build!$A:$A,J$4)</f>
        <v>12133.31</v>
      </c>
      <c r="K50" s="107">
        <f>SUMIFS(raw_resource_build!$I:$I,raw_resource_build!$B:$B,$G50,raw_resource_build!$A:$A,K$4)</f>
        <v>12217.51</v>
      </c>
    </row>
    <row r="51" spans="1:11" x14ac:dyDescent="0.25">
      <c r="A51" s="9" t="s">
        <v>5281</v>
      </c>
      <c r="B51" s="47" t="s">
        <v>2278</v>
      </c>
      <c r="C51" s="53">
        <f>C30+C44</f>
        <v>19863.052089999986</v>
      </c>
      <c r="D51" s="53">
        <f>D30+D44</f>
        <v>20571.452089999995</v>
      </c>
      <c r="E51" s="53">
        <f>E30+E44</f>
        <v>20887.202099999991</v>
      </c>
      <c r="F51" s="53">
        <f>F30+F44</f>
        <v>21275.672099999992</v>
      </c>
      <c r="G51" t="s">
        <v>5281</v>
      </c>
      <c r="H51" s="108">
        <f>SUMIFS(raw_resource_build!$I:$I,raw_resource_build!$B:$B,$G51,raw_resource_build!$A:$A,H$4)</f>
        <v>19863.05</v>
      </c>
      <c r="I51" s="109">
        <f>SUMIFS(raw_resource_build!$I:$I,raw_resource_build!$B:$B,$G51,raw_resource_build!$A:$A,I$4)</f>
        <v>20571.45</v>
      </c>
      <c r="J51" s="109">
        <f>SUMIFS(raw_resource_build!$I:$I,raw_resource_build!$B:$B,$G51,raw_resource_build!$A:$A,J$4)</f>
        <v>20887.2</v>
      </c>
      <c r="K51" s="110">
        <f>SUMIFS(raw_resource_build!$I:$I,raw_resource_build!$B:$B,$G51,raw_resource_build!$A:$A,K$4)</f>
        <v>21275.67</v>
      </c>
    </row>
    <row r="52" spans="1:11" x14ac:dyDescent="0.25">
      <c r="A52" s="9" t="s">
        <v>5253</v>
      </c>
      <c r="B52" s="47" t="s">
        <v>2651</v>
      </c>
      <c r="C52" s="53">
        <f>C34+C45</f>
        <v>1935.8999100000003</v>
      </c>
      <c r="D52" s="53">
        <f>D34+D45</f>
        <v>1968.5999099999992</v>
      </c>
      <c r="E52" s="53">
        <f>E34+E45</f>
        <v>2412.599909999999</v>
      </c>
      <c r="F52" s="53">
        <f>F34+F45</f>
        <v>4212.599909999999</v>
      </c>
      <c r="G52" t="s">
        <v>5253</v>
      </c>
      <c r="H52" s="108">
        <f>SUMIFS(raw_resource_build!$I:$I,raw_resource_build!$B:$B,$G52,raw_resource_build!$A:$A,H$4)</f>
        <v>1935.9</v>
      </c>
      <c r="I52" s="109">
        <f>SUMIFS(raw_resource_build!$I:$I,raw_resource_build!$B:$B,$G52,raw_resource_build!$A:$A,I$4)</f>
        <v>1968.6</v>
      </c>
      <c r="J52" s="109">
        <f>SUMIFS(raw_resource_build!$I:$I,raw_resource_build!$B:$B,$G52,raw_resource_build!$A:$A,J$4)</f>
        <v>2412.6</v>
      </c>
      <c r="K52" s="110">
        <f>SUMIFS(raw_resource_build!$I:$I,raw_resource_build!$B:$B,$G52,raw_resource_build!$A:$A,K$4)</f>
        <v>4212.6000000000004</v>
      </c>
    </row>
    <row r="53" spans="1:11" x14ac:dyDescent="0.25">
      <c r="A53" s="9" t="s">
        <v>5242</v>
      </c>
      <c r="B53" s="47" t="s">
        <v>910</v>
      </c>
      <c r="C53" s="53">
        <f>C36+C46</f>
        <v>255.3</v>
      </c>
      <c r="D53" s="53">
        <f>D36+D46</f>
        <v>255.3</v>
      </c>
      <c r="E53" s="53">
        <f>E36+E46</f>
        <v>255.3</v>
      </c>
      <c r="F53" s="53">
        <f>F36+F46</f>
        <v>255.3</v>
      </c>
      <c r="G53" t="s">
        <v>5242</v>
      </c>
      <c r="H53" s="108">
        <f>SUMIFS(raw_resource_build!$I:$I,raw_resource_build!$B:$B,$G53,raw_resource_build!$A:$A,H$4)</f>
        <v>255.3</v>
      </c>
      <c r="I53" s="109">
        <f>SUMIFS(raw_resource_build!$I:$I,raw_resource_build!$B:$B,$G53,raw_resource_build!$A:$A,I$4)</f>
        <v>255.3</v>
      </c>
      <c r="J53" s="109">
        <f>SUMIFS(raw_resource_build!$I:$I,raw_resource_build!$B:$B,$G53,raw_resource_build!$A:$A,J$4)</f>
        <v>255.3</v>
      </c>
      <c r="K53" s="110">
        <f>SUMIFS(raw_resource_build!$I:$I,raw_resource_build!$B:$B,$G53,raw_resource_build!$A:$A,K$4)</f>
        <v>255.3</v>
      </c>
    </row>
    <row r="54" spans="1:11" x14ac:dyDescent="0.25">
      <c r="A54" s="9" t="s">
        <v>5200</v>
      </c>
      <c r="B54" s="47" t="s">
        <v>2596</v>
      </c>
      <c r="C54" s="53">
        <f>C38+C47</f>
        <v>1874.05999</v>
      </c>
      <c r="D54" s="53">
        <f>D38+D47</f>
        <v>1874.05999</v>
      </c>
      <c r="E54" s="53">
        <f>E38+E47</f>
        <v>1874.05999</v>
      </c>
      <c r="F54" s="53">
        <f>F38+F47</f>
        <v>1874.05999</v>
      </c>
      <c r="G54" t="s">
        <v>5200</v>
      </c>
      <c r="H54" s="111">
        <f>SUMIFS(raw_resource_build!$I:$I,raw_resource_build!$B:$B,$G54,raw_resource_build!$A:$A,H$4)</f>
        <v>1874.06</v>
      </c>
      <c r="I54" s="112">
        <f>SUMIFS(raw_resource_build!$I:$I,raw_resource_build!$B:$B,$G54,raw_resource_build!$A:$A,I$4)</f>
        <v>1874.06</v>
      </c>
      <c r="J54" s="112">
        <f>SUMIFS(raw_resource_build!$I:$I,raw_resource_build!$B:$B,$G54,raw_resource_build!$A:$A,J$4)</f>
        <v>1874.06</v>
      </c>
      <c r="K54" s="113">
        <f>SUMIFS(raw_resource_build!$I:$I,raw_resource_build!$B:$B,$G54,raw_resource_build!$A:$A,K$4)</f>
        <v>1874.06</v>
      </c>
    </row>
    <row r="55" spans="1:11" x14ac:dyDescent="0.25">
      <c r="A55" s="9"/>
      <c r="B55" s="47"/>
      <c r="C55" s="53"/>
      <c r="D55" s="53"/>
      <c r="E55" s="53"/>
      <c r="F55" s="53"/>
      <c r="H55" s="51"/>
      <c r="I55" s="51"/>
      <c r="J55" s="51"/>
      <c r="K55" s="51"/>
    </row>
    <row r="56" spans="1:11" x14ac:dyDescent="0.25">
      <c r="A56" s="102" t="s">
        <v>5343</v>
      </c>
      <c r="H56" s="51"/>
      <c r="I56" s="51"/>
      <c r="J56" s="51"/>
      <c r="K56" s="51"/>
    </row>
    <row r="57" spans="1:11" x14ac:dyDescent="0.25">
      <c r="A57" s="101" t="s">
        <v>5334</v>
      </c>
      <c r="C57" s="41">
        <v>2018</v>
      </c>
      <c r="D57" s="41">
        <v>2022</v>
      </c>
      <c r="E57" s="41">
        <v>2026</v>
      </c>
      <c r="F57" s="41">
        <v>2030</v>
      </c>
      <c r="H57" s="41">
        <v>2018</v>
      </c>
      <c r="I57" s="41">
        <v>2022</v>
      </c>
      <c r="J57" s="41">
        <v>2026</v>
      </c>
      <c r="K57" s="41">
        <v>2030</v>
      </c>
    </row>
    <row r="58" spans="1:11" x14ac:dyDescent="0.25">
      <c r="A58" s="41" t="s">
        <v>3391</v>
      </c>
      <c r="C58" s="32">
        <v>7843.848</v>
      </c>
      <c r="D58" s="32">
        <v>7843.848</v>
      </c>
      <c r="E58" s="32">
        <v>7843.848</v>
      </c>
      <c r="F58" s="32">
        <v>7843.848</v>
      </c>
      <c r="G58" s="1" t="s">
        <v>5344</v>
      </c>
    </row>
    <row r="59" spans="1:11" x14ac:dyDescent="0.25">
      <c r="A59" s="41" t="s">
        <v>5202</v>
      </c>
      <c r="C59" s="32">
        <v>2742.3</v>
      </c>
      <c r="D59" s="32">
        <v>2742.3</v>
      </c>
      <c r="E59" s="32">
        <v>2742.3</v>
      </c>
      <c r="F59" s="32">
        <v>2742.3</v>
      </c>
      <c r="G59" t="s">
        <v>5202</v>
      </c>
      <c r="H59" s="51">
        <f>SUMIFS(raw_resource_build!$I:$I,raw_resource_build!$B:$B,$G59,raw_resource_build!$A:$A,H$57)</f>
        <v>2742.3</v>
      </c>
      <c r="I59" s="51">
        <f>SUMIFS(raw_resource_build!$I:$I,raw_resource_build!$B:$B,$G59,raw_resource_build!$A:$A,I$57)</f>
        <v>2742.3</v>
      </c>
      <c r="J59" s="51">
        <f>SUMIFS(raw_resource_build!$I:$I,raw_resource_build!$B:$B,$G59,raw_resource_build!$A:$A,J$57)</f>
        <v>2742.3</v>
      </c>
      <c r="K59" s="51">
        <f>SUMIFS(raw_resource_build!$I:$I,raw_resource_build!$B:$B,$G59,raw_resource_build!$A:$A,K$57)</f>
        <v>2742.3</v>
      </c>
    </row>
    <row r="60" spans="1:11" x14ac:dyDescent="0.25">
      <c r="A60" s="41" t="s">
        <v>5245</v>
      </c>
      <c r="C60" s="32">
        <v>84.500000000000014</v>
      </c>
      <c r="D60" s="32">
        <v>84.500000000000014</v>
      </c>
      <c r="E60" s="32">
        <v>84.500000000000014</v>
      </c>
      <c r="F60" s="32">
        <v>84.500000000000014</v>
      </c>
      <c r="G60" t="s">
        <v>5245</v>
      </c>
      <c r="H60" s="51">
        <f>SUMIFS(raw_resource_build!$I:$I,raw_resource_build!$B:$B,$G60,raw_resource_build!$A:$A,H$57)</f>
        <v>84.5</v>
      </c>
      <c r="I60" s="51">
        <f>SUMIFS(raw_resource_build!$I:$I,raw_resource_build!$B:$B,$G60,raw_resource_build!$A:$A,I$57)</f>
        <v>84.5</v>
      </c>
      <c r="J60" s="51">
        <f>SUMIFS(raw_resource_build!$I:$I,raw_resource_build!$B:$B,$G60,raw_resource_build!$A:$A,J$57)</f>
        <v>84.5</v>
      </c>
      <c r="K60" s="51">
        <f>SUMIFS(raw_resource_build!$I:$I,raw_resource_build!$B:$B,$G60,raw_resource_build!$A:$A,K$57)</f>
        <v>84.5</v>
      </c>
    </row>
    <row r="61" spans="1:11" x14ac:dyDescent="0.25">
      <c r="A61" s="41" t="s">
        <v>5256</v>
      </c>
      <c r="C61" s="32">
        <v>1938.8799999999999</v>
      </c>
      <c r="D61" s="32">
        <v>1938.8799999999999</v>
      </c>
      <c r="E61" s="32">
        <v>1938.8799999999999</v>
      </c>
      <c r="F61" s="32">
        <v>1938.8799999999999</v>
      </c>
      <c r="G61" t="s">
        <v>5256</v>
      </c>
      <c r="H61" s="51">
        <f>SUMIFS(raw_resource_build!$I:$I,raw_resource_build!$B:$B,$G61,raw_resource_build!$A:$A,H$57)</f>
        <v>1938.88</v>
      </c>
      <c r="I61" s="51">
        <f>SUMIFS(raw_resource_build!$I:$I,raw_resource_build!$B:$B,$G61,raw_resource_build!$A:$A,I$57)</f>
        <v>1938.88</v>
      </c>
      <c r="J61" s="51">
        <f>SUMIFS(raw_resource_build!$I:$I,raw_resource_build!$B:$B,$G61,raw_resource_build!$A:$A,J$57)</f>
        <v>1938.88</v>
      </c>
      <c r="K61" s="51">
        <f>SUMIFS(raw_resource_build!$I:$I,raw_resource_build!$B:$B,$G61,raw_resource_build!$A:$A,K$57)</f>
        <v>1938.88</v>
      </c>
    </row>
    <row r="62" spans="1:11" x14ac:dyDescent="0.25">
      <c r="A62" s="41" t="s">
        <v>5271</v>
      </c>
      <c r="C62" s="32">
        <v>34379.199999999997</v>
      </c>
      <c r="D62" s="32">
        <v>34379.199999999997</v>
      </c>
      <c r="E62" s="32">
        <v>34379.199999999997</v>
      </c>
      <c r="F62" s="32">
        <v>34379.199999999997</v>
      </c>
      <c r="G62" t="s">
        <v>5271</v>
      </c>
      <c r="H62" s="51">
        <f>SUMIFS(raw_resource_build!$I:$I,raw_resource_build!$B:$B,$G62,raw_resource_build!$A:$A,H$57)</f>
        <v>34379.199999999997</v>
      </c>
      <c r="I62" s="51">
        <f>SUMIFS(raw_resource_build!$I:$I,raw_resource_build!$B:$B,$G62,raw_resource_build!$A:$A,I$57)</f>
        <v>34379.199999999997</v>
      </c>
      <c r="J62" s="51">
        <f>SUMIFS(raw_resource_build!$I:$I,raw_resource_build!$B:$B,$G62,raw_resource_build!$A:$A,J$57)</f>
        <v>34379.199999999997</v>
      </c>
      <c r="K62" s="51">
        <f>SUMIFS(raw_resource_build!$I:$I,raw_resource_build!$B:$B,$G62,raw_resource_build!$A:$A,K$57)</f>
        <v>34379.199999999997</v>
      </c>
    </row>
    <row r="63" spans="1:11" x14ac:dyDescent="0.25">
      <c r="A63" s="41" t="s">
        <v>5285</v>
      </c>
      <c r="C63" s="32">
        <v>3990.672</v>
      </c>
      <c r="D63" s="32">
        <v>3990.672</v>
      </c>
      <c r="E63" s="32">
        <v>3990.672</v>
      </c>
      <c r="F63" s="32">
        <v>3990.672</v>
      </c>
      <c r="G63" t="s">
        <v>5285</v>
      </c>
      <c r="H63" s="51">
        <f>SUMIFS(raw_resource_build!$I:$I,raw_resource_build!$B:$B,$G63,raw_resource_build!$A:$A,H$57)</f>
        <v>3990.67</v>
      </c>
      <c r="I63" s="51">
        <f>SUMIFS(raw_resource_build!$I:$I,raw_resource_build!$B:$B,$G63,raw_resource_build!$A:$A,I$57)</f>
        <v>3990.67</v>
      </c>
      <c r="J63" s="51">
        <f>SUMIFS(raw_resource_build!$I:$I,raw_resource_build!$B:$B,$G63,raw_resource_build!$A:$A,J$57)</f>
        <v>3990.67</v>
      </c>
      <c r="K63" s="51">
        <f>SUMIFS(raw_resource_build!$I:$I,raw_resource_build!$B:$B,$G63,raw_resource_build!$A:$A,K$57)</f>
        <v>3990.67</v>
      </c>
    </row>
    <row r="65" spans="1:12" x14ac:dyDescent="0.25">
      <c r="A65" s="102" t="s">
        <v>5362</v>
      </c>
    </row>
    <row r="66" spans="1:12" x14ac:dyDescent="0.25">
      <c r="A66" s="116" t="s">
        <v>5357</v>
      </c>
      <c r="B66" s="117"/>
      <c r="C66" s="117"/>
      <c r="D66" s="117"/>
      <c r="E66" s="117"/>
      <c r="F66" s="117"/>
    </row>
    <row r="67" spans="1:12" x14ac:dyDescent="0.25">
      <c r="A67" s="118" t="s">
        <v>5359</v>
      </c>
      <c r="B67" s="119"/>
      <c r="C67" s="119">
        <v>2018</v>
      </c>
      <c r="D67" s="119">
        <v>2022</v>
      </c>
      <c r="E67" s="119">
        <v>2026</v>
      </c>
      <c r="F67" s="119">
        <v>2030</v>
      </c>
      <c r="H67" s="41">
        <v>2018</v>
      </c>
      <c r="I67" s="41">
        <v>2022</v>
      </c>
      <c r="J67" s="41">
        <v>2026</v>
      </c>
      <c r="K67" s="41">
        <v>2030</v>
      </c>
    </row>
    <row r="68" spans="1:12" x14ac:dyDescent="0.25">
      <c r="A68" s="120" t="s">
        <v>33</v>
      </c>
      <c r="B68" s="3"/>
      <c r="C68" s="122">
        <v>541.20000000000005</v>
      </c>
      <c r="D68" s="122">
        <v>541.20000000000005</v>
      </c>
      <c r="E68" s="122">
        <v>541.20000000000005</v>
      </c>
      <c r="F68" s="122">
        <v>541.20000000000005</v>
      </c>
      <c r="G68" t="s">
        <v>5218</v>
      </c>
      <c r="H68" s="51">
        <f>SUMIFS(raw_resource_build!$I:$I,raw_resource_build!$B:$B,$G68,raw_resource_build!$A:$A,H$67)</f>
        <v>1752.45</v>
      </c>
      <c r="I68" s="51">
        <f>SUMIFS(raw_resource_build!$I:$I,raw_resource_build!$B:$B,$G68,raw_resource_build!$A:$A,I$67)</f>
        <v>1752.45</v>
      </c>
      <c r="J68" s="51">
        <f>SUMIFS(raw_resource_build!$I:$I,raw_resource_build!$B:$B,$G68,raw_resource_build!$A:$A,J$67)</f>
        <v>1752.45</v>
      </c>
      <c r="K68" s="51">
        <f>SUMIFS(raw_resource_build!$I:$I,raw_resource_build!$B:$B,$G68,raw_resource_build!$A:$A,K$67)</f>
        <v>1752.45</v>
      </c>
    </row>
    <row r="69" spans="1:12" x14ac:dyDescent="0.25">
      <c r="A69" s="120" t="s">
        <v>1132</v>
      </c>
      <c r="B69" s="3"/>
      <c r="C69" s="122">
        <v>1019.4</v>
      </c>
      <c r="D69" s="122">
        <v>1019.4</v>
      </c>
      <c r="E69" s="122">
        <v>1019.4</v>
      </c>
      <c r="F69" s="122">
        <v>1019.4</v>
      </c>
    </row>
    <row r="70" spans="1:12" x14ac:dyDescent="0.25">
      <c r="A70" s="120" t="s">
        <v>5358</v>
      </c>
      <c r="B70" s="3"/>
      <c r="C70" s="122">
        <v>56.46</v>
      </c>
      <c r="D70" s="122">
        <v>56.46</v>
      </c>
      <c r="E70" s="122">
        <v>56.46</v>
      </c>
      <c r="F70" s="122">
        <v>56.46</v>
      </c>
    </row>
    <row r="71" spans="1:12" x14ac:dyDescent="0.25">
      <c r="A71" s="19" t="s">
        <v>5325</v>
      </c>
      <c r="B71" s="3"/>
      <c r="C71" s="121">
        <v>1617.06</v>
      </c>
      <c r="D71" s="121">
        <v>1617.06</v>
      </c>
      <c r="E71" s="121">
        <v>1617.06</v>
      </c>
      <c r="F71" s="121">
        <v>1617.06</v>
      </c>
    </row>
    <row r="73" spans="1:12" x14ac:dyDescent="0.25">
      <c r="A73" s="118" t="s">
        <v>5360</v>
      </c>
      <c r="B73" s="119"/>
      <c r="C73" s="119">
        <v>2018</v>
      </c>
      <c r="D73" s="119">
        <v>2022</v>
      </c>
      <c r="E73" s="119">
        <v>2026</v>
      </c>
      <c r="F73" s="119">
        <v>2030</v>
      </c>
    </row>
    <row r="74" spans="1:12" x14ac:dyDescent="0.25">
      <c r="A74" s="120" t="s">
        <v>33</v>
      </c>
      <c r="B74" s="3"/>
      <c r="C74" s="43">
        <v>593.69640000000004</v>
      </c>
      <c r="D74" s="43">
        <v>593.69640000000004</v>
      </c>
      <c r="E74" s="43">
        <v>593.69640000000004</v>
      </c>
      <c r="F74" s="43">
        <v>593.69640000000004</v>
      </c>
    </row>
    <row r="75" spans="1:12" x14ac:dyDescent="0.25">
      <c r="A75" s="120" t="s">
        <v>1132</v>
      </c>
      <c r="B75" s="3"/>
      <c r="C75" s="43">
        <v>1096.8744000000002</v>
      </c>
      <c r="D75" s="43">
        <v>1096.8744000000002</v>
      </c>
      <c r="E75" s="43">
        <v>1096.8744000000002</v>
      </c>
      <c r="F75" s="43">
        <v>1096.8744000000002</v>
      </c>
      <c r="L75" s="3"/>
    </row>
    <row r="76" spans="1:12" x14ac:dyDescent="0.25">
      <c r="A76" s="120" t="s">
        <v>5358</v>
      </c>
      <c r="B76" s="3"/>
      <c r="C76" s="43">
        <v>61.880160000000004</v>
      </c>
      <c r="D76" s="43">
        <v>61.880160000000004</v>
      </c>
      <c r="E76" s="43">
        <v>61.880160000000004</v>
      </c>
      <c r="F76" s="43">
        <v>61.880160000000004</v>
      </c>
      <c r="L76" s="3"/>
    </row>
    <row r="77" spans="1:12" x14ac:dyDescent="0.25">
      <c r="A77" s="19" t="s">
        <v>5361</v>
      </c>
      <c r="B77" s="3"/>
      <c r="C77" s="123">
        <v>1752.4509600000001</v>
      </c>
      <c r="D77" s="123">
        <v>1752.4509600000001</v>
      </c>
      <c r="E77" s="123">
        <v>1752.4509600000001</v>
      </c>
      <c r="F77" s="123">
        <v>1752.4509600000001</v>
      </c>
      <c r="L77" s="3"/>
    </row>
    <row r="78" spans="1:12" x14ac:dyDescent="0.25">
      <c r="L78" s="3"/>
    </row>
    <row r="79" spans="1:12" x14ac:dyDescent="0.25">
      <c r="L79" s="3"/>
    </row>
    <row r="80" spans="1:12" x14ac:dyDescent="0.25">
      <c r="L80" s="3"/>
    </row>
    <row r="82" spans="12:12" x14ac:dyDescent="0.25">
      <c r="L82" s="3"/>
    </row>
    <row r="83" spans="12:12" x14ac:dyDescent="0.25">
      <c r="L83" s="3"/>
    </row>
    <row r="84" spans="12:12" x14ac:dyDescent="0.25">
      <c r="L84" s="3"/>
    </row>
    <row r="85" spans="12:12" x14ac:dyDescent="0.25">
      <c r="L85" s="3"/>
    </row>
    <row r="86" spans="12:12" x14ac:dyDescent="0.25">
      <c r="L86" s="3"/>
    </row>
  </sheetData>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206"/>
  <sheetViews>
    <sheetView topLeftCell="A178" zoomScale="80" zoomScaleNormal="80" workbookViewId="0"/>
  </sheetViews>
  <sheetFormatPr defaultRowHeight="15" x14ac:dyDescent="0.25"/>
  <cols>
    <col min="1" max="1" width="36.85546875" bestFit="1" customWidth="1"/>
    <col min="2" max="2" width="7.28515625" customWidth="1"/>
    <col min="5" max="5" width="11" bestFit="1" customWidth="1"/>
    <col min="6" max="6" width="10.140625" bestFit="1" customWidth="1"/>
    <col min="7" max="10" width="10.85546875" bestFit="1" customWidth="1"/>
    <col min="11" max="11" width="10" customWidth="1"/>
    <col min="12" max="12" width="36.85546875" bestFit="1" customWidth="1"/>
    <col min="18" max="18" width="10.28515625" customWidth="1"/>
    <col min="19" max="19" width="11.140625" bestFit="1" customWidth="1"/>
    <col min="25" max="26" width="11.140625" bestFit="1" customWidth="1"/>
  </cols>
  <sheetData>
    <row r="1" spans="1:23" x14ac:dyDescent="0.25">
      <c r="A1" s="49" t="s">
        <v>5322</v>
      </c>
      <c r="H1" s="49"/>
      <c r="I1" s="49"/>
      <c r="J1" s="49"/>
      <c r="K1" s="49"/>
      <c r="L1" s="49" t="s">
        <v>5389</v>
      </c>
      <c r="Q1" s="49" t="s">
        <v>5346</v>
      </c>
    </row>
    <row r="2" spans="1:23" x14ac:dyDescent="0.25">
      <c r="G2" s="52"/>
      <c r="H2" s="52"/>
      <c r="I2" s="52"/>
      <c r="J2" s="52"/>
      <c r="K2" s="52"/>
    </row>
    <row r="3" spans="1:23" s="92" customFormat="1" x14ac:dyDescent="0.25">
      <c r="A3" s="92" t="s">
        <v>5348</v>
      </c>
      <c r="G3" s="95"/>
      <c r="H3" s="95"/>
      <c r="I3" s="95"/>
      <c r="J3" s="95"/>
      <c r="K3" s="95"/>
    </row>
    <row r="4" spans="1:23" x14ac:dyDescent="0.25">
      <c r="A4" s="41" t="s">
        <v>5349</v>
      </c>
      <c r="B4" s="41"/>
      <c r="C4" s="41" t="s">
        <v>5177</v>
      </c>
      <c r="D4" s="41" t="s">
        <v>5323</v>
      </c>
      <c r="E4" s="41" t="s">
        <v>16</v>
      </c>
      <c r="F4" s="41" t="s">
        <v>5324</v>
      </c>
      <c r="G4" s="41">
        <v>2018</v>
      </c>
      <c r="H4" s="41">
        <v>2022</v>
      </c>
      <c r="I4" s="41">
        <v>2026</v>
      </c>
      <c r="J4" s="41">
        <v>2030</v>
      </c>
      <c r="K4" s="41"/>
      <c r="Q4" s="49" t="s">
        <v>5177</v>
      </c>
      <c r="R4" s="49" t="s">
        <v>5323</v>
      </c>
      <c r="S4" s="49" t="s">
        <v>16</v>
      </c>
      <c r="T4" s="41">
        <v>2018</v>
      </c>
      <c r="U4" s="41">
        <v>2022</v>
      </c>
      <c r="V4" s="41">
        <v>2026</v>
      </c>
      <c r="W4" s="41">
        <v>2030</v>
      </c>
    </row>
    <row r="5" spans="1:23" x14ac:dyDescent="0.25">
      <c r="A5" s="3" t="s">
        <v>5204</v>
      </c>
      <c r="B5" s="3"/>
      <c r="C5" s="3" t="s">
        <v>2596</v>
      </c>
      <c r="D5" s="3" t="s">
        <v>39</v>
      </c>
      <c r="E5" s="3" t="s">
        <v>218</v>
      </c>
      <c r="F5" s="78">
        <v>1</v>
      </c>
      <c r="G5" s="80">
        <v>24.579042992063634</v>
      </c>
      <c r="H5" s="80">
        <v>24.579042992063634</v>
      </c>
      <c r="I5" s="80">
        <v>24.579042992063634</v>
      </c>
      <c r="J5" s="80">
        <v>24.579042992063634</v>
      </c>
      <c r="K5" s="42"/>
      <c r="Q5" s="3" t="s">
        <v>2596</v>
      </c>
      <c r="R5" s="3" t="s">
        <v>39</v>
      </c>
      <c r="S5" s="3" t="s">
        <v>218</v>
      </c>
      <c r="T5" s="104">
        <f>SUMIFS(REN_Existing_Resources!$AA:$AA,REN_Existing_Resources!$U:$U,$Q5,REN_Existing_Resources!$T:$T,$R5,REN_Existing_Resources!$V:$V,$S5,REN_Existing_Resources!$M:$M,"&lt;="&amp;DATE(T$4,1,1),REN_Existing_Resources!$Y:$Y,"&gt;="&amp;DATE(T$4,12,31))</f>
        <v>24.579042992063634</v>
      </c>
      <c r="U5" s="104">
        <f>SUMIFS(REN_Existing_Resources!$AA:$AA,REN_Existing_Resources!$U:$U,$Q5,REN_Existing_Resources!$T:$T,$R5,REN_Existing_Resources!$V:$V,$S5,REN_Existing_Resources!$M:$M,"&lt;="&amp;DATE(U$4,1,1),REN_Existing_Resources!$Y:$Y,"&gt;="&amp;DATE(U$4,12,31))</f>
        <v>24.579042992063634</v>
      </c>
      <c r="V5" s="104">
        <f>SUMIFS(REN_Existing_Resources!$AA:$AA,REN_Existing_Resources!$U:$U,$Q5,REN_Existing_Resources!$T:$T,$R5,REN_Existing_Resources!$V:$V,$S5,REN_Existing_Resources!$M:$M,"&lt;="&amp;DATE(V$4,1,1),REN_Existing_Resources!$Y:$Y,"&gt;="&amp;DATE(V$4,12,31))</f>
        <v>24.579042992063634</v>
      </c>
      <c r="W5" s="104">
        <f>SUMIFS(REN_Existing_Resources!$AA:$AA,REN_Existing_Resources!$U:$U,$Q5,REN_Existing_Resources!$T:$T,$R5,REN_Existing_Resources!$V:$V,$S5,REN_Existing_Resources!$M:$M,"&lt;="&amp;DATE(W$4,1,1),REN_Existing_Resources!$Y:$Y,"&gt;="&amp;DATE(W$4,12,31))</f>
        <v>24.579042992063634</v>
      </c>
    </row>
    <row r="6" spans="1:23" x14ac:dyDescent="0.25">
      <c r="A6" s="3" t="s">
        <v>5210</v>
      </c>
      <c r="B6" s="3"/>
      <c r="C6" s="3" t="s">
        <v>39</v>
      </c>
      <c r="D6" s="3" t="s">
        <v>39</v>
      </c>
      <c r="E6" s="3" t="s">
        <v>40</v>
      </c>
      <c r="F6" s="78">
        <v>1</v>
      </c>
      <c r="G6" s="80">
        <v>6264.0426359999992</v>
      </c>
      <c r="H6" s="80">
        <v>6264.0426359999992</v>
      </c>
      <c r="I6" s="80">
        <v>6264.0426359999992</v>
      </c>
      <c r="J6" s="80">
        <v>6264.0426359999992</v>
      </c>
      <c r="K6" s="42"/>
      <c r="Q6" s="3" t="s">
        <v>39</v>
      </c>
      <c r="R6" s="3" t="s">
        <v>39</v>
      </c>
      <c r="S6" s="3" t="s">
        <v>40</v>
      </c>
      <c r="T6" s="104">
        <f>SUMIFS(REN_Existing_Resources!$AA:$AA,REN_Existing_Resources!$U:$U,$Q6,REN_Existing_Resources!$T:$T,$R6,REN_Existing_Resources!$V:$V,$S6,REN_Existing_Resources!$M:$M,"&lt;="&amp;DATE(T$4,1,1),REN_Existing_Resources!$Y:$Y,"&gt;="&amp;DATE(T$4,12,31))</f>
        <v>6264.0426359999992</v>
      </c>
      <c r="U6" s="104">
        <f>SUMIFS(REN_Existing_Resources!$AA:$AA,REN_Existing_Resources!$U:$U,$Q6,REN_Existing_Resources!$T:$T,$R6,REN_Existing_Resources!$V:$V,$S6,REN_Existing_Resources!$M:$M,"&lt;="&amp;DATE(U$4,1,1),REN_Existing_Resources!$Y:$Y,"&gt;="&amp;DATE(U$4,12,31))</f>
        <v>6264.0426359999992</v>
      </c>
      <c r="V6" s="104">
        <f>SUMIFS(REN_Existing_Resources!$AA:$AA,REN_Existing_Resources!$U:$U,$Q6,REN_Existing_Resources!$T:$T,$R6,REN_Existing_Resources!$V:$V,$S6,REN_Existing_Resources!$M:$M,"&lt;="&amp;DATE(V$4,1,1),REN_Existing_Resources!$Y:$Y,"&gt;="&amp;DATE(V$4,12,31))</f>
        <v>6264.0426359999992</v>
      </c>
      <c r="W6" s="104">
        <f>SUMIFS(REN_Existing_Resources!$AA:$AA,REN_Existing_Resources!$U:$U,$Q6,REN_Existing_Resources!$T:$T,$R6,REN_Existing_Resources!$V:$V,$S6,REN_Existing_Resources!$M:$M,"&lt;="&amp;DATE(W$4,1,1),REN_Existing_Resources!$Y:$Y,"&gt;="&amp;DATE(W$4,12,31))</f>
        <v>6264.0426359999992</v>
      </c>
    </row>
    <row r="7" spans="1:23" x14ac:dyDescent="0.25">
      <c r="A7" s="3" t="s">
        <v>5213</v>
      </c>
      <c r="B7" s="3"/>
      <c r="C7" s="3" t="s">
        <v>39</v>
      </c>
      <c r="D7" s="3" t="s">
        <v>39</v>
      </c>
      <c r="E7" s="3" t="s">
        <v>196</v>
      </c>
      <c r="F7" s="78">
        <v>1</v>
      </c>
      <c r="G7" s="80">
        <v>8912.5797425615037</v>
      </c>
      <c r="H7" s="80">
        <v>9306.7797425615026</v>
      </c>
      <c r="I7" s="80">
        <v>9306.7797425615026</v>
      </c>
      <c r="J7" s="80">
        <v>9306.7797425615026</v>
      </c>
      <c r="K7" s="42"/>
      <c r="Q7" s="3" t="s">
        <v>39</v>
      </c>
      <c r="R7" s="3" t="s">
        <v>39</v>
      </c>
      <c r="S7" s="3" t="s">
        <v>196</v>
      </c>
      <c r="T7" s="104">
        <f>SUMIFS(REN_Existing_Resources!$AA:$AA,REN_Existing_Resources!$U:$U,$Q7,REN_Existing_Resources!$T:$T,$R7,REN_Existing_Resources!$V:$V,$S7,REN_Existing_Resources!$M:$M,"&lt;="&amp;DATE(T$4,1,1),REN_Existing_Resources!$Y:$Y,"&gt;="&amp;DATE(T$4,12,31))</f>
        <v>8912.5797425615037</v>
      </c>
      <c r="U7" s="104">
        <f>SUMIFS(REN_Existing_Resources!$AA:$AA,REN_Existing_Resources!$U:$U,$Q7,REN_Existing_Resources!$T:$T,$R7,REN_Existing_Resources!$V:$V,$S7,REN_Existing_Resources!$M:$M,"&lt;="&amp;DATE(U$4,1,1),REN_Existing_Resources!$Y:$Y,"&gt;="&amp;DATE(U$4,12,31))</f>
        <v>9306.7797425615026</v>
      </c>
      <c r="V7" s="104">
        <f>SUMIFS(REN_Existing_Resources!$AA:$AA,REN_Existing_Resources!$U:$U,$Q7,REN_Existing_Resources!$T:$T,$R7,REN_Existing_Resources!$V:$V,$S7,REN_Existing_Resources!$M:$M,"&lt;="&amp;DATE(V$4,1,1),REN_Existing_Resources!$Y:$Y,"&gt;="&amp;DATE(V$4,12,31))</f>
        <v>9306.7797425615026</v>
      </c>
      <c r="W7" s="104">
        <f>SUMIFS(REN_Existing_Resources!$AA:$AA,REN_Existing_Resources!$U:$U,$Q7,REN_Existing_Resources!$T:$T,$R7,REN_Existing_Resources!$V:$V,$S7,REN_Existing_Resources!$M:$M,"&lt;="&amp;DATE(W$4,1,1),REN_Existing_Resources!$Y:$Y,"&gt;="&amp;DATE(W$4,12,31))</f>
        <v>9306.7797425615026</v>
      </c>
    </row>
    <row r="8" spans="1:23" x14ac:dyDescent="0.25">
      <c r="A8" s="3" t="s">
        <v>5228</v>
      </c>
      <c r="B8" s="3"/>
      <c r="C8" s="3" t="s">
        <v>39</v>
      </c>
      <c r="D8" s="3" t="s">
        <v>39</v>
      </c>
      <c r="E8" s="3" t="s">
        <v>218</v>
      </c>
      <c r="F8" s="78">
        <v>1</v>
      </c>
      <c r="G8" s="80">
        <v>4035.2853046763857</v>
      </c>
      <c r="H8" s="80">
        <v>4036.9389046763858</v>
      </c>
      <c r="I8" s="80">
        <v>4036.9389046763858</v>
      </c>
      <c r="J8" s="80">
        <v>4036.9389046763858</v>
      </c>
      <c r="K8" s="42"/>
      <c r="Q8" s="3" t="s">
        <v>39</v>
      </c>
      <c r="R8" s="3" t="s">
        <v>39</v>
      </c>
      <c r="S8" s="3" t="s">
        <v>218</v>
      </c>
      <c r="T8" s="104">
        <f>SUMIFS(REN_Existing_Resources!$AA:$AA,REN_Existing_Resources!$U:$U,$Q8,REN_Existing_Resources!$T:$T,$R8,REN_Existing_Resources!$V:$V,$S8,REN_Existing_Resources!$M:$M,"&lt;="&amp;DATE(T$4,1,1),REN_Existing_Resources!$Y:$Y,"&gt;="&amp;DATE(T$4,12,31))</f>
        <v>4035.2853046763857</v>
      </c>
      <c r="U8" s="104">
        <f>SUMIFS(REN_Existing_Resources!$AA:$AA,REN_Existing_Resources!$U:$U,$Q8,REN_Existing_Resources!$T:$T,$R8,REN_Existing_Resources!$V:$V,$S8,REN_Existing_Resources!$M:$M,"&lt;="&amp;DATE(U$4,1,1),REN_Existing_Resources!$Y:$Y,"&gt;="&amp;DATE(U$4,12,31))</f>
        <v>4036.9389046763858</v>
      </c>
      <c r="V8" s="104">
        <f>SUMIFS(REN_Existing_Resources!$AA:$AA,REN_Existing_Resources!$U:$U,$Q8,REN_Existing_Resources!$T:$T,$R8,REN_Existing_Resources!$V:$V,$S8,REN_Existing_Resources!$M:$M,"&lt;="&amp;DATE(V$4,1,1),REN_Existing_Resources!$Y:$Y,"&gt;="&amp;DATE(V$4,12,31))</f>
        <v>4036.9389046763858</v>
      </c>
      <c r="W8" s="104">
        <f>SUMIFS(REN_Existing_Resources!$AA:$AA,REN_Existing_Resources!$U:$U,$Q8,REN_Existing_Resources!$T:$T,$R8,REN_Existing_Resources!$V:$V,$S8,REN_Existing_Resources!$M:$M,"&lt;="&amp;DATE(W$4,1,1),REN_Existing_Resources!$Y:$Y,"&gt;="&amp;DATE(W$4,12,31))</f>
        <v>4036.9389046763858</v>
      </c>
    </row>
    <row r="9" spans="1:23" x14ac:dyDescent="0.25">
      <c r="A9" s="3" t="s">
        <v>5230</v>
      </c>
      <c r="B9" s="3"/>
      <c r="C9" s="3" t="s">
        <v>39</v>
      </c>
      <c r="D9" s="3" t="s">
        <v>39</v>
      </c>
      <c r="E9" s="3" t="s">
        <v>621</v>
      </c>
      <c r="F9" s="78">
        <v>0.29603015373855851</v>
      </c>
      <c r="G9" s="80">
        <v>26493.628852424044</v>
      </c>
      <c r="H9" s="80">
        <v>32832.02242637227</v>
      </c>
      <c r="I9" s="80">
        <v>32832.02242637227</v>
      </c>
      <c r="J9" s="80">
        <v>32832.02242637227</v>
      </c>
      <c r="K9" s="42"/>
      <c r="Q9" s="3" t="s">
        <v>39</v>
      </c>
      <c r="R9" s="3" t="s">
        <v>39</v>
      </c>
      <c r="S9" s="3" t="s">
        <v>621</v>
      </c>
      <c r="T9" s="104">
        <f>SUMIFS(REN_Existing_Resources!$AA:$AA,REN_Existing_Resources!$U:$U,$Q9,REN_Existing_Resources!$T:$T,$R9,REN_Existing_Resources!$V:$V,$S9,REN_Existing_Resources!$M:$M,"&lt;="&amp;DATE(T$4,1,1),REN_Existing_Resources!$Y:$Y,"&gt;="&amp;DATE(T$4,12,31))</f>
        <v>26493.628852424044</v>
      </c>
      <c r="U9" s="104">
        <f>SUMIFS(REN_Existing_Resources!$AA:$AA,REN_Existing_Resources!$U:$U,$Q9,REN_Existing_Resources!$T:$T,$R9,REN_Existing_Resources!$V:$V,$S9,REN_Existing_Resources!$M:$M,"&lt;="&amp;DATE(U$4,1,1),REN_Existing_Resources!$Y:$Y,"&gt;="&amp;DATE(U$4,12,31))</f>
        <v>32832.02242637227</v>
      </c>
      <c r="V9" s="104">
        <f>SUMIFS(REN_Existing_Resources!$AA:$AA,REN_Existing_Resources!$U:$U,$Q9,REN_Existing_Resources!$T:$T,$R9,REN_Existing_Resources!$V:$V,$S9,REN_Existing_Resources!$M:$M,"&lt;="&amp;DATE(V$4,1,1),REN_Existing_Resources!$Y:$Y,"&gt;="&amp;DATE(V$4,12,31))</f>
        <v>32832.02242637227</v>
      </c>
      <c r="W9" s="104">
        <f>SUMIFS(REN_Existing_Resources!$AA:$AA,REN_Existing_Resources!$U:$U,$Q9,REN_Existing_Resources!$T:$T,$R9,REN_Existing_Resources!$V:$V,$S9,REN_Existing_Resources!$M:$M,"&lt;="&amp;DATE(W$4,1,1),REN_Existing_Resources!$Y:$Y,"&gt;="&amp;DATE(W$4,12,31))</f>
        <v>32832.02242637227</v>
      </c>
    </row>
    <row r="10" spans="1:23" x14ac:dyDescent="0.25">
      <c r="A10" s="3" t="s">
        <v>5232</v>
      </c>
      <c r="B10" s="3"/>
      <c r="C10" s="3" t="s">
        <v>39</v>
      </c>
      <c r="D10" s="3" t="s">
        <v>39</v>
      </c>
      <c r="E10" s="3" t="s">
        <v>997</v>
      </c>
      <c r="F10" s="78">
        <v>0.2767936642931017</v>
      </c>
      <c r="G10" s="80">
        <v>14560.434172147954</v>
      </c>
      <c r="H10" s="80">
        <v>15208.674516147954</v>
      </c>
      <c r="I10" s="80">
        <v>15208.674516147954</v>
      </c>
      <c r="J10" s="80">
        <v>15208.674516147954</v>
      </c>
      <c r="K10" s="42"/>
      <c r="Q10" s="3" t="s">
        <v>39</v>
      </c>
      <c r="R10" s="3" t="s">
        <v>39</v>
      </c>
      <c r="S10" s="3" t="s">
        <v>997</v>
      </c>
      <c r="T10" s="104">
        <f>SUMIFS(REN_Existing_Resources!$AA:$AA,REN_Existing_Resources!$U:$U,$Q10,REN_Existing_Resources!$T:$T,$R10,REN_Existing_Resources!$V:$V,$S10,REN_Existing_Resources!$M:$M,"&lt;="&amp;DATE(T$4,1,1),REN_Existing_Resources!$Y:$Y,"&gt;="&amp;DATE(T$4,12,31))</f>
        <v>14560.434172147956</v>
      </c>
      <c r="U10" s="104">
        <f>SUMIFS(REN_Existing_Resources!$AA:$AA,REN_Existing_Resources!$U:$U,$Q10,REN_Existing_Resources!$T:$T,$R10,REN_Existing_Resources!$V:$V,$S10,REN_Existing_Resources!$M:$M,"&lt;="&amp;DATE(U$4,1,1),REN_Existing_Resources!$Y:$Y,"&gt;="&amp;DATE(U$4,12,31))</f>
        <v>15208.674516147954</v>
      </c>
      <c r="V10" s="104">
        <f>SUMIFS(REN_Existing_Resources!$AA:$AA,REN_Existing_Resources!$U:$U,$Q10,REN_Existing_Resources!$T:$T,$R10,REN_Existing_Resources!$V:$V,$S10,REN_Existing_Resources!$M:$M,"&lt;="&amp;DATE(V$4,1,1),REN_Existing_Resources!$Y:$Y,"&gt;="&amp;DATE(V$4,12,31))</f>
        <v>15208.674516147954</v>
      </c>
      <c r="W10" s="104">
        <f>SUMIFS(REN_Existing_Resources!$AA:$AA,REN_Existing_Resources!$U:$U,$Q10,REN_Existing_Resources!$T:$T,$R10,REN_Existing_Resources!$V:$V,$S10,REN_Existing_Resources!$M:$M,"&lt;="&amp;DATE(W$4,1,1),REN_Existing_Resources!$Y:$Y,"&gt;="&amp;DATE(W$4,12,31))</f>
        <v>15208.674516147954</v>
      </c>
    </row>
    <row r="11" spans="1:23" x14ac:dyDescent="0.25">
      <c r="A11" s="3" t="s">
        <v>5243</v>
      </c>
      <c r="B11" s="3"/>
      <c r="C11" s="3" t="s">
        <v>910</v>
      </c>
      <c r="D11" s="3" t="s">
        <v>39</v>
      </c>
      <c r="E11" s="3" t="s">
        <v>196</v>
      </c>
      <c r="F11" s="78">
        <v>1</v>
      </c>
      <c r="G11" s="80">
        <v>2950.0886886433336</v>
      </c>
      <c r="H11" s="80">
        <v>1586.9386886433333</v>
      </c>
      <c r="I11" s="80">
        <v>1325.3578490433333</v>
      </c>
      <c r="J11" s="80">
        <v>1325.3578490433333</v>
      </c>
      <c r="K11" s="42"/>
      <c r="Q11" s="3" t="s">
        <v>910</v>
      </c>
      <c r="R11" s="3" t="s">
        <v>39</v>
      </c>
      <c r="S11" s="3" t="s">
        <v>196</v>
      </c>
      <c r="T11" s="104">
        <f>SUMIFS(REN_Existing_Resources!$AA:$AA,REN_Existing_Resources!$U:$U,$Q11,REN_Existing_Resources!$T:$T,$R11,REN_Existing_Resources!$V:$V,$S11,REN_Existing_Resources!$M:$M,"&lt;="&amp;DATE(T$4,1,1),REN_Existing_Resources!$Y:$Y,"&gt;="&amp;DATE(T$4,12,31))</f>
        <v>2950.0886886433336</v>
      </c>
      <c r="U11" s="104">
        <f>SUMIFS(REN_Existing_Resources!$AA:$AA,REN_Existing_Resources!$U:$U,$Q11,REN_Existing_Resources!$T:$T,$R11,REN_Existing_Resources!$V:$V,$S11,REN_Existing_Resources!$M:$M,"&lt;="&amp;DATE(U$4,1,1),REN_Existing_Resources!$Y:$Y,"&gt;="&amp;DATE(U$4,12,31))</f>
        <v>1586.9386886433331</v>
      </c>
      <c r="V11" s="104">
        <f>SUMIFS(REN_Existing_Resources!$AA:$AA,REN_Existing_Resources!$U:$U,$Q11,REN_Existing_Resources!$T:$T,$R11,REN_Existing_Resources!$V:$V,$S11,REN_Existing_Resources!$M:$M,"&lt;="&amp;DATE(V$4,1,1),REN_Existing_Resources!$Y:$Y,"&gt;="&amp;DATE(V$4,12,31))</f>
        <v>1325.3578490433333</v>
      </c>
      <c r="W11" s="104">
        <f>SUMIFS(REN_Existing_Resources!$AA:$AA,REN_Existing_Resources!$U:$U,$Q11,REN_Existing_Resources!$T:$T,$R11,REN_Existing_Resources!$V:$V,$S11,REN_Existing_Resources!$M:$M,"&lt;="&amp;DATE(W$4,1,1),REN_Existing_Resources!$Y:$Y,"&gt;="&amp;DATE(W$4,12,31))</f>
        <v>1325.3578490433333</v>
      </c>
    </row>
    <row r="12" spans="1:23" x14ac:dyDescent="0.25">
      <c r="A12" s="3" t="s">
        <v>5248</v>
      </c>
      <c r="B12" s="3"/>
      <c r="C12" s="3" t="s">
        <v>910</v>
      </c>
      <c r="D12" s="3" t="s">
        <v>39</v>
      </c>
      <c r="E12" s="3" t="s">
        <v>621</v>
      </c>
      <c r="F12" s="78">
        <v>0.29083496412263637</v>
      </c>
      <c r="G12" s="80">
        <v>59</v>
      </c>
      <c r="H12" s="80">
        <v>159.2456</v>
      </c>
      <c r="I12" s="80">
        <v>159.2456</v>
      </c>
      <c r="J12" s="80">
        <v>159.2456</v>
      </c>
      <c r="K12" s="42"/>
      <c r="Q12" s="3" t="s">
        <v>910</v>
      </c>
      <c r="R12" s="3" t="s">
        <v>39</v>
      </c>
      <c r="S12" s="3" t="s">
        <v>621</v>
      </c>
      <c r="T12" s="104">
        <f>SUMIFS(REN_Existing_Resources!$AA:$AA,REN_Existing_Resources!$U:$U,$Q12,REN_Existing_Resources!$T:$T,$R12,REN_Existing_Resources!$V:$V,$S12,REN_Existing_Resources!$M:$M,"&lt;="&amp;DATE(T$4,1,1),REN_Existing_Resources!$Y:$Y,"&gt;="&amp;DATE(T$4,12,31))</f>
        <v>59</v>
      </c>
      <c r="U12" s="104">
        <f>SUMIFS(REN_Existing_Resources!$AA:$AA,REN_Existing_Resources!$U:$U,$Q12,REN_Existing_Resources!$T:$T,$R12,REN_Existing_Resources!$V:$V,$S12,REN_Existing_Resources!$M:$M,"&lt;="&amp;DATE(U$4,1,1),REN_Existing_Resources!$Y:$Y,"&gt;="&amp;DATE(U$4,12,31))</f>
        <v>159.2456</v>
      </c>
      <c r="V12" s="104">
        <f>SUMIFS(REN_Existing_Resources!$AA:$AA,REN_Existing_Resources!$U:$U,$Q12,REN_Existing_Resources!$T:$T,$R12,REN_Existing_Resources!$V:$V,$S12,REN_Existing_Resources!$M:$M,"&lt;="&amp;DATE(V$4,1,1),REN_Existing_Resources!$Y:$Y,"&gt;="&amp;DATE(V$4,12,31))</f>
        <v>159.2456</v>
      </c>
      <c r="W12" s="104">
        <f>SUMIFS(REN_Existing_Resources!$AA:$AA,REN_Existing_Resources!$U:$U,$Q12,REN_Existing_Resources!$T:$T,$R12,REN_Existing_Resources!$V:$V,$S12,REN_Existing_Resources!$M:$M,"&lt;="&amp;DATE(W$4,1,1),REN_Existing_Resources!$Y:$Y,"&gt;="&amp;DATE(W$4,12,31))</f>
        <v>159.2456</v>
      </c>
    </row>
    <row r="13" spans="1:23" x14ac:dyDescent="0.25">
      <c r="A13" s="3" t="s">
        <v>5261</v>
      </c>
      <c r="B13" s="3"/>
      <c r="C13" s="3" t="s">
        <v>2651</v>
      </c>
      <c r="D13" s="3" t="s">
        <v>39</v>
      </c>
      <c r="E13" s="3" t="s">
        <v>997</v>
      </c>
      <c r="F13" s="78">
        <v>0.29327375667689298</v>
      </c>
      <c r="G13" s="80">
        <v>10.137780000000001</v>
      </c>
      <c r="H13" s="80">
        <v>10.137780000000001</v>
      </c>
      <c r="I13" s="80">
        <v>10.137780000000001</v>
      </c>
      <c r="J13" s="80">
        <v>10.137780000000001</v>
      </c>
      <c r="K13" s="42"/>
      <c r="Q13" s="3" t="s">
        <v>2651</v>
      </c>
      <c r="R13" s="3" t="s">
        <v>39</v>
      </c>
      <c r="S13" s="3" t="s">
        <v>997</v>
      </c>
      <c r="T13" s="104">
        <f>SUMIFS(REN_Existing_Resources!$AA:$AA,REN_Existing_Resources!$U:$U,$Q13,REN_Existing_Resources!$T:$T,$R13,REN_Existing_Resources!$V:$V,$S13,REN_Existing_Resources!$M:$M,"&lt;="&amp;DATE(T$4,1,1),REN_Existing_Resources!$Y:$Y,"&gt;="&amp;DATE(T$4,12,31))</f>
        <v>10.137780000000001</v>
      </c>
      <c r="U13" s="104">
        <f>SUMIFS(REN_Existing_Resources!$AA:$AA,REN_Existing_Resources!$U:$U,$Q13,REN_Existing_Resources!$T:$T,$R13,REN_Existing_Resources!$V:$V,$S13,REN_Existing_Resources!$M:$M,"&lt;="&amp;DATE(U$4,1,1),REN_Existing_Resources!$Y:$Y,"&gt;="&amp;DATE(U$4,12,31))</f>
        <v>10.137780000000001</v>
      </c>
      <c r="V13" s="104">
        <f>SUMIFS(REN_Existing_Resources!$AA:$AA,REN_Existing_Resources!$U:$U,$Q13,REN_Existing_Resources!$T:$T,$R13,REN_Existing_Resources!$V:$V,$S13,REN_Existing_Resources!$M:$M,"&lt;="&amp;DATE(V$4,1,1),REN_Existing_Resources!$Y:$Y,"&gt;="&amp;DATE(V$4,12,31))</f>
        <v>10.137780000000001</v>
      </c>
      <c r="W13" s="104">
        <f>SUMIFS(REN_Existing_Resources!$AA:$AA,REN_Existing_Resources!$U:$U,$Q13,REN_Existing_Resources!$T:$T,$R13,REN_Existing_Resources!$V:$V,$S13,REN_Existing_Resources!$M:$M,"&lt;="&amp;DATE(W$4,1,1),REN_Existing_Resources!$Y:$Y,"&gt;="&amp;DATE(W$4,12,31))</f>
        <v>10.137780000000001</v>
      </c>
    </row>
    <row r="14" spans="1:23" x14ac:dyDescent="0.25">
      <c r="A14" s="3" t="s">
        <v>5264</v>
      </c>
      <c r="B14" s="3"/>
      <c r="C14" s="3" t="s">
        <v>1084</v>
      </c>
      <c r="D14" s="3" t="s">
        <v>39</v>
      </c>
      <c r="E14" s="3" t="s">
        <v>40</v>
      </c>
      <c r="F14" s="78">
        <v>1</v>
      </c>
      <c r="G14" s="80">
        <v>87.3904</v>
      </c>
      <c r="H14" s="80">
        <v>87.3904</v>
      </c>
      <c r="I14" s="80">
        <v>87.3904</v>
      </c>
      <c r="J14" s="80">
        <v>87.3904</v>
      </c>
      <c r="K14" s="42"/>
      <c r="Q14" s="3" t="s">
        <v>1084</v>
      </c>
      <c r="R14" s="3" t="s">
        <v>39</v>
      </c>
      <c r="S14" s="3" t="s">
        <v>40</v>
      </c>
      <c r="T14" s="104">
        <f>SUMIFS(REN_Existing_Resources!$AA:$AA,REN_Existing_Resources!$U:$U,$Q14,REN_Existing_Resources!$T:$T,$R14,REN_Existing_Resources!$V:$V,$S14,REN_Existing_Resources!$M:$M,"&lt;="&amp;DATE(T$4,1,1),REN_Existing_Resources!$Y:$Y,"&gt;="&amp;DATE(T$4,12,31))</f>
        <v>87.3904</v>
      </c>
      <c r="U14" s="104">
        <f>SUMIFS(REN_Existing_Resources!$AA:$AA,REN_Existing_Resources!$U:$U,$Q14,REN_Existing_Resources!$T:$T,$R14,REN_Existing_Resources!$V:$V,$S14,REN_Existing_Resources!$M:$M,"&lt;="&amp;DATE(U$4,1,1),REN_Existing_Resources!$Y:$Y,"&gt;="&amp;DATE(U$4,12,31))</f>
        <v>87.3904</v>
      </c>
      <c r="V14" s="104">
        <f>SUMIFS(REN_Existing_Resources!$AA:$AA,REN_Existing_Resources!$U:$U,$Q14,REN_Existing_Resources!$T:$T,$R14,REN_Existing_Resources!$V:$V,$S14,REN_Existing_Resources!$M:$M,"&lt;="&amp;DATE(V$4,1,1),REN_Existing_Resources!$Y:$Y,"&gt;="&amp;DATE(V$4,12,31))</f>
        <v>87.3904</v>
      </c>
      <c r="W14" s="104">
        <f>SUMIFS(REN_Existing_Resources!$AA:$AA,REN_Existing_Resources!$U:$U,$Q14,REN_Existing_Resources!$T:$T,$R14,REN_Existing_Resources!$V:$V,$S14,REN_Existing_Resources!$M:$M,"&lt;="&amp;DATE(W$4,1,1),REN_Existing_Resources!$Y:$Y,"&gt;="&amp;DATE(W$4,12,31))</f>
        <v>87.3904</v>
      </c>
    </row>
    <row r="15" spans="1:23" x14ac:dyDescent="0.25">
      <c r="A15" s="3" t="s">
        <v>5269</v>
      </c>
      <c r="B15" s="3"/>
      <c r="C15" s="3" t="s">
        <v>1084</v>
      </c>
      <c r="D15" s="3" t="s">
        <v>39</v>
      </c>
      <c r="E15" s="3" t="s">
        <v>196</v>
      </c>
      <c r="F15" s="78">
        <v>1</v>
      </c>
      <c r="G15" s="80">
        <v>56.576051000000007</v>
      </c>
      <c r="H15" s="80">
        <v>56.576051000000007</v>
      </c>
      <c r="I15" s="80">
        <v>56.576051000000007</v>
      </c>
      <c r="J15" s="80">
        <v>56.576051000000007</v>
      </c>
      <c r="K15" s="42"/>
      <c r="Q15" s="3" t="s">
        <v>1084</v>
      </c>
      <c r="R15" s="3" t="s">
        <v>39</v>
      </c>
      <c r="S15" s="3" t="s">
        <v>196</v>
      </c>
      <c r="T15" s="104">
        <f>SUMIFS(REN_Existing_Resources!$AA:$AA,REN_Existing_Resources!$U:$U,$Q15,REN_Existing_Resources!$T:$T,$R15,REN_Existing_Resources!$V:$V,$S15,REN_Existing_Resources!$M:$M,"&lt;="&amp;DATE(T$4,1,1),REN_Existing_Resources!$Y:$Y,"&gt;="&amp;DATE(T$4,12,31))</f>
        <v>56.576051000000007</v>
      </c>
      <c r="U15" s="104">
        <f>SUMIFS(REN_Existing_Resources!$AA:$AA,REN_Existing_Resources!$U:$U,$Q15,REN_Existing_Resources!$T:$T,$R15,REN_Existing_Resources!$V:$V,$S15,REN_Existing_Resources!$M:$M,"&lt;="&amp;DATE(U$4,1,1),REN_Existing_Resources!$Y:$Y,"&gt;="&amp;DATE(U$4,12,31))</f>
        <v>56.576051000000007</v>
      </c>
      <c r="V15" s="104">
        <f>SUMIFS(REN_Existing_Resources!$AA:$AA,REN_Existing_Resources!$U:$U,$Q15,REN_Existing_Resources!$T:$T,$R15,REN_Existing_Resources!$V:$V,$S15,REN_Existing_Resources!$M:$M,"&lt;="&amp;DATE(V$4,1,1),REN_Existing_Resources!$Y:$Y,"&gt;="&amp;DATE(V$4,12,31))</f>
        <v>56.576051000000007</v>
      </c>
      <c r="W15" s="104">
        <f>SUMIFS(REN_Existing_Resources!$AA:$AA,REN_Existing_Resources!$U:$U,$Q15,REN_Existing_Resources!$T:$T,$R15,REN_Existing_Resources!$V:$V,$S15,REN_Existing_Resources!$M:$M,"&lt;="&amp;DATE(W$4,1,1),REN_Existing_Resources!$Y:$Y,"&gt;="&amp;DATE(W$4,12,31))</f>
        <v>56.576051000000007</v>
      </c>
    </row>
    <row r="16" spans="1:23" x14ac:dyDescent="0.25">
      <c r="A16" s="3" t="s">
        <v>5274</v>
      </c>
      <c r="B16" s="3"/>
      <c r="C16" s="3" t="s">
        <v>1084</v>
      </c>
      <c r="D16" s="3" t="s">
        <v>39</v>
      </c>
      <c r="E16" s="3" t="s">
        <v>218</v>
      </c>
      <c r="F16" s="78">
        <v>1</v>
      </c>
      <c r="G16" s="80">
        <v>23.941800000000001</v>
      </c>
      <c r="H16" s="80">
        <v>23.941800000000001</v>
      </c>
      <c r="I16" s="80">
        <v>23.941800000000001</v>
      </c>
      <c r="J16" s="80">
        <v>23.941800000000001</v>
      </c>
      <c r="K16" s="42"/>
      <c r="Q16" s="3" t="s">
        <v>1084</v>
      </c>
      <c r="R16" s="3" t="s">
        <v>39</v>
      </c>
      <c r="S16" s="3" t="s">
        <v>218</v>
      </c>
      <c r="T16" s="104">
        <f>SUMIFS(REN_Existing_Resources!$AA:$AA,REN_Existing_Resources!$U:$U,$Q16,REN_Existing_Resources!$T:$T,$R16,REN_Existing_Resources!$V:$V,$S16,REN_Existing_Resources!$M:$M,"&lt;="&amp;DATE(T$4,1,1),REN_Existing_Resources!$Y:$Y,"&gt;="&amp;DATE(T$4,12,31))</f>
        <v>23.941800000000001</v>
      </c>
      <c r="U16" s="104">
        <f>SUMIFS(REN_Existing_Resources!$AA:$AA,REN_Existing_Resources!$U:$U,$Q16,REN_Existing_Resources!$T:$T,$R16,REN_Existing_Resources!$V:$V,$S16,REN_Existing_Resources!$M:$M,"&lt;="&amp;DATE(U$4,1,1),REN_Existing_Resources!$Y:$Y,"&gt;="&amp;DATE(U$4,12,31))</f>
        <v>23.941800000000001</v>
      </c>
      <c r="V16" s="104">
        <f>SUMIFS(REN_Existing_Resources!$AA:$AA,REN_Existing_Resources!$U:$U,$Q16,REN_Existing_Resources!$T:$T,$R16,REN_Existing_Resources!$V:$V,$S16,REN_Existing_Resources!$M:$M,"&lt;="&amp;DATE(V$4,1,1),REN_Existing_Resources!$Y:$Y,"&gt;="&amp;DATE(V$4,12,31))</f>
        <v>23.941800000000001</v>
      </c>
      <c r="W16" s="104">
        <f>SUMIFS(REN_Existing_Resources!$AA:$AA,REN_Existing_Resources!$U:$U,$Q16,REN_Existing_Resources!$T:$T,$R16,REN_Existing_Resources!$V:$V,$S16,REN_Existing_Resources!$M:$M,"&lt;="&amp;DATE(W$4,1,1),REN_Existing_Resources!$Y:$Y,"&gt;="&amp;DATE(W$4,12,31))</f>
        <v>23.941800000000001</v>
      </c>
    </row>
    <row r="17" spans="1:23" x14ac:dyDescent="0.25">
      <c r="A17" s="3" t="s">
        <v>5277</v>
      </c>
      <c r="B17" s="3"/>
      <c r="C17" s="3" t="s">
        <v>1084</v>
      </c>
      <c r="D17" s="3" t="s">
        <v>39</v>
      </c>
      <c r="E17" s="3" t="s">
        <v>997</v>
      </c>
      <c r="F17" s="78">
        <v>0.32088494727011269</v>
      </c>
      <c r="G17" s="80">
        <v>3782.8585403730176</v>
      </c>
      <c r="H17" s="80">
        <v>3782.8585403730176</v>
      </c>
      <c r="I17" s="80">
        <v>3782.8585403730176</v>
      </c>
      <c r="J17" s="80">
        <v>3782.8585403730176</v>
      </c>
      <c r="K17" s="42"/>
      <c r="Q17" s="3" t="s">
        <v>1084</v>
      </c>
      <c r="R17" s="3" t="s">
        <v>39</v>
      </c>
      <c r="S17" s="3" t="s">
        <v>997</v>
      </c>
      <c r="T17" s="104">
        <f>SUMIFS(REN_Existing_Resources!$AA:$AA,REN_Existing_Resources!$U:$U,$Q17,REN_Existing_Resources!$T:$T,$R17,REN_Existing_Resources!$V:$V,$S17,REN_Existing_Resources!$M:$M,"&lt;="&amp;DATE(T$4,1,1),REN_Existing_Resources!$Y:$Y,"&gt;="&amp;DATE(T$4,12,31))</f>
        <v>3782.8585403730176</v>
      </c>
      <c r="U17" s="104">
        <f>SUMIFS(REN_Existing_Resources!$AA:$AA,REN_Existing_Resources!$U:$U,$Q17,REN_Existing_Resources!$T:$T,$R17,REN_Existing_Resources!$V:$V,$S17,REN_Existing_Resources!$M:$M,"&lt;="&amp;DATE(U$4,1,1),REN_Existing_Resources!$Y:$Y,"&gt;="&amp;DATE(U$4,12,31))</f>
        <v>3782.8585403730176</v>
      </c>
      <c r="V17" s="104">
        <f>SUMIFS(REN_Existing_Resources!$AA:$AA,REN_Existing_Resources!$U:$U,$Q17,REN_Existing_Resources!$T:$T,$R17,REN_Existing_Resources!$V:$V,$S17,REN_Existing_Resources!$M:$M,"&lt;="&amp;DATE(V$4,1,1),REN_Existing_Resources!$Y:$Y,"&gt;="&amp;DATE(V$4,12,31))</f>
        <v>3782.8585403730176</v>
      </c>
      <c r="W17" s="104">
        <f>SUMIFS(REN_Existing_Resources!$AA:$AA,REN_Existing_Resources!$U:$U,$Q17,REN_Existing_Resources!$T:$T,$R17,REN_Existing_Resources!$V:$V,$S17,REN_Existing_Resources!$M:$M,"&lt;="&amp;DATE(W$4,1,1),REN_Existing_Resources!$Y:$Y,"&gt;="&amp;DATE(W$4,12,31))</f>
        <v>3782.8585403730176</v>
      </c>
    </row>
    <row r="18" spans="1:23" x14ac:dyDescent="0.25">
      <c r="A18" s="3" t="s">
        <v>5289</v>
      </c>
      <c r="B18" s="3"/>
      <c r="C18" s="3" t="s">
        <v>2278</v>
      </c>
      <c r="D18" s="3" t="s">
        <v>39</v>
      </c>
      <c r="E18" s="3" t="s">
        <v>621</v>
      </c>
      <c r="F18" s="78">
        <v>0.32343373145640575</v>
      </c>
      <c r="G18" s="80">
        <v>359.90190469999999</v>
      </c>
      <c r="H18" s="80">
        <v>359.90190469999999</v>
      </c>
      <c r="I18" s="80">
        <v>359.90190469999999</v>
      </c>
      <c r="J18" s="80">
        <v>359.90190469999999</v>
      </c>
      <c r="K18" s="42"/>
      <c r="Q18" s="3" t="s">
        <v>2278</v>
      </c>
      <c r="R18" s="3" t="s">
        <v>39</v>
      </c>
      <c r="S18" s="3" t="s">
        <v>621</v>
      </c>
      <c r="T18" s="104">
        <f>SUMIFS(REN_Existing_Resources!$AA:$AA,REN_Existing_Resources!$U:$U,$Q18,REN_Existing_Resources!$T:$T,$R18,REN_Existing_Resources!$V:$V,$S18,REN_Existing_Resources!$M:$M,"&lt;="&amp;DATE(T$4,1,1),REN_Existing_Resources!$Y:$Y,"&gt;="&amp;DATE(T$4,12,31))</f>
        <v>359.90190469999999</v>
      </c>
      <c r="U18" s="104">
        <f>SUMIFS(REN_Existing_Resources!$AA:$AA,REN_Existing_Resources!$U:$U,$Q18,REN_Existing_Resources!$T:$T,$R18,REN_Existing_Resources!$V:$V,$S18,REN_Existing_Resources!$M:$M,"&lt;="&amp;DATE(U$4,1,1),REN_Existing_Resources!$Y:$Y,"&gt;="&amp;DATE(U$4,12,31))</f>
        <v>359.90190469999999</v>
      </c>
      <c r="V18" s="104">
        <f>SUMIFS(REN_Existing_Resources!$AA:$AA,REN_Existing_Resources!$U:$U,$Q18,REN_Existing_Resources!$T:$T,$R18,REN_Existing_Resources!$V:$V,$S18,REN_Existing_Resources!$M:$M,"&lt;="&amp;DATE(V$4,1,1),REN_Existing_Resources!$Y:$Y,"&gt;="&amp;DATE(V$4,12,31))</f>
        <v>359.90190469999999</v>
      </c>
      <c r="W18" s="104">
        <f>SUMIFS(REN_Existing_Resources!$AA:$AA,REN_Existing_Resources!$U:$U,$Q18,REN_Existing_Resources!$T:$T,$R18,REN_Existing_Resources!$V:$V,$S18,REN_Existing_Resources!$M:$M,"&lt;="&amp;DATE(W$4,1,1),REN_Existing_Resources!$Y:$Y,"&gt;="&amp;DATE(W$4,12,31))</f>
        <v>359.90190469999999</v>
      </c>
    </row>
    <row r="19" spans="1:23" x14ac:dyDescent="0.25">
      <c r="A19" s="3" t="s">
        <v>5291</v>
      </c>
      <c r="B19" s="3"/>
      <c r="C19" s="3" t="s">
        <v>2278</v>
      </c>
      <c r="D19" s="3" t="s">
        <v>39</v>
      </c>
      <c r="E19" s="3" t="s">
        <v>997</v>
      </c>
      <c r="F19" s="78">
        <v>0.43863767534145809</v>
      </c>
      <c r="G19" s="80">
        <v>2196.1791263999999</v>
      </c>
      <c r="H19" s="80">
        <v>2196.1791263999999</v>
      </c>
      <c r="I19" s="80">
        <v>2196.1791263999999</v>
      </c>
      <c r="J19" s="80">
        <v>2196.1791263999999</v>
      </c>
      <c r="K19" s="42"/>
      <c r="Q19" s="3" t="s">
        <v>2278</v>
      </c>
      <c r="R19" s="3" t="s">
        <v>39</v>
      </c>
      <c r="S19" s="3" t="s">
        <v>997</v>
      </c>
      <c r="T19" s="104">
        <f>SUMIFS(REN_Existing_Resources!$AA:$AA,REN_Existing_Resources!$U:$U,$Q19,REN_Existing_Resources!$T:$T,$R19,REN_Existing_Resources!$V:$V,$S19,REN_Existing_Resources!$M:$M,"&lt;="&amp;DATE(T$4,1,1),REN_Existing_Resources!$Y:$Y,"&gt;="&amp;DATE(T$4,12,31))</f>
        <v>2196.1791263999999</v>
      </c>
      <c r="U19" s="104">
        <f>SUMIFS(REN_Existing_Resources!$AA:$AA,REN_Existing_Resources!$U:$U,$Q19,REN_Existing_Resources!$T:$T,$R19,REN_Existing_Resources!$V:$V,$S19,REN_Existing_Resources!$M:$M,"&lt;="&amp;DATE(U$4,1,1),REN_Existing_Resources!$Y:$Y,"&gt;="&amp;DATE(U$4,12,31))</f>
        <v>2196.1791263999999</v>
      </c>
      <c r="V19" s="104">
        <f>SUMIFS(REN_Existing_Resources!$AA:$AA,REN_Existing_Resources!$U:$U,$Q19,REN_Existing_Resources!$T:$T,$R19,REN_Existing_Resources!$V:$V,$S19,REN_Existing_Resources!$M:$M,"&lt;="&amp;DATE(V$4,1,1),REN_Existing_Resources!$Y:$Y,"&gt;="&amp;DATE(V$4,12,31))</f>
        <v>2196.1791263999999</v>
      </c>
      <c r="W19" s="104">
        <f>SUMIFS(REN_Existing_Resources!$AA:$AA,REN_Existing_Resources!$U:$U,$Q19,REN_Existing_Resources!$T:$T,$R19,REN_Existing_Resources!$V:$V,$S19,REN_Existing_Resources!$M:$M,"&lt;="&amp;DATE(W$4,1,1),REN_Existing_Resources!$Y:$Y,"&gt;="&amp;DATE(W$4,12,31))</f>
        <v>2196.1791263999999</v>
      </c>
    </row>
    <row r="20" spans="1:23" x14ac:dyDescent="0.25">
      <c r="A20" s="19" t="s">
        <v>5325</v>
      </c>
      <c r="B20" s="19"/>
      <c r="C20" s="3"/>
      <c r="D20" s="3"/>
      <c r="E20" s="3"/>
      <c r="F20" s="43"/>
      <c r="G20" s="81">
        <v>69816.624041918316</v>
      </c>
      <c r="H20" s="81">
        <v>75936.207159866521</v>
      </c>
      <c r="I20" s="81">
        <v>75674.626320266514</v>
      </c>
      <c r="J20" s="81">
        <v>75674.626320266514</v>
      </c>
      <c r="K20" s="136"/>
    </row>
    <row r="21" spans="1:23" x14ac:dyDescent="0.25">
      <c r="A21" s="79"/>
      <c r="B21" s="79"/>
      <c r="C21" s="79"/>
      <c r="D21" s="79"/>
      <c r="E21" s="79"/>
      <c r="F21" s="79"/>
      <c r="G21" s="79"/>
      <c r="H21" s="79"/>
      <c r="I21" s="79"/>
      <c r="J21" s="79"/>
      <c r="K21" s="79"/>
    </row>
    <row r="22" spans="1:23" x14ac:dyDescent="0.25">
      <c r="A22" s="41" t="s">
        <v>5326</v>
      </c>
      <c r="B22" s="41"/>
      <c r="C22" s="41" t="s">
        <v>5177</v>
      </c>
      <c r="D22" s="41" t="s">
        <v>5323</v>
      </c>
      <c r="E22" s="41" t="s">
        <v>16</v>
      </c>
      <c r="F22" s="41"/>
      <c r="G22" s="41"/>
      <c r="H22" s="41"/>
      <c r="I22" s="41"/>
      <c r="J22" s="41"/>
      <c r="K22" s="41"/>
    </row>
    <row r="23" spans="1:23" x14ac:dyDescent="0.25">
      <c r="A23" s="3" t="s">
        <v>5327</v>
      </c>
      <c r="B23" s="3"/>
      <c r="C23" s="3" t="s">
        <v>1059</v>
      </c>
      <c r="D23" s="3" t="s">
        <v>39</v>
      </c>
      <c r="E23" s="3" t="s">
        <v>997</v>
      </c>
      <c r="F23" s="78"/>
      <c r="G23" s="80">
        <v>2655</v>
      </c>
      <c r="H23" s="80">
        <v>2655</v>
      </c>
      <c r="I23" s="80">
        <v>2655</v>
      </c>
      <c r="J23" s="80">
        <v>2655</v>
      </c>
      <c r="K23" s="42"/>
      <c r="Q23" s="3" t="s">
        <v>1059</v>
      </c>
      <c r="R23" s="3" t="s">
        <v>39</v>
      </c>
      <c r="S23" s="3" t="s">
        <v>997</v>
      </c>
      <c r="T23" s="104">
        <f>SUMIFS(REN_Existing_Resources!$AA:$AA,REN_Existing_Resources!$U:$U,$Q23,REN_Existing_Resources!$T:$T,$R23,REN_Existing_Resources!$V:$V,$S23,REN_Existing_Resources!$M:$M,"&lt;="&amp;DATE(T$4,1,1),REN_Existing_Resources!$Y:$Y,"&gt;="&amp;DATE(T$4,12,31))</f>
        <v>2655</v>
      </c>
      <c r="U23" s="104">
        <f>SUMIFS(REN_Existing_Resources!$AA:$AA,REN_Existing_Resources!$U:$U,$Q23,REN_Existing_Resources!$T:$T,$R23,REN_Existing_Resources!$V:$V,$S23,REN_Existing_Resources!$M:$M,"&lt;="&amp;DATE(U$4,1,1),REN_Existing_Resources!$Y:$Y,"&gt;="&amp;DATE(U$4,12,31))</f>
        <v>2655</v>
      </c>
      <c r="V23" s="104">
        <f>SUMIFS(REN_Existing_Resources!$AA:$AA,REN_Existing_Resources!$U:$U,$Q23,REN_Existing_Resources!$T:$T,$R23,REN_Existing_Resources!$V:$V,$S23,REN_Existing_Resources!$M:$M,"&lt;="&amp;DATE(V$4,1,1),REN_Existing_Resources!$Y:$Y,"&gt;="&amp;DATE(V$4,12,31))</f>
        <v>2655</v>
      </c>
      <c r="W23" s="104">
        <f>SUMIFS(REN_Existing_Resources!$AA:$AA,REN_Existing_Resources!$U:$U,$Q23,REN_Existing_Resources!$T:$T,$R23,REN_Existing_Resources!$V:$V,$S23,REN_Existing_Resources!$M:$M,"&lt;="&amp;DATE(W$4,1,1),REN_Existing_Resources!$Y:$Y,"&gt;="&amp;DATE(W$4,12,31))</f>
        <v>2655</v>
      </c>
    </row>
    <row r="24" spans="1:23" x14ac:dyDescent="0.25">
      <c r="A24" s="19" t="s">
        <v>5325</v>
      </c>
      <c r="B24" s="19"/>
      <c r="C24" s="3"/>
      <c r="D24" s="3"/>
      <c r="E24" s="3"/>
      <c r="F24" s="43"/>
      <c r="G24" s="81">
        <v>2655</v>
      </c>
      <c r="H24" s="81">
        <v>2655</v>
      </c>
      <c r="I24" s="81">
        <v>2655</v>
      </c>
      <c r="J24" s="81">
        <v>2655</v>
      </c>
      <c r="K24" s="136"/>
      <c r="S24" s="3" t="s">
        <v>5332</v>
      </c>
    </row>
    <row r="25" spans="1:23" s="89" customFormat="1" x14ac:dyDescent="0.25">
      <c r="A25" s="89" t="s">
        <v>5333</v>
      </c>
      <c r="L25" s="89" t="s">
        <v>5333</v>
      </c>
      <c r="Q25" s="89" t="s">
        <v>5334</v>
      </c>
    </row>
    <row r="26" spans="1:23" ht="15.75" thickBot="1" x14ac:dyDescent="0.3">
      <c r="A26" s="41" t="s">
        <v>5328</v>
      </c>
      <c r="B26" s="41"/>
      <c r="C26" s="41" t="s">
        <v>5177</v>
      </c>
      <c r="D26" s="41" t="s">
        <v>5323</v>
      </c>
      <c r="E26" s="41" t="s">
        <v>16</v>
      </c>
      <c r="F26" s="41"/>
      <c r="G26" s="41">
        <v>2018</v>
      </c>
      <c r="H26" s="41">
        <v>2022</v>
      </c>
      <c r="I26" s="41">
        <v>2026</v>
      </c>
      <c r="J26" s="41">
        <v>2030</v>
      </c>
      <c r="K26" s="41"/>
      <c r="L26" s="49" t="s">
        <v>5318</v>
      </c>
      <c r="M26" s="41">
        <v>2018</v>
      </c>
      <c r="N26" s="41">
        <v>2022</v>
      </c>
      <c r="O26" s="41">
        <v>2026</v>
      </c>
      <c r="P26" s="41">
        <v>2030</v>
      </c>
      <c r="Q26" s="49" t="s">
        <v>5177</v>
      </c>
      <c r="R26" s="49" t="s">
        <v>5323</v>
      </c>
      <c r="S26" s="49" t="s">
        <v>16</v>
      </c>
      <c r="T26" s="41">
        <v>2018</v>
      </c>
      <c r="U26" s="41">
        <v>2022</v>
      </c>
      <c r="V26" s="41">
        <v>2026</v>
      </c>
      <c r="W26" s="41">
        <v>2030</v>
      </c>
    </row>
    <row r="27" spans="1:23" x14ac:dyDescent="0.25">
      <c r="A27" s="3" t="s">
        <v>5204</v>
      </c>
      <c r="B27" s="3"/>
      <c r="C27" s="3" t="s">
        <v>2596</v>
      </c>
      <c r="D27" s="3" t="s">
        <v>39</v>
      </c>
      <c r="E27" s="3" t="s">
        <v>218</v>
      </c>
      <c r="F27" s="78"/>
      <c r="G27" s="82">
        <f t="shared" ref="G27:J41" si="0">G5/(8.76*$F5)</f>
        <v>2.8058268255780403</v>
      </c>
      <c r="H27" s="82">
        <f t="shared" si="0"/>
        <v>2.8058268255780403</v>
      </c>
      <c r="I27" s="82">
        <f t="shared" si="0"/>
        <v>2.8058268255780403</v>
      </c>
      <c r="J27" s="82">
        <f t="shared" si="0"/>
        <v>2.8058268255780403</v>
      </c>
      <c r="K27" s="137">
        <v>1</v>
      </c>
      <c r="L27" t="s">
        <v>5204</v>
      </c>
      <c r="M27" s="51">
        <f>SUMIFS(raw_resource_build!$I:$I,raw_resource_build!$B:$B,$L27,raw_resource_build!$A:$A,M$26)</f>
        <v>2.81</v>
      </c>
      <c r="N27" s="51">
        <f>SUMIFS(raw_resource_build!$I:$I,raw_resource_build!$B:$B,$L27,raw_resource_build!$A:$A,N$26)</f>
        <v>2.81</v>
      </c>
      <c r="O27" s="51">
        <f>SUMIFS(raw_resource_build!$I:$I,raw_resource_build!$B:$B,$L27,raw_resource_build!$A:$A,O$26)</f>
        <v>2.81</v>
      </c>
      <c r="P27" s="51">
        <f>SUMIFS(raw_resource_build!$I:$I,raw_resource_build!$B:$B,$L27,raw_resource_build!$A:$A,P$26)</f>
        <v>2.81</v>
      </c>
      <c r="Q27" s="3" t="s">
        <v>2596</v>
      </c>
      <c r="R27" s="3" t="s">
        <v>39</v>
      </c>
      <c r="S27" s="3" t="s">
        <v>218</v>
      </c>
      <c r="T27" s="146">
        <f>SUMIFS(REN_Existing_Resources!$P:$P,REN_Existing_Resources!$U:$U,$Q27,REN_Existing_Resources!$T:$T,$R27,REN_Existing_Resources!$V:$V,$S27,REN_Existing_Resources!$M:$M,"&lt;="&amp;DATE(T$26,1,1),REN_Existing_Resources!$Y:$Y,"&gt;="&amp;DATE(T$26,12,31))</f>
        <v>5.9958174049999977</v>
      </c>
      <c r="U27" s="147">
        <f>SUMIFS(REN_Existing_Resources!$P:$P,REN_Existing_Resources!$U:$U,$Q27,REN_Existing_Resources!$T:$T,$R27,REN_Existing_Resources!$V:$V,$S27,REN_Existing_Resources!$M:$M,"&lt;="&amp;DATE(U$26,1,1),REN_Existing_Resources!$Y:$Y,"&gt;="&amp;DATE(U$26,12,31))</f>
        <v>5.9958174049999977</v>
      </c>
      <c r="V27" s="147">
        <f>SUMIFS(REN_Existing_Resources!$P:$P,REN_Existing_Resources!$U:$U,$Q27,REN_Existing_Resources!$T:$T,$R27,REN_Existing_Resources!$V:$V,$S27,REN_Existing_Resources!$M:$M,"&lt;="&amp;DATE(V$26,1,1),REN_Existing_Resources!$Y:$Y,"&gt;="&amp;DATE(V$26,12,31))</f>
        <v>5.9958174049999977</v>
      </c>
      <c r="W27" s="148">
        <f>SUMIFS(REN_Existing_Resources!$P:$P,REN_Existing_Resources!$U:$U,$Q27,REN_Existing_Resources!$T:$T,$R27,REN_Existing_Resources!$V:$V,$S27,REN_Existing_Resources!$M:$M,"&lt;="&amp;DATE(W$26,1,1),REN_Existing_Resources!$Y:$Y,"&gt;="&amp;DATE(W$26,12,31))</f>
        <v>5.9958174049999977</v>
      </c>
    </row>
    <row r="28" spans="1:23" x14ac:dyDescent="0.25">
      <c r="A28" s="3" t="s">
        <v>5210</v>
      </c>
      <c r="B28" s="3"/>
      <c r="C28" s="3" t="s">
        <v>39</v>
      </c>
      <c r="D28" s="3" t="s">
        <v>39</v>
      </c>
      <c r="E28" s="3" t="s">
        <v>40</v>
      </c>
      <c r="F28" s="78"/>
      <c r="G28" s="82">
        <f t="shared" si="0"/>
        <v>715.07336027397253</v>
      </c>
      <c r="H28" s="82">
        <f t="shared" si="0"/>
        <v>715.07336027397253</v>
      </c>
      <c r="I28" s="82">
        <f t="shared" si="0"/>
        <v>715.07336027397253</v>
      </c>
      <c r="J28" s="82">
        <f t="shared" si="0"/>
        <v>715.07336027397253</v>
      </c>
      <c r="K28" s="137">
        <v>1</v>
      </c>
      <c r="L28" t="s">
        <v>5210</v>
      </c>
      <c r="M28" s="51">
        <f>SUMIFS(raw_resource_build!$I:$I,raw_resource_build!$B:$B,$L28,raw_resource_build!$A:$A,M$26)</f>
        <v>715.07</v>
      </c>
      <c r="N28" s="51">
        <f>SUMIFS(raw_resource_build!$I:$I,raw_resource_build!$B:$B,$L28,raw_resource_build!$A:$A,N$26)</f>
        <v>715.07</v>
      </c>
      <c r="O28" s="51">
        <f>SUMIFS(raw_resource_build!$I:$I,raw_resource_build!$B:$B,$L28,raw_resource_build!$A:$A,O$26)</f>
        <v>715.07</v>
      </c>
      <c r="P28" s="51">
        <f>SUMIFS(raw_resource_build!$I:$I,raw_resource_build!$B:$B,$L28,raw_resource_build!$A:$A,P$26)</f>
        <v>715.07</v>
      </c>
      <c r="Q28" s="3" t="s">
        <v>39</v>
      </c>
      <c r="R28" s="3" t="s">
        <v>39</v>
      </c>
      <c r="S28" s="3" t="s">
        <v>40</v>
      </c>
      <c r="T28" s="149">
        <f>SUMIFS(REN_Existing_Resources!$P:$P,REN_Existing_Resources!$U:$U,$Q28,REN_Existing_Resources!$T:$T,$R28,REN_Existing_Resources!$V:$V,$S28,REN_Existing_Resources!$M:$M,"&lt;="&amp;DATE(T$26,1,1),REN_Existing_Resources!$Y:$Y,"&gt;="&amp;DATE(T$26,12,31))</f>
        <v>1046.3296666666668</v>
      </c>
      <c r="U28" s="103">
        <f>SUMIFS(REN_Existing_Resources!$P:$P,REN_Existing_Resources!$U:$U,$Q28,REN_Existing_Resources!$T:$T,$R28,REN_Existing_Resources!$V:$V,$S28,REN_Existing_Resources!$M:$M,"&lt;="&amp;DATE(U$26,1,1),REN_Existing_Resources!$Y:$Y,"&gt;="&amp;DATE(U$26,12,31))</f>
        <v>1046.3296666666668</v>
      </c>
      <c r="V28" s="103">
        <f>SUMIFS(REN_Existing_Resources!$P:$P,REN_Existing_Resources!$U:$U,$Q28,REN_Existing_Resources!$T:$T,$R28,REN_Existing_Resources!$V:$V,$S28,REN_Existing_Resources!$M:$M,"&lt;="&amp;DATE(V$26,1,1),REN_Existing_Resources!$Y:$Y,"&gt;="&amp;DATE(V$26,12,31))</f>
        <v>1046.3296666666668</v>
      </c>
      <c r="W28" s="150">
        <f>SUMIFS(REN_Existing_Resources!$P:$P,REN_Existing_Resources!$U:$U,$Q28,REN_Existing_Resources!$T:$T,$R28,REN_Existing_Resources!$V:$V,$S28,REN_Existing_Resources!$M:$M,"&lt;="&amp;DATE(W$26,1,1),REN_Existing_Resources!$Y:$Y,"&gt;="&amp;DATE(W$26,12,31))</f>
        <v>1046.3296666666668</v>
      </c>
    </row>
    <row r="29" spans="1:23" x14ac:dyDescent="0.25">
      <c r="A29" s="3" t="s">
        <v>5213</v>
      </c>
      <c r="B29" s="3"/>
      <c r="C29" s="3" t="s">
        <v>39</v>
      </c>
      <c r="D29" s="3" t="s">
        <v>39</v>
      </c>
      <c r="E29" s="3" t="s">
        <v>196</v>
      </c>
      <c r="F29" s="78"/>
      <c r="G29" s="82">
        <f t="shared" si="0"/>
        <v>1017.4177788312219</v>
      </c>
      <c r="H29" s="82">
        <f t="shared" si="0"/>
        <v>1062.4177788312218</v>
      </c>
      <c r="I29" s="82">
        <f t="shared" si="0"/>
        <v>1062.4177788312218</v>
      </c>
      <c r="J29" s="82">
        <f t="shared" si="0"/>
        <v>1062.4177788312218</v>
      </c>
      <c r="K29" s="137">
        <v>1</v>
      </c>
      <c r="L29" t="s">
        <v>5213</v>
      </c>
      <c r="M29" s="51">
        <f>SUMIFS(raw_resource_build!$I:$I,raw_resource_build!$B:$B,$L29,raw_resource_build!$A:$A,M$26)</f>
        <v>1017.42</v>
      </c>
      <c r="N29" s="51">
        <f>SUMIFS(raw_resource_build!$I:$I,raw_resource_build!$B:$B,$L29,raw_resource_build!$A:$A,N$26)</f>
        <v>1062.42</v>
      </c>
      <c r="O29" s="51">
        <f>SUMIFS(raw_resource_build!$I:$I,raw_resource_build!$B:$B,$L29,raw_resource_build!$A:$A,O$26)</f>
        <v>1062.42</v>
      </c>
      <c r="P29" s="51">
        <f>SUMIFS(raw_resource_build!$I:$I,raw_resource_build!$B:$B,$L29,raw_resource_build!$A:$A,P$26)</f>
        <v>1062.42</v>
      </c>
      <c r="Q29" s="3" t="s">
        <v>39</v>
      </c>
      <c r="R29" s="3" t="s">
        <v>39</v>
      </c>
      <c r="S29" s="3" t="s">
        <v>196</v>
      </c>
      <c r="T29" s="149">
        <f>SUMIFS(REN_Existing_Resources!$P:$P,REN_Existing_Resources!$U:$U,$Q29,REN_Existing_Resources!$T:$T,$R29,REN_Existing_Resources!$V:$V,$S29,REN_Existing_Resources!$M:$M,"&lt;="&amp;DATE(T$26,1,1),REN_Existing_Resources!$Y:$Y,"&gt;="&amp;DATE(T$26,12,31))</f>
        <v>1182.0165499999994</v>
      </c>
      <c r="U29" s="103">
        <f>SUMIFS(REN_Existing_Resources!$P:$P,REN_Existing_Resources!$U:$U,$Q29,REN_Existing_Resources!$T:$T,$R29,REN_Existing_Resources!$V:$V,$S29,REN_Existing_Resources!$M:$M,"&lt;="&amp;DATE(U$26,1,1),REN_Existing_Resources!$Y:$Y,"&gt;="&amp;DATE(U$26,12,31))</f>
        <v>1232.0165499999994</v>
      </c>
      <c r="V29" s="103">
        <f>SUMIFS(REN_Existing_Resources!$P:$P,REN_Existing_Resources!$U:$U,$Q29,REN_Existing_Resources!$T:$T,$R29,REN_Existing_Resources!$V:$V,$S29,REN_Existing_Resources!$M:$M,"&lt;="&amp;DATE(V$26,1,1),REN_Existing_Resources!$Y:$Y,"&gt;="&amp;DATE(V$26,12,31))</f>
        <v>1232.0165499999994</v>
      </c>
      <c r="W29" s="150">
        <f>SUMIFS(REN_Existing_Resources!$P:$P,REN_Existing_Resources!$U:$U,$Q29,REN_Existing_Resources!$T:$T,$R29,REN_Existing_Resources!$V:$V,$S29,REN_Existing_Resources!$M:$M,"&lt;="&amp;DATE(W$26,1,1),REN_Existing_Resources!$Y:$Y,"&gt;="&amp;DATE(W$26,12,31))</f>
        <v>1232.0165499999994</v>
      </c>
    </row>
    <row r="30" spans="1:23" x14ac:dyDescent="0.25">
      <c r="A30" s="3" t="s">
        <v>5228</v>
      </c>
      <c r="B30" s="3"/>
      <c r="C30" s="3" t="s">
        <v>39</v>
      </c>
      <c r="D30" s="3" t="s">
        <v>39</v>
      </c>
      <c r="E30" s="3" t="s">
        <v>218</v>
      </c>
      <c r="F30" s="78"/>
      <c r="G30" s="82">
        <f t="shared" si="0"/>
        <v>460.64900738314907</v>
      </c>
      <c r="H30" s="82">
        <f t="shared" si="0"/>
        <v>460.83777450643674</v>
      </c>
      <c r="I30" s="82">
        <f t="shared" si="0"/>
        <v>460.83777450643674</v>
      </c>
      <c r="J30" s="82">
        <f t="shared" si="0"/>
        <v>460.83777450643674</v>
      </c>
      <c r="K30" s="137">
        <v>1</v>
      </c>
      <c r="L30" t="s">
        <v>5228</v>
      </c>
      <c r="M30" s="51">
        <f>SUMIFS(raw_resource_build!$I:$I,raw_resource_build!$B:$B,$L30,raw_resource_build!$A:$A,M$26)</f>
        <v>460.65</v>
      </c>
      <c r="N30" s="51">
        <f>SUMIFS(raw_resource_build!$I:$I,raw_resource_build!$B:$B,$L30,raw_resource_build!$A:$A,N$26)</f>
        <v>460.84</v>
      </c>
      <c r="O30" s="51">
        <f>SUMIFS(raw_resource_build!$I:$I,raw_resource_build!$B:$B,$L30,raw_resource_build!$A:$A,O$26)</f>
        <v>460.84</v>
      </c>
      <c r="P30" s="51">
        <f>SUMIFS(raw_resource_build!$I:$I,raw_resource_build!$B:$B,$L30,raw_resource_build!$A:$A,P$26)</f>
        <v>460.84</v>
      </c>
      <c r="Q30" s="3" t="s">
        <v>39</v>
      </c>
      <c r="R30" s="3" t="s">
        <v>39</v>
      </c>
      <c r="S30" s="3" t="s">
        <v>218</v>
      </c>
      <c r="T30" s="149">
        <f>SUMIFS(REN_Existing_Resources!$P:$P,REN_Existing_Resources!$U:$U,$Q30,REN_Existing_Resources!$T:$T,$R30,REN_Existing_Resources!$V:$V,$S30,REN_Existing_Resources!$M:$M,"&lt;="&amp;DATE(T$26,1,1),REN_Existing_Resources!$Y:$Y,"&gt;="&amp;DATE(T$26,12,31))</f>
        <v>1039.9235218450006</v>
      </c>
      <c r="U30" s="103">
        <f>SUMIFS(REN_Existing_Resources!$P:$P,REN_Existing_Resources!$U:$U,$Q30,REN_Existing_Resources!$T:$T,$R30,REN_Existing_Resources!$V:$V,$S30,REN_Existing_Resources!$M:$M,"&lt;="&amp;DATE(U$26,1,1),REN_Existing_Resources!$Y:$Y,"&gt;="&amp;DATE(U$26,12,31))</f>
        <v>1039.0585218450005</v>
      </c>
      <c r="V30" s="103">
        <f>SUMIFS(REN_Existing_Resources!$P:$P,REN_Existing_Resources!$U:$U,$Q30,REN_Existing_Resources!$T:$T,$R30,REN_Existing_Resources!$V:$V,$S30,REN_Existing_Resources!$M:$M,"&lt;="&amp;DATE(V$26,1,1),REN_Existing_Resources!$Y:$Y,"&gt;="&amp;DATE(V$26,12,31))</f>
        <v>1039.0585218450005</v>
      </c>
      <c r="W30" s="150">
        <f>SUMIFS(REN_Existing_Resources!$P:$P,REN_Existing_Resources!$U:$U,$Q30,REN_Existing_Resources!$T:$T,$R30,REN_Existing_Resources!$V:$V,$S30,REN_Existing_Resources!$M:$M,"&lt;="&amp;DATE(W$26,1,1),REN_Existing_Resources!$Y:$Y,"&gt;="&amp;DATE(W$26,12,31))</f>
        <v>1039.0585218450005</v>
      </c>
    </row>
    <row r="31" spans="1:23" x14ac:dyDescent="0.25">
      <c r="A31" s="3" t="s">
        <v>5230</v>
      </c>
      <c r="B31" s="3"/>
      <c r="C31" s="3" t="s">
        <v>39</v>
      </c>
      <c r="D31" s="3" t="s">
        <v>39</v>
      </c>
      <c r="E31" s="3" t="s">
        <v>621</v>
      </c>
      <c r="F31" s="78"/>
      <c r="G31" s="82">
        <f t="shared" si="0"/>
        <v>10216.482399190189</v>
      </c>
      <c r="H31" s="82">
        <f t="shared" si="0"/>
        <v>12660.69594004144</v>
      </c>
      <c r="I31" s="82">
        <f t="shared" si="0"/>
        <v>12660.69594004144</v>
      </c>
      <c r="J31" s="82">
        <f t="shared" si="0"/>
        <v>12660.69594004144</v>
      </c>
      <c r="K31" s="137">
        <v>1</v>
      </c>
      <c r="L31" t="s">
        <v>5230</v>
      </c>
      <c r="M31" s="51">
        <f>SUMIFS(raw_resource_build!$I:$I,raw_resource_build!$B:$B,$L31,raw_resource_build!$A:$A,M$26)</f>
        <v>10216.48</v>
      </c>
      <c r="N31" s="51">
        <f>SUMIFS(raw_resource_build!$I:$I,raw_resource_build!$B:$B,$L31,raw_resource_build!$A:$A,N$26)</f>
        <v>12660.7</v>
      </c>
      <c r="O31" s="51">
        <f>SUMIFS(raw_resource_build!$I:$I,raw_resource_build!$B:$B,$L31,raw_resource_build!$A:$A,O$26)</f>
        <v>12660.7</v>
      </c>
      <c r="P31" s="51">
        <f>SUMIFS(raw_resource_build!$I:$I,raw_resource_build!$B:$B,$L31,raw_resource_build!$A:$A,P$26)</f>
        <v>12660.7</v>
      </c>
      <c r="Q31" s="3" t="s">
        <v>39</v>
      </c>
      <c r="R31" s="3" t="s">
        <v>39</v>
      </c>
      <c r="S31" s="3" t="s">
        <v>621</v>
      </c>
      <c r="T31" s="149">
        <f>SUMIFS(REN_Existing_Resources!$P:$P,REN_Existing_Resources!$U:$U,$Q31,REN_Existing_Resources!$T:$T,$R31,REN_Existing_Resources!$V:$V,$S31,REN_Existing_Resources!$M:$M,"&lt;="&amp;DATE(T$26,1,1),REN_Existing_Resources!$Y:$Y,"&gt;="&amp;DATE(T$26,12,31))</f>
        <v>10927.173947999998</v>
      </c>
      <c r="U31" s="103">
        <f>SUMIFS(REN_Existing_Resources!$P:$P,REN_Existing_Resources!$U:$U,$Q31,REN_Existing_Resources!$T:$T,$R31,REN_Existing_Resources!$V:$V,$S31,REN_Existing_Resources!$M:$M,"&lt;="&amp;DATE(U$26,1,1),REN_Existing_Resources!$Y:$Y,"&gt;="&amp;DATE(U$26,12,31))</f>
        <v>13317.869947999998</v>
      </c>
      <c r="V31" s="103">
        <f>SUMIFS(REN_Existing_Resources!$P:$P,REN_Existing_Resources!$U:$U,$Q31,REN_Existing_Resources!$T:$T,$R31,REN_Existing_Resources!$V:$V,$S31,REN_Existing_Resources!$M:$M,"&lt;="&amp;DATE(V$26,1,1),REN_Existing_Resources!$Y:$Y,"&gt;="&amp;DATE(V$26,12,31))</f>
        <v>13317.869947999998</v>
      </c>
      <c r="W31" s="150">
        <f>SUMIFS(REN_Existing_Resources!$P:$P,REN_Existing_Resources!$U:$U,$Q31,REN_Existing_Resources!$T:$T,$R31,REN_Existing_Resources!$V:$V,$S31,REN_Existing_Resources!$M:$M,"&lt;="&amp;DATE(W$26,1,1),REN_Existing_Resources!$Y:$Y,"&gt;="&amp;DATE(W$26,12,31))</f>
        <v>13317.869947999998</v>
      </c>
    </row>
    <row r="32" spans="1:23" x14ac:dyDescent="0.25">
      <c r="A32" s="3" t="s">
        <v>5232</v>
      </c>
      <c r="B32" s="3"/>
      <c r="C32" s="3" t="s">
        <v>39</v>
      </c>
      <c r="D32" s="3" t="s">
        <v>39</v>
      </c>
      <c r="E32" s="3" t="s">
        <v>997</v>
      </c>
      <c r="F32" s="78"/>
      <c r="G32" s="82">
        <f t="shared" si="0"/>
        <v>6005.0146880945695</v>
      </c>
      <c r="H32" s="82">
        <f t="shared" si="0"/>
        <v>6272.3619897692433</v>
      </c>
      <c r="I32" s="82">
        <f t="shared" si="0"/>
        <v>6272.3619897692433</v>
      </c>
      <c r="J32" s="82">
        <f t="shared" si="0"/>
        <v>6272.3619897692433</v>
      </c>
      <c r="K32" s="137">
        <v>1</v>
      </c>
      <c r="L32" t="s">
        <v>5232</v>
      </c>
      <c r="M32" s="51">
        <f>SUMIFS(raw_resource_build!$I:$I,raw_resource_build!$B:$B,$L32,raw_resource_build!$A:$A,M$26)</f>
        <v>6005.01</v>
      </c>
      <c r="N32" s="51">
        <f>SUMIFS(raw_resource_build!$I:$I,raw_resource_build!$B:$B,$L32,raw_resource_build!$A:$A,N$26)</f>
        <v>6272.36</v>
      </c>
      <c r="O32" s="51">
        <f>SUMIFS(raw_resource_build!$I:$I,raw_resource_build!$B:$B,$L32,raw_resource_build!$A:$A,O$26)</f>
        <v>6272.36</v>
      </c>
      <c r="P32" s="51">
        <f>SUMIFS(raw_resource_build!$I:$I,raw_resource_build!$B:$B,$L32,raw_resource_build!$A:$A,P$26)</f>
        <v>6272.36</v>
      </c>
      <c r="Q32" s="3" t="s">
        <v>39</v>
      </c>
      <c r="R32" s="3" t="s">
        <v>39</v>
      </c>
      <c r="S32" s="3" t="s">
        <v>997</v>
      </c>
      <c r="T32" s="149">
        <f>SUMIFS(REN_Existing_Resources!$P:$P,REN_Existing_Resources!$U:$U,$Q32,REN_Existing_Resources!$T:$T,$R32,REN_Existing_Resources!$V:$V,$S32,REN_Existing_Resources!$M:$M,"&lt;="&amp;DATE(T$26,1,1),REN_Existing_Resources!$Y:$Y,"&gt;="&amp;DATE(T$26,12,31))</f>
        <v>6081.565599999999</v>
      </c>
      <c r="U32" s="103">
        <f>SUMIFS(REN_Existing_Resources!$P:$P,REN_Existing_Resources!$U:$U,$Q32,REN_Existing_Resources!$T:$T,$R32,REN_Existing_Resources!$V:$V,$S32,REN_Existing_Resources!$M:$M,"&lt;="&amp;DATE(U$26,1,1),REN_Existing_Resources!$Y:$Y,"&gt;="&amp;DATE(U$26,12,31))</f>
        <v>6215.3655999999992</v>
      </c>
      <c r="V32" s="103">
        <f>SUMIFS(REN_Existing_Resources!$P:$P,REN_Existing_Resources!$U:$U,$Q32,REN_Existing_Resources!$T:$T,$R32,REN_Existing_Resources!$V:$V,$S32,REN_Existing_Resources!$M:$M,"&lt;="&amp;DATE(V$26,1,1),REN_Existing_Resources!$Y:$Y,"&gt;="&amp;DATE(V$26,12,31))</f>
        <v>6215.3655999999992</v>
      </c>
      <c r="W32" s="150">
        <f>SUMIFS(REN_Existing_Resources!$P:$P,REN_Existing_Resources!$U:$U,$Q32,REN_Existing_Resources!$T:$T,$R32,REN_Existing_Resources!$V:$V,$S32,REN_Existing_Resources!$M:$M,"&lt;="&amp;DATE(W$26,1,1),REN_Existing_Resources!$Y:$Y,"&gt;="&amp;DATE(W$26,12,31))</f>
        <v>6215.3655999999992</v>
      </c>
    </row>
    <row r="33" spans="1:23" x14ac:dyDescent="0.25">
      <c r="A33" s="3" t="s">
        <v>5243</v>
      </c>
      <c r="B33" s="3"/>
      <c r="C33" s="3" t="s">
        <v>910</v>
      </c>
      <c r="D33" s="3" t="s">
        <v>39</v>
      </c>
      <c r="E33" s="3" t="s">
        <v>196</v>
      </c>
      <c r="F33" s="78"/>
      <c r="G33" s="82">
        <f t="shared" si="0"/>
        <v>336.76811514193309</v>
      </c>
      <c r="H33" s="82">
        <f t="shared" si="0"/>
        <v>181.15738454832572</v>
      </c>
      <c r="I33" s="82">
        <f t="shared" si="0"/>
        <v>151.29655810996957</v>
      </c>
      <c r="J33" s="82">
        <f t="shared" si="0"/>
        <v>151.29655810996957</v>
      </c>
      <c r="K33" s="137">
        <v>1</v>
      </c>
      <c r="L33" t="s">
        <v>5243</v>
      </c>
      <c r="M33" s="51">
        <f>SUMIFS(raw_resource_build!$I:$I,raw_resource_build!$B:$B,$L33,raw_resource_build!$A:$A,M$26)</f>
        <v>336.77</v>
      </c>
      <c r="N33" s="51">
        <f>SUMIFS(raw_resource_build!$I:$I,raw_resource_build!$B:$B,$L33,raw_resource_build!$A:$A,N$26)</f>
        <v>181.16</v>
      </c>
      <c r="O33" s="51">
        <f>SUMIFS(raw_resource_build!$I:$I,raw_resource_build!$B:$B,$L33,raw_resource_build!$A:$A,O$26)</f>
        <v>151.30000000000001</v>
      </c>
      <c r="P33" s="51">
        <f>SUMIFS(raw_resource_build!$I:$I,raw_resource_build!$B:$B,$L33,raw_resource_build!$A:$A,P$26)</f>
        <v>151.30000000000001</v>
      </c>
      <c r="Q33" s="3" t="s">
        <v>910</v>
      </c>
      <c r="R33" s="3" t="s">
        <v>39</v>
      </c>
      <c r="S33" s="3" t="s">
        <v>196</v>
      </c>
      <c r="T33" s="149">
        <f>SUMIFS(REN_Existing_Resources!$P:$P,REN_Existing_Resources!$U:$U,$Q33,REN_Existing_Resources!$T:$T,$R33,REN_Existing_Resources!$V:$V,$S33,REN_Existing_Resources!$M:$M,"&lt;="&amp;DATE(T$26,1,1),REN_Existing_Resources!$Y:$Y,"&gt;="&amp;DATE(T$26,12,31))</f>
        <v>454.87799999999999</v>
      </c>
      <c r="U33" s="103">
        <f>SUMIFS(REN_Existing_Resources!$P:$P,REN_Existing_Resources!$U:$U,$Q33,REN_Existing_Resources!$T:$T,$R33,REN_Existing_Resources!$V:$V,$S33,REN_Existing_Resources!$M:$M,"&lt;="&amp;DATE(U$26,1,1),REN_Existing_Resources!$Y:$Y,"&gt;="&amp;DATE(U$26,12,31))</f>
        <v>271.07799999999997</v>
      </c>
      <c r="V33" s="103">
        <f>SUMIFS(REN_Existing_Resources!$P:$P,REN_Existing_Resources!$U:$U,$Q33,REN_Existing_Resources!$T:$T,$R33,REN_Existing_Resources!$V:$V,$S33,REN_Existing_Resources!$M:$M,"&lt;="&amp;DATE(V$26,1,1),REN_Existing_Resources!$Y:$Y,"&gt;="&amp;DATE(V$26,12,31))</f>
        <v>235.078</v>
      </c>
      <c r="W33" s="150">
        <f>SUMIFS(REN_Existing_Resources!$P:$P,REN_Existing_Resources!$U:$U,$Q33,REN_Existing_Resources!$T:$T,$R33,REN_Existing_Resources!$V:$V,$S33,REN_Existing_Resources!$M:$M,"&lt;="&amp;DATE(W$26,1,1),REN_Existing_Resources!$Y:$Y,"&gt;="&amp;DATE(W$26,12,31))</f>
        <v>235.078</v>
      </c>
    </row>
    <row r="34" spans="1:23" x14ac:dyDescent="0.25">
      <c r="A34" s="3" t="s">
        <v>5248</v>
      </c>
      <c r="B34" s="3"/>
      <c r="C34" s="3" t="s">
        <v>910</v>
      </c>
      <c r="D34" s="3" t="s">
        <v>39</v>
      </c>
      <c r="E34" s="3" t="s">
        <v>621</v>
      </c>
      <c r="F34" s="78"/>
      <c r="G34" s="82">
        <f t="shared" si="0"/>
        <v>23.158012784568722</v>
      </c>
      <c r="H34" s="82">
        <f t="shared" si="0"/>
        <v>62.505282045530791</v>
      </c>
      <c r="I34" s="82">
        <f t="shared" si="0"/>
        <v>62.505282045530791</v>
      </c>
      <c r="J34" s="82">
        <f t="shared" si="0"/>
        <v>62.505282045530791</v>
      </c>
      <c r="K34" s="137">
        <v>1</v>
      </c>
      <c r="L34" t="s">
        <v>5248</v>
      </c>
      <c r="M34" s="51">
        <f>SUMIFS(raw_resource_build!$I:$I,raw_resource_build!$B:$B,$L34,raw_resource_build!$A:$A,M$26)</f>
        <v>23.16</v>
      </c>
      <c r="N34" s="51">
        <f>SUMIFS(raw_resource_build!$I:$I,raw_resource_build!$B:$B,$L34,raw_resource_build!$A:$A,N$26)</f>
        <v>62.51</v>
      </c>
      <c r="O34" s="51">
        <f>SUMIFS(raw_resource_build!$I:$I,raw_resource_build!$B:$B,$L34,raw_resource_build!$A:$A,O$26)</f>
        <v>62.51</v>
      </c>
      <c r="P34" s="51">
        <f>SUMIFS(raw_resource_build!$I:$I,raw_resource_build!$B:$B,$L34,raw_resource_build!$A:$A,P$26)</f>
        <v>62.51</v>
      </c>
      <c r="Q34" s="3" t="s">
        <v>910</v>
      </c>
      <c r="R34" s="3" t="s">
        <v>39</v>
      </c>
      <c r="S34" s="3" t="s">
        <v>621</v>
      </c>
      <c r="T34" s="149">
        <f>SUMIFS(REN_Existing_Resources!$P:$P,REN_Existing_Resources!$U:$U,$Q34,REN_Existing_Resources!$T:$T,$R34,REN_Existing_Resources!$V:$V,$S34,REN_Existing_Resources!$M:$M,"&lt;="&amp;DATE(T$26,1,1),REN_Existing_Resources!$Y:$Y,"&gt;="&amp;DATE(T$26,12,31))</f>
        <v>20</v>
      </c>
      <c r="U34" s="103">
        <f>SUMIFS(REN_Existing_Resources!$P:$P,REN_Existing_Resources!$U:$U,$Q34,REN_Existing_Resources!$T:$T,$R34,REN_Existing_Resources!$V:$V,$S34,REN_Existing_Resources!$M:$M,"&lt;="&amp;DATE(U$26,1,1),REN_Existing_Resources!$Y:$Y,"&gt;="&amp;DATE(U$26,12,31))</f>
        <v>70</v>
      </c>
      <c r="V34" s="103">
        <f>SUMIFS(REN_Existing_Resources!$P:$P,REN_Existing_Resources!$U:$U,$Q34,REN_Existing_Resources!$T:$T,$R34,REN_Existing_Resources!$V:$V,$S34,REN_Existing_Resources!$M:$M,"&lt;="&amp;DATE(V$26,1,1),REN_Existing_Resources!$Y:$Y,"&gt;="&amp;DATE(V$26,12,31))</f>
        <v>70</v>
      </c>
      <c r="W34" s="150">
        <f>SUMIFS(REN_Existing_Resources!$P:$P,REN_Existing_Resources!$U:$U,$Q34,REN_Existing_Resources!$T:$T,$R34,REN_Existing_Resources!$V:$V,$S34,REN_Existing_Resources!$M:$M,"&lt;="&amp;DATE(W$26,1,1),REN_Existing_Resources!$Y:$Y,"&gt;="&amp;DATE(W$26,12,31))</f>
        <v>70</v>
      </c>
    </row>
    <row r="35" spans="1:23" x14ac:dyDescent="0.25">
      <c r="A35" s="3" t="s">
        <v>5261</v>
      </c>
      <c r="B35" s="3"/>
      <c r="C35" s="3" t="s">
        <v>2651</v>
      </c>
      <c r="D35" s="3" t="s">
        <v>39</v>
      </c>
      <c r="E35" s="3" t="s">
        <v>997</v>
      </c>
      <c r="F35" s="78"/>
      <c r="G35" s="82">
        <f t="shared" si="0"/>
        <v>3.9460769863319669</v>
      </c>
      <c r="H35" s="82">
        <f t="shared" si="0"/>
        <v>3.9460769863319669</v>
      </c>
      <c r="I35" s="82">
        <f t="shared" si="0"/>
        <v>3.9460769863319669</v>
      </c>
      <c r="J35" s="82">
        <f t="shared" si="0"/>
        <v>3.9460769863319669</v>
      </c>
      <c r="K35" s="137">
        <v>1</v>
      </c>
      <c r="L35" t="s">
        <v>5261</v>
      </c>
      <c r="M35" s="51">
        <f>SUMIFS(raw_resource_build!$I:$I,raw_resource_build!$B:$B,$L35,raw_resource_build!$A:$A,M$26)</f>
        <v>3.95</v>
      </c>
      <c r="N35" s="51">
        <f>SUMIFS(raw_resource_build!$I:$I,raw_resource_build!$B:$B,$L35,raw_resource_build!$A:$A,N$26)</f>
        <v>3.95</v>
      </c>
      <c r="O35" s="51">
        <f>SUMIFS(raw_resource_build!$I:$I,raw_resource_build!$B:$B,$L35,raw_resource_build!$A:$A,O$26)</f>
        <v>3.95</v>
      </c>
      <c r="P35" s="51">
        <f>SUMIFS(raw_resource_build!$I:$I,raw_resource_build!$B:$B,$L35,raw_resource_build!$A:$A,P$26)</f>
        <v>3.95</v>
      </c>
      <c r="Q35" s="3" t="s">
        <v>2651</v>
      </c>
      <c r="R35" s="3" t="s">
        <v>39</v>
      </c>
      <c r="S35" s="3" t="s">
        <v>997</v>
      </c>
      <c r="T35" s="149">
        <f>SUMIFS(REN_Existing_Resources!$P:$P,REN_Existing_Resources!$U:$U,$Q35,REN_Existing_Resources!$T:$T,$R35,REN_Existing_Resources!$V:$V,$S35,REN_Existing_Resources!$M:$M,"&lt;="&amp;DATE(T$26,1,1),REN_Existing_Resources!$Y:$Y,"&gt;="&amp;DATE(T$26,12,31))</f>
        <v>5.0875000000000004</v>
      </c>
      <c r="U35" s="103">
        <f>SUMIFS(REN_Existing_Resources!$P:$P,REN_Existing_Resources!$U:$U,$Q35,REN_Existing_Resources!$T:$T,$R35,REN_Existing_Resources!$V:$V,$S35,REN_Existing_Resources!$M:$M,"&lt;="&amp;DATE(U$26,1,1),REN_Existing_Resources!$Y:$Y,"&gt;="&amp;DATE(U$26,12,31))</f>
        <v>5.0875000000000004</v>
      </c>
      <c r="V35" s="103">
        <f>SUMIFS(REN_Existing_Resources!$P:$P,REN_Existing_Resources!$U:$U,$Q35,REN_Existing_Resources!$T:$T,$R35,REN_Existing_Resources!$V:$V,$S35,REN_Existing_Resources!$M:$M,"&lt;="&amp;DATE(V$26,1,1),REN_Existing_Resources!$Y:$Y,"&gt;="&amp;DATE(V$26,12,31))</f>
        <v>5.0875000000000004</v>
      </c>
      <c r="W35" s="150">
        <f>SUMIFS(REN_Existing_Resources!$P:$P,REN_Existing_Resources!$U:$U,$Q35,REN_Existing_Resources!$T:$T,$R35,REN_Existing_Resources!$V:$V,$S35,REN_Existing_Resources!$M:$M,"&lt;="&amp;DATE(W$26,1,1),REN_Existing_Resources!$Y:$Y,"&gt;="&amp;DATE(W$26,12,31))</f>
        <v>5.0875000000000004</v>
      </c>
    </row>
    <row r="36" spans="1:23" x14ac:dyDescent="0.25">
      <c r="A36" s="3" t="s">
        <v>5264</v>
      </c>
      <c r="B36" s="3"/>
      <c r="C36" s="3" t="s">
        <v>1084</v>
      </c>
      <c r="D36" s="3" t="s">
        <v>39</v>
      </c>
      <c r="E36" s="3" t="s">
        <v>40</v>
      </c>
      <c r="F36" s="78"/>
      <c r="G36" s="82">
        <f t="shared" si="0"/>
        <v>9.976073059360731</v>
      </c>
      <c r="H36" s="82">
        <f t="shared" si="0"/>
        <v>9.976073059360731</v>
      </c>
      <c r="I36" s="82">
        <f t="shared" si="0"/>
        <v>9.976073059360731</v>
      </c>
      <c r="J36" s="82">
        <f t="shared" si="0"/>
        <v>9.976073059360731</v>
      </c>
      <c r="K36" s="137">
        <v>1</v>
      </c>
      <c r="L36" t="s">
        <v>5264</v>
      </c>
      <c r="M36" s="51">
        <f>SUMIFS(raw_resource_build!$I:$I,raw_resource_build!$B:$B,$L36,raw_resource_build!$A:$A,M$26)</f>
        <v>9.98</v>
      </c>
      <c r="N36" s="51">
        <f>SUMIFS(raw_resource_build!$I:$I,raw_resource_build!$B:$B,$L36,raw_resource_build!$A:$A,N$26)</f>
        <v>9.98</v>
      </c>
      <c r="O36" s="51">
        <f>SUMIFS(raw_resource_build!$I:$I,raw_resource_build!$B:$B,$L36,raw_resource_build!$A:$A,O$26)</f>
        <v>9.98</v>
      </c>
      <c r="P36" s="51">
        <f>SUMIFS(raw_resource_build!$I:$I,raw_resource_build!$B:$B,$L36,raw_resource_build!$A:$A,P$26)</f>
        <v>9.98</v>
      </c>
      <c r="Q36" s="3" t="s">
        <v>1084</v>
      </c>
      <c r="R36" s="3" t="s">
        <v>39</v>
      </c>
      <c r="S36" s="3" t="s">
        <v>40</v>
      </c>
      <c r="T36" s="149">
        <f>SUMIFS(REN_Existing_Resources!$P:$P,REN_Existing_Resources!$U:$U,$Q36,REN_Existing_Resources!$T:$T,$R36,REN_Existing_Resources!$V:$V,$S36,REN_Existing_Resources!$M:$M,"&lt;="&amp;DATE(T$26,1,1),REN_Existing_Resources!$Y:$Y,"&gt;="&amp;DATE(T$26,12,31))</f>
        <v>31.599999999999998</v>
      </c>
      <c r="U36" s="103">
        <f>SUMIFS(REN_Existing_Resources!$P:$P,REN_Existing_Resources!$U:$U,$Q36,REN_Existing_Resources!$T:$T,$R36,REN_Existing_Resources!$V:$V,$S36,REN_Existing_Resources!$M:$M,"&lt;="&amp;DATE(U$26,1,1),REN_Existing_Resources!$Y:$Y,"&gt;="&amp;DATE(U$26,12,31))</f>
        <v>31.599999999999998</v>
      </c>
      <c r="V36" s="103">
        <f>SUMIFS(REN_Existing_Resources!$P:$P,REN_Existing_Resources!$U:$U,$Q36,REN_Existing_Resources!$T:$T,$R36,REN_Existing_Resources!$V:$V,$S36,REN_Existing_Resources!$M:$M,"&lt;="&amp;DATE(V$26,1,1),REN_Existing_Resources!$Y:$Y,"&gt;="&amp;DATE(V$26,12,31))</f>
        <v>31.599999999999998</v>
      </c>
      <c r="W36" s="150">
        <f>SUMIFS(REN_Existing_Resources!$P:$P,REN_Existing_Resources!$U:$U,$Q36,REN_Existing_Resources!$T:$T,$R36,REN_Existing_Resources!$V:$V,$S36,REN_Existing_Resources!$M:$M,"&lt;="&amp;DATE(W$26,1,1),REN_Existing_Resources!$Y:$Y,"&gt;="&amp;DATE(W$26,12,31))</f>
        <v>31.599999999999998</v>
      </c>
    </row>
    <row r="37" spans="1:23" x14ac:dyDescent="0.25">
      <c r="A37" s="3" t="s">
        <v>5269</v>
      </c>
      <c r="B37" s="3"/>
      <c r="C37" s="3" t="s">
        <v>1084</v>
      </c>
      <c r="D37" s="3" t="s">
        <v>39</v>
      </c>
      <c r="E37" s="3" t="s">
        <v>196</v>
      </c>
      <c r="F37" s="78"/>
      <c r="G37" s="82">
        <f t="shared" si="0"/>
        <v>6.4584533105022839</v>
      </c>
      <c r="H37" s="82">
        <f t="shared" si="0"/>
        <v>6.4584533105022839</v>
      </c>
      <c r="I37" s="82">
        <f t="shared" si="0"/>
        <v>6.4584533105022839</v>
      </c>
      <c r="J37" s="82">
        <f t="shared" si="0"/>
        <v>6.4584533105022839</v>
      </c>
      <c r="K37" s="137">
        <v>1</v>
      </c>
      <c r="L37" t="s">
        <v>5269</v>
      </c>
      <c r="M37" s="51">
        <f>SUMIFS(raw_resource_build!$I:$I,raw_resource_build!$B:$B,$L37,raw_resource_build!$A:$A,M$26)</f>
        <v>6.46</v>
      </c>
      <c r="N37" s="51">
        <f>SUMIFS(raw_resource_build!$I:$I,raw_resource_build!$B:$B,$L37,raw_resource_build!$A:$A,N$26)</f>
        <v>6.46</v>
      </c>
      <c r="O37" s="51">
        <f>SUMIFS(raw_resource_build!$I:$I,raw_resource_build!$B:$B,$L37,raw_resource_build!$A:$A,O$26)</f>
        <v>6.46</v>
      </c>
      <c r="P37" s="51">
        <f>SUMIFS(raw_resource_build!$I:$I,raw_resource_build!$B:$B,$L37,raw_resource_build!$A:$A,P$26)</f>
        <v>6.46</v>
      </c>
      <c r="Q37" s="3" t="s">
        <v>1084</v>
      </c>
      <c r="R37" s="3" t="s">
        <v>39</v>
      </c>
      <c r="S37" s="3" t="s">
        <v>196</v>
      </c>
      <c r="T37" s="149">
        <f>SUMIFS(REN_Existing_Resources!$P:$P,REN_Existing_Resources!$U:$U,$Q37,REN_Existing_Resources!$T:$T,$R37,REN_Existing_Resources!$V:$V,$S37,REN_Existing_Resources!$M:$M,"&lt;="&amp;DATE(T$26,1,1),REN_Existing_Resources!$Y:$Y,"&gt;="&amp;DATE(T$26,12,31))</f>
        <v>15</v>
      </c>
      <c r="U37" s="103">
        <f>SUMIFS(REN_Existing_Resources!$P:$P,REN_Existing_Resources!$U:$U,$Q37,REN_Existing_Resources!$T:$T,$R37,REN_Existing_Resources!$V:$V,$S37,REN_Existing_Resources!$M:$M,"&lt;="&amp;DATE(U$26,1,1),REN_Existing_Resources!$Y:$Y,"&gt;="&amp;DATE(U$26,12,31))</f>
        <v>15</v>
      </c>
      <c r="V37" s="103">
        <f>SUMIFS(REN_Existing_Resources!$P:$P,REN_Existing_Resources!$U:$U,$Q37,REN_Existing_Resources!$T:$T,$R37,REN_Existing_Resources!$V:$V,$S37,REN_Existing_Resources!$M:$M,"&lt;="&amp;DATE(V$26,1,1),REN_Existing_Resources!$Y:$Y,"&gt;="&amp;DATE(V$26,12,31))</f>
        <v>15</v>
      </c>
      <c r="W37" s="150">
        <f>SUMIFS(REN_Existing_Resources!$P:$P,REN_Existing_Resources!$U:$U,$Q37,REN_Existing_Resources!$T:$T,$R37,REN_Existing_Resources!$V:$V,$S37,REN_Existing_Resources!$M:$M,"&lt;="&amp;DATE(W$26,1,1),REN_Existing_Resources!$Y:$Y,"&gt;="&amp;DATE(W$26,12,31))</f>
        <v>15</v>
      </c>
    </row>
    <row r="38" spans="1:23" x14ac:dyDescent="0.25">
      <c r="A38" s="3" t="s">
        <v>5274</v>
      </c>
      <c r="B38" s="3"/>
      <c r="C38" s="3" t="s">
        <v>1084</v>
      </c>
      <c r="D38" s="3" t="s">
        <v>39</v>
      </c>
      <c r="E38" s="3" t="s">
        <v>218</v>
      </c>
      <c r="F38" s="78"/>
      <c r="G38" s="82">
        <f t="shared" si="0"/>
        <v>2.7330821917808219</v>
      </c>
      <c r="H38" s="82">
        <f t="shared" si="0"/>
        <v>2.7330821917808219</v>
      </c>
      <c r="I38" s="82">
        <f t="shared" si="0"/>
        <v>2.7330821917808219</v>
      </c>
      <c r="J38" s="82">
        <f t="shared" si="0"/>
        <v>2.7330821917808219</v>
      </c>
      <c r="K38" s="137">
        <v>1</v>
      </c>
      <c r="L38" t="s">
        <v>5274</v>
      </c>
      <c r="M38" s="51">
        <f>SUMIFS(raw_resource_build!$I:$I,raw_resource_build!$B:$B,$L38,raw_resource_build!$A:$A,M$26)</f>
        <v>2.73</v>
      </c>
      <c r="N38" s="51">
        <f>SUMIFS(raw_resource_build!$I:$I,raw_resource_build!$B:$B,$L38,raw_resource_build!$A:$A,N$26)</f>
        <v>2.73</v>
      </c>
      <c r="O38" s="51">
        <f>SUMIFS(raw_resource_build!$I:$I,raw_resource_build!$B:$B,$L38,raw_resource_build!$A:$A,O$26)</f>
        <v>2.73</v>
      </c>
      <c r="P38" s="51">
        <f>SUMIFS(raw_resource_build!$I:$I,raw_resource_build!$B:$B,$L38,raw_resource_build!$A:$A,P$26)</f>
        <v>2.73</v>
      </c>
      <c r="Q38" s="3" t="s">
        <v>1084</v>
      </c>
      <c r="R38" s="3" t="s">
        <v>39</v>
      </c>
      <c r="S38" s="3" t="s">
        <v>218</v>
      </c>
      <c r="T38" s="149">
        <f>SUMIFS(REN_Existing_Resources!$P:$P,REN_Existing_Resources!$U:$U,$Q38,REN_Existing_Resources!$T:$T,$R38,REN_Existing_Resources!$V:$V,$S38,REN_Existing_Resources!$M:$M,"&lt;="&amp;DATE(T$26,1,1),REN_Existing_Resources!$Y:$Y,"&gt;="&amp;DATE(T$26,12,31))</f>
        <v>28.734000000000002</v>
      </c>
      <c r="U38" s="103">
        <f>SUMIFS(REN_Existing_Resources!$P:$P,REN_Existing_Resources!$U:$U,$Q38,REN_Existing_Resources!$T:$T,$R38,REN_Existing_Resources!$V:$V,$S38,REN_Existing_Resources!$M:$M,"&lt;="&amp;DATE(U$26,1,1),REN_Existing_Resources!$Y:$Y,"&gt;="&amp;DATE(U$26,12,31))</f>
        <v>28.734000000000002</v>
      </c>
      <c r="V38" s="103">
        <f>SUMIFS(REN_Existing_Resources!$P:$P,REN_Existing_Resources!$U:$U,$Q38,REN_Existing_Resources!$T:$T,$R38,REN_Existing_Resources!$V:$V,$S38,REN_Existing_Resources!$M:$M,"&lt;="&amp;DATE(V$26,1,1),REN_Existing_Resources!$Y:$Y,"&gt;="&amp;DATE(V$26,12,31))</f>
        <v>28.734000000000002</v>
      </c>
      <c r="W38" s="150">
        <f>SUMIFS(REN_Existing_Resources!$P:$P,REN_Existing_Resources!$U:$U,$Q38,REN_Existing_Resources!$T:$T,$R38,REN_Existing_Resources!$V:$V,$S38,REN_Existing_Resources!$M:$M,"&lt;="&amp;DATE(W$26,1,1),REN_Existing_Resources!$Y:$Y,"&gt;="&amp;DATE(W$26,12,31))</f>
        <v>28.734000000000002</v>
      </c>
    </row>
    <row r="39" spans="1:23" x14ac:dyDescent="0.25">
      <c r="A39" s="3" t="s">
        <v>5277</v>
      </c>
      <c r="B39" s="3"/>
      <c r="C39" s="3" t="s">
        <v>1084</v>
      </c>
      <c r="D39" s="3" t="s">
        <v>39</v>
      </c>
      <c r="E39" s="3" t="s">
        <v>997</v>
      </c>
      <c r="F39" s="78"/>
      <c r="G39" s="82">
        <f t="shared" si="0"/>
        <v>1345.7570084948313</v>
      </c>
      <c r="H39" s="82">
        <f t="shared" si="0"/>
        <v>1345.7570084948313</v>
      </c>
      <c r="I39" s="82">
        <f t="shared" si="0"/>
        <v>1345.7570084948313</v>
      </c>
      <c r="J39" s="82">
        <f t="shared" si="0"/>
        <v>1345.7570084948313</v>
      </c>
      <c r="K39" s="137">
        <v>1</v>
      </c>
      <c r="L39" t="s">
        <v>5277</v>
      </c>
      <c r="M39" s="51">
        <f>SUMIFS(raw_resource_build!$I:$I,raw_resource_build!$B:$B,$L39,raw_resource_build!$A:$A,M$26)</f>
        <v>1345.76</v>
      </c>
      <c r="N39" s="51">
        <f>SUMIFS(raw_resource_build!$I:$I,raw_resource_build!$B:$B,$L39,raw_resource_build!$A:$A,N$26)</f>
        <v>1345.76</v>
      </c>
      <c r="O39" s="51">
        <f>SUMIFS(raw_resource_build!$I:$I,raw_resource_build!$B:$B,$L39,raw_resource_build!$A:$A,O$26)</f>
        <v>1345.76</v>
      </c>
      <c r="P39" s="51">
        <f>SUMIFS(raw_resource_build!$I:$I,raw_resource_build!$B:$B,$L39,raw_resource_build!$A:$A,P$26)</f>
        <v>1345.76</v>
      </c>
      <c r="Q39" s="3" t="s">
        <v>1084</v>
      </c>
      <c r="R39" s="3" t="s">
        <v>39</v>
      </c>
      <c r="S39" s="3" t="s">
        <v>997</v>
      </c>
      <c r="T39" s="149">
        <f>SUMIFS(REN_Existing_Resources!$P:$P,REN_Existing_Resources!$U:$U,$Q39,REN_Existing_Resources!$T:$T,$R39,REN_Existing_Resources!$V:$V,$S39,REN_Existing_Resources!$M:$M,"&lt;="&amp;DATE(T$26,1,1),REN_Existing_Resources!$Y:$Y,"&gt;="&amp;DATE(T$26,12,31))</f>
        <v>1645.6117337789801</v>
      </c>
      <c r="U39" s="103">
        <f>SUMIFS(REN_Existing_Resources!$P:$P,REN_Existing_Resources!$U:$U,$Q39,REN_Existing_Resources!$T:$T,$R39,REN_Existing_Resources!$V:$V,$S39,REN_Existing_Resources!$M:$M,"&lt;="&amp;DATE(U$26,1,1),REN_Existing_Resources!$Y:$Y,"&gt;="&amp;DATE(U$26,12,31))</f>
        <v>1645.6117337789801</v>
      </c>
      <c r="V39" s="103">
        <f>SUMIFS(REN_Existing_Resources!$P:$P,REN_Existing_Resources!$U:$U,$Q39,REN_Existing_Resources!$T:$T,$R39,REN_Existing_Resources!$V:$V,$S39,REN_Existing_Resources!$M:$M,"&lt;="&amp;DATE(V$26,1,1),REN_Existing_Resources!$Y:$Y,"&gt;="&amp;DATE(V$26,12,31))</f>
        <v>1645.6117337789801</v>
      </c>
      <c r="W39" s="150">
        <f>SUMIFS(REN_Existing_Resources!$P:$P,REN_Existing_Resources!$U:$U,$Q39,REN_Existing_Resources!$T:$T,$R39,REN_Existing_Resources!$V:$V,$S39,REN_Existing_Resources!$M:$M,"&lt;="&amp;DATE(W$26,1,1),REN_Existing_Resources!$Y:$Y,"&gt;="&amp;DATE(W$26,12,31))</f>
        <v>1645.6117337789801</v>
      </c>
    </row>
    <row r="40" spans="1:23" x14ac:dyDescent="0.25">
      <c r="A40" s="3" t="s">
        <v>5289</v>
      </c>
      <c r="B40" s="3"/>
      <c r="C40" s="3" t="s">
        <v>2278</v>
      </c>
      <c r="D40" s="3" t="s">
        <v>39</v>
      </c>
      <c r="E40" s="3" t="s">
        <v>621</v>
      </c>
      <c r="F40" s="78"/>
      <c r="G40" s="82">
        <f t="shared" si="0"/>
        <v>127.02661572232834</v>
      </c>
      <c r="H40" s="82">
        <f t="shared" si="0"/>
        <v>127.02661572232834</v>
      </c>
      <c r="I40" s="82">
        <f t="shared" si="0"/>
        <v>127.02661572232834</v>
      </c>
      <c r="J40" s="82">
        <f t="shared" si="0"/>
        <v>127.02661572232834</v>
      </c>
      <c r="K40" s="137">
        <v>1</v>
      </c>
      <c r="L40" t="s">
        <v>5289</v>
      </c>
      <c r="M40" s="51">
        <f>SUMIFS(raw_resource_build!$I:$I,raw_resource_build!$B:$B,$L40,raw_resource_build!$A:$A,M$26)</f>
        <v>127.03</v>
      </c>
      <c r="N40" s="51">
        <f>SUMIFS(raw_resource_build!$I:$I,raw_resource_build!$B:$B,$L40,raw_resource_build!$A:$A,N$26)</f>
        <v>127.03</v>
      </c>
      <c r="O40" s="51">
        <f>SUMIFS(raw_resource_build!$I:$I,raw_resource_build!$B:$B,$L40,raw_resource_build!$A:$A,O$26)</f>
        <v>127.03</v>
      </c>
      <c r="P40" s="51">
        <f>SUMIFS(raw_resource_build!$I:$I,raw_resource_build!$B:$B,$L40,raw_resource_build!$A:$A,P$26)</f>
        <v>127.03</v>
      </c>
      <c r="Q40" s="3" t="s">
        <v>2278</v>
      </c>
      <c r="R40" s="3" t="s">
        <v>39</v>
      </c>
      <c r="S40" s="3" t="s">
        <v>621</v>
      </c>
      <c r="T40" s="149">
        <f>SUMIFS(REN_Existing_Resources!$P:$P,REN_Existing_Resources!$U:$U,$Q40,REN_Existing_Resources!$T:$T,$R40,REN_Existing_Resources!$V:$V,$S40,REN_Existing_Resources!$M:$M,"&lt;="&amp;DATE(T$26,1,1),REN_Existing_Resources!$Y:$Y,"&gt;="&amp;DATE(T$26,12,31))</f>
        <v>127</v>
      </c>
      <c r="U40" s="103">
        <f>SUMIFS(REN_Existing_Resources!$P:$P,REN_Existing_Resources!$U:$U,$Q40,REN_Existing_Resources!$T:$T,$R40,REN_Existing_Resources!$V:$V,$S40,REN_Existing_Resources!$M:$M,"&lt;="&amp;DATE(U$26,1,1),REN_Existing_Resources!$Y:$Y,"&gt;="&amp;DATE(U$26,12,31))</f>
        <v>127</v>
      </c>
      <c r="V40" s="103">
        <f>SUMIFS(REN_Existing_Resources!$P:$P,REN_Existing_Resources!$U:$U,$Q40,REN_Existing_Resources!$T:$T,$R40,REN_Existing_Resources!$V:$V,$S40,REN_Existing_Resources!$M:$M,"&lt;="&amp;DATE(V$26,1,1),REN_Existing_Resources!$Y:$Y,"&gt;="&amp;DATE(V$26,12,31))</f>
        <v>127</v>
      </c>
      <c r="W40" s="150">
        <f>SUMIFS(REN_Existing_Resources!$P:$P,REN_Existing_Resources!$U:$U,$Q40,REN_Existing_Resources!$T:$T,$R40,REN_Existing_Resources!$V:$V,$S40,REN_Existing_Resources!$M:$M,"&lt;="&amp;DATE(W$26,1,1),REN_Existing_Resources!$Y:$Y,"&gt;="&amp;DATE(W$26,12,31))</f>
        <v>127</v>
      </c>
    </row>
    <row r="41" spans="1:23" x14ac:dyDescent="0.25">
      <c r="A41" s="3" t="s">
        <v>5291</v>
      </c>
      <c r="B41" s="3"/>
      <c r="C41" s="3" t="s">
        <v>2278</v>
      </c>
      <c r="D41" s="3" t="s">
        <v>39</v>
      </c>
      <c r="E41" s="3" t="s">
        <v>997</v>
      </c>
      <c r="F41" s="78"/>
      <c r="G41" s="82">
        <f t="shared" si="0"/>
        <v>571.55459692527654</v>
      </c>
      <c r="H41" s="82">
        <f t="shared" si="0"/>
        <v>571.55459692527654</v>
      </c>
      <c r="I41" s="82">
        <f t="shared" si="0"/>
        <v>571.55459692527654</v>
      </c>
      <c r="J41" s="82">
        <f t="shared" si="0"/>
        <v>571.55459692527654</v>
      </c>
      <c r="K41" s="137">
        <v>1</v>
      </c>
      <c r="L41" t="s">
        <v>5291</v>
      </c>
      <c r="M41" s="51">
        <f>SUMIFS(raw_resource_build!$I:$I,raw_resource_build!$B:$B,$L41,raw_resource_build!$A:$A,M$26)</f>
        <v>571.54999999999995</v>
      </c>
      <c r="N41" s="51">
        <f>SUMIFS(raw_resource_build!$I:$I,raw_resource_build!$B:$B,$L41,raw_resource_build!$A:$A,N$26)</f>
        <v>571.54999999999995</v>
      </c>
      <c r="O41" s="51">
        <f>SUMIFS(raw_resource_build!$I:$I,raw_resource_build!$B:$B,$L41,raw_resource_build!$A:$A,O$26)</f>
        <v>571.54999999999995</v>
      </c>
      <c r="P41" s="51">
        <f>SUMIFS(raw_resource_build!$I:$I,raw_resource_build!$B:$B,$L41,raw_resource_build!$A:$A,P$26)</f>
        <v>571.54999999999995</v>
      </c>
      <c r="Q41" s="3" t="s">
        <v>2278</v>
      </c>
      <c r="R41" s="3" t="s">
        <v>39</v>
      </c>
      <c r="S41" s="3" t="s">
        <v>997</v>
      </c>
      <c r="T41" s="149">
        <f>SUMIFS(REN_Existing_Resources!$P:$P,REN_Existing_Resources!$U:$U,$Q41,REN_Existing_Resources!$T:$T,$R41,REN_Existing_Resources!$V:$V,$S41,REN_Existing_Resources!$M:$M,"&lt;="&amp;DATE(T$26,1,1),REN_Existing_Resources!$Y:$Y,"&gt;="&amp;DATE(T$26,12,31))</f>
        <v>622.29999999999995</v>
      </c>
      <c r="U41" s="103">
        <f>SUMIFS(REN_Existing_Resources!$P:$P,REN_Existing_Resources!$U:$U,$Q41,REN_Existing_Resources!$T:$T,$R41,REN_Existing_Resources!$V:$V,$S41,REN_Existing_Resources!$M:$M,"&lt;="&amp;DATE(U$26,1,1),REN_Existing_Resources!$Y:$Y,"&gt;="&amp;DATE(U$26,12,31))</f>
        <v>622.29999999999995</v>
      </c>
      <c r="V41" s="103">
        <f>SUMIFS(REN_Existing_Resources!$P:$P,REN_Existing_Resources!$U:$U,$Q41,REN_Existing_Resources!$T:$T,$R41,REN_Existing_Resources!$V:$V,$S41,REN_Existing_Resources!$M:$M,"&lt;="&amp;DATE(V$26,1,1),REN_Existing_Resources!$Y:$Y,"&gt;="&amp;DATE(V$26,12,31))</f>
        <v>622.29999999999995</v>
      </c>
      <c r="W41" s="150">
        <f>SUMIFS(REN_Existing_Resources!$P:$P,REN_Existing_Resources!$U:$U,$Q41,REN_Existing_Resources!$T:$T,$R41,REN_Existing_Resources!$V:$V,$S41,REN_Existing_Resources!$M:$M,"&lt;="&amp;DATE(W$26,1,1),REN_Existing_Resources!$Y:$Y,"&gt;="&amp;DATE(W$26,12,31))</f>
        <v>622.29999999999995</v>
      </c>
    </row>
    <row r="42" spans="1:23" x14ac:dyDescent="0.25">
      <c r="S42" s="88"/>
      <c r="T42" s="151"/>
      <c r="U42" s="109"/>
      <c r="V42" s="109"/>
      <c r="W42" s="152"/>
    </row>
    <row r="43" spans="1:23" ht="15.75" thickBot="1" x14ac:dyDescent="0.3">
      <c r="Q43" s="3" t="s">
        <v>1059</v>
      </c>
      <c r="R43" s="3" t="s">
        <v>39</v>
      </c>
      <c r="S43" s="3" t="s">
        <v>997</v>
      </c>
      <c r="T43" s="153">
        <f>SUMIFS(REN_Existing_Resources!$P:$P,REN_Existing_Resources!$U:$U,$Q43,REN_Existing_Resources!$T:$T,$R43,REN_Existing_Resources!$V:$V,$S43,REN_Existing_Resources!$M:$M,"&lt;="&amp;DATE(T$26,1,1),REN_Existing_Resources!$Y:$Y,"&gt;="&amp;DATE(T$26,12,31))</f>
        <v>849</v>
      </c>
      <c r="U43" s="154">
        <f>SUMIFS(REN_Existing_Resources!$P:$P,REN_Existing_Resources!$U:$U,$Q43,REN_Existing_Resources!$T:$T,$R43,REN_Existing_Resources!$V:$V,$S43,REN_Existing_Resources!$M:$M,"&lt;="&amp;DATE(U$26,1,1),REN_Existing_Resources!$Y:$Y,"&gt;="&amp;DATE(U$26,12,31))</f>
        <v>849</v>
      </c>
      <c r="V43" s="154">
        <f>SUMIFS(REN_Existing_Resources!$P:$P,REN_Existing_Resources!$U:$U,$Q43,REN_Existing_Resources!$T:$T,$R43,REN_Existing_Resources!$V:$V,$S43,REN_Existing_Resources!$M:$M,"&lt;="&amp;DATE(V$26,1,1),REN_Existing_Resources!$Y:$Y,"&gt;="&amp;DATE(V$26,12,31))</f>
        <v>849</v>
      </c>
      <c r="W43" s="155">
        <f>SUMIFS(REN_Existing_Resources!$P:$P,REN_Existing_Resources!$U:$U,$Q43,REN_Existing_Resources!$T:$T,$R43,REN_Existing_Resources!$V:$V,$S43,REN_Existing_Resources!$M:$M,"&lt;="&amp;DATE(W$26,1,1),REN_Existing_Resources!$Y:$Y,"&gt;="&amp;DATE(W$26,12,31))</f>
        <v>849</v>
      </c>
    </row>
    <row r="44" spans="1:23" x14ac:dyDescent="0.25">
      <c r="Q44" s="3"/>
      <c r="R44" s="3"/>
      <c r="S44" s="3"/>
      <c r="T44" s="140"/>
      <c r="U44" s="51"/>
      <c r="V44" s="51"/>
      <c r="W44" s="51"/>
    </row>
    <row r="45" spans="1:23" s="92" customFormat="1" x14ac:dyDescent="0.25">
      <c r="A45" s="92" t="s">
        <v>5348</v>
      </c>
      <c r="Q45" s="93"/>
      <c r="R45" s="93"/>
      <c r="S45" s="93"/>
      <c r="T45" s="94"/>
      <c r="U45" s="94"/>
      <c r="V45" s="94"/>
      <c r="W45" s="94"/>
    </row>
    <row r="46" spans="1:23" x14ac:dyDescent="0.25">
      <c r="A46" s="96" t="s">
        <v>5350</v>
      </c>
      <c r="B46" s="96"/>
      <c r="C46" s="96" t="s">
        <v>5177</v>
      </c>
      <c r="D46" s="96" t="s">
        <v>5323</v>
      </c>
      <c r="E46" s="97" t="s">
        <v>16</v>
      </c>
      <c r="F46" s="41" t="s">
        <v>5324</v>
      </c>
      <c r="G46" s="41">
        <v>2018</v>
      </c>
      <c r="H46" s="41">
        <v>2022</v>
      </c>
      <c r="I46" s="41">
        <v>2026</v>
      </c>
      <c r="J46" s="41">
        <v>2030</v>
      </c>
      <c r="K46" s="41"/>
      <c r="Q46" s="49" t="s">
        <v>5177</v>
      </c>
      <c r="R46" s="49" t="s">
        <v>5323</v>
      </c>
      <c r="S46" s="49" t="s">
        <v>16</v>
      </c>
      <c r="T46" s="41">
        <v>2018</v>
      </c>
      <c r="U46" s="41">
        <v>2022</v>
      </c>
      <c r="V46" s="41">
        <v>2026</v>
      </c>
      <c r="W46" s="41">
        <v>2030</v>
      </c>
    </row>
    <row r="47" spans="1:23" x14ac:dyDescent="0.25">
      <c r="A47" s="3" t="s">
        <v>5199</v>
      </c>
      <c r="B47" s="3"/>
      <c r="C47" s="3" t="s">
        <v>2596</v>
      </c>
      <c r="D47" s="3" t="s">
        <v>1059</v>
      </c>
      <c r="E47" s="3" t="s">
        <v>40</v>
      </c>
      <c r="F47" s="78">
        <v>1</v>
      </c>
      <c r="G47" s="80">
        <v>67.626133333333343</v>
      </c>
      <c r="H47" s="80">
        <v>67.626133333333343</v>
      </c>
      <c r="I47" s="80">
        <v>67.626133333333343</v>
      </c>
      <c r="J47" s="80">
        <v>67.626133333333343</v>
      </c>
      <c r="K47" s="42"/>
      <c r="Q47" s="3" t="s">
        <v>2596</v>
      </c>
      <c r="R47" s="3" t="s">
        <v>5354</v>
      </c>
      <c r="S47" s="3" t="s">
        <v>40</v>
      </c>
      <c r="T47" s="104">
        <f>SUMIFS(REN_Existing_Resources!$AA:$AA,REN_Existing_Resources!$U:$U,$Q47,REN_Existing_Resources!$T:$T,"&lt;&gt;"&amp;"CAISO",REN_Existing_Resources!$V:$V,$S47,REN_Existing_Resources!$M:$M,"&lt;="&amp;DATE(T$46,1,1),REN_Existing_Resources!$Y:$Y,"&gt;="&amp;DATE(T$46,12,31))</f>
        <v>67.626133333333343</v>
      </c>
      <c r="U47" s="104">
        <f>SUMIFS(REN_Existing_Resources!$AA:$AA,REN_Existing_Resources!$U:$U,$Q47,REN_Existing_Resources!$T:$T,"&lt;&gt;"&amp;"CAISO",REN_Existing_Resources!$V:$V,$S47,REN_Existing_Resources!$M:$M,"&lt;="&amp;DATE(U$46,1,1),REN_Existing_Resources!$Y:$Y,"&gt;="&amp;DATE(U$46,12,31))</f>
        <v>67.626133333333343</v>
      </c>
      <c r="V47" s="104">
        <f>SUMIFS(REN_Existing_Resources!$AA:$AA,REN_Existing_Resources!$U:$U,$Q47,REN_Existing_Resources!$T:$T,"&lt;&gt;"&amp;"CAISO",REN_Existing_Resources!$V:$V,$S47,REN_Existing_Resources!$M:$M,"&lt;="&amp;DATE(V$46,1,1),REN_Existing_Resources!$Y:$Y,"&gt;="&amp;DATE(V$46,12,31))</f>
        <v>67.626133333333343</v>
      </c>
      <c r="W47" s="104">
        <f>SUMIFS(REN_Existing_Resources!$AA:$AA,REN_Existing_Resources!$U:$U,$Q47,REN_Existing_Resources!$T:$T,"&lt;&gt;"&amp;"CAISO",REN_Existing_Resources!$V:$V,$S47,REN_Existing_Resources!$M:$M,"&lt;="&amp;DATE(W$46,1,1),REN_Existing_Resources!$Y:$Y,"&gt;="&amp;DATE(W$46,12,31))</f>
        <v>67.626133333333343</v>
      </c>
    </row>
    <row r="48" spans="1:23" x14ac:dyDescent="0.25">
      <c r="A48" s="3" t="s">
        <v>5201</v>
      </c>
      <c r="B48" s="3"/>
      <c r="C48" s="3" t="s">
        <v>2596</v>
      </c>
      <c r="D48" s="3" t="s">
        <v>1059</v>
      </c>
      <c r="E48" s="3" t="s">
        <v>196</v>
      </c>
      <c r="F48" s="78">
        <v>1</v>
      </c>
      <c r="G48" s="80">
        <v>0</v>
      </c>
      <c r="H48" s="80">
        <v>0</v>
      </c>
      <c r="I48" s="80">
        <v>0</v>
      </c>
      <c r="J48" s="80">
        <v>0</v>
      </c>
      <c r="K48" s="42"/>
      <c r="Q48" s="3" t="s">
        <v>2596</v>
      </c>
      <c r="R48" s="3" t="s">
        <v>5354</v>
      </c>
      <c r="S48" s="3" t="s">
        <v>196</v>
      </c>
      <c r="T48" s="104">
        <f>SUMIFS(REN_Existing_Resources!$AA:$AA,REN_Existing_Resources!$U:$U,$Q48,REN_Existing_Resources!$T:$T,"&lt;&gt;"&amp;"CAISO",REN_Existing_Resources!$V:$V,$S48,REN_Existing_Resources!$M:$M,"&lt;="&amp;DATE(T$46,1,1),REN_Existing_Resources!$Y:$Y,"&gt;="&amp;DATE(T$46,12,31))</f>
        <v>0</v>
      </c>
      <c r="U48" s="104">
        <f>SUMIFS(REN_Existing_Resources!$AA:$AA,REN_Existing_Resources!$U:$U,$Q48,REN_Existing_Resources!$T:$T,"&lt;&gt;"&amp;"CAISO",REN_Existing_Resources!$V:$V,$S48,REN_Existing_Resources!$M:$M,"&lt;="&amp;DATE(U$46,1,1),REN_Existing_Resources!$Y:$Y,"&gt;="&amp;DATE(U$46,12,31))</f>
        <v>0</v>
      </c>
      <c r="V48" s="104">
        <f>SUMIFS(REN_Existing_Resources!$AA:$AA,REN_Existing_Resources!$U:$U,$Q48,REN_Existing_Resources!$T:$T,"&lt;&gt;"&amp;"CAISO",REN_Existing_Resources!$V:$V,$S48,REN_Existing_Resources!$M:$M,"&lt;="&amp;DATE(V$46,1,1),REN_Existing_Resources!$Y:$Y,"&gt;="&amp;DATE(V$46,12,31))</f>
        <v>0</v>
      </c>
      <c r="W48" s="104">
        <f>SUMIFS(REN_Existing_Resources!$AA:$AA,REN_Existing_Resources!$U:$U,$Q48,REN_Existing_Resources!$T:$T,"&lt;&gt;"&amp;"CAISO",REN_Existing_Resources!$V:$V,$S48,REN_Existing_Resources!$M:$M,"&lt;="&amp;DATE(W$46,1,1),REN_Existing_Resources!$Y:$Y,"&gt;="&amp;DATE(W$46,12,31))</f>
        <v>0</v>
      </c>
    </row>
    <row r="49" spans="1:23" x14ac:dyDescent="0.25">
      <c r="A49" s="3" t="s">
        <v>5205</v>
      </c>
      <c r="B49" s="3"/>
      <c r="C49" s="3" t="s">
        <v>2596</v>
      </c>
      <c r="D49" s="3" t="s">
        <v>1059</v>
      </c>
      <c r="E49" s="3" t="s">
        <v>218</v>
      </c>
      <c r="F49" s="78">
        <v>1</v>
      </c>
      <c r="G49" s="80">
        <v>161.12084331999998</v>
      </c>
      <c r="H49" s="80">
        <v>161.12084331999998</v>
      </c>
      <c r="I49" s="80">
        <v>161.12084331999998</v>
      </c>
      <c r="J49" s="80">
        <v>161.12084331999998</v>
      </c>
      <c r="K49" s="42"/>
      <c r="Q49" s="3" t="s">
        <v>2596</v>
      </c>
      <c r="R49" s="3" t="s">
        <v>5354</v>
      </c>
      <c r="S49" s="3" t="s">
        <v>218</v>
      </c>
      <c r="T49" s="104">
        <f>SUMIFS(REN_Existing_Resources!$AA:$AA,REN_Existing_Resources!$U:$U,$Q49,REN_Existing_Resources!$T:$T,"&lt;&gt;"&amp;"CAISO",REN_Existing_Resources!$V:$V,$S49,REN_Existing_Resources!$M:$M,"&lt;="&amp;DATE(T$46,1,1),REN_Existing_Resources!$Y:$Y,"&gt;="&amp;DATE(T$46,12,31))</f>
        <v>161.12084331999998</v>
      </c>
      <c r="U49" s="104">
        <f>SUMIFS(REN_Existing_Resources!$AA:$AA,REN_Existing_Resources!$U:$U,$Q49,REN_Existing_Resources!$T:$T,"&lt;&gt;"&amp;"CAISO",REN_Existing_Resources!$V:$V,$S49,REN_Existing_Resources!$M:$M,"&lt;="&amp;DATE(U$46,1,1),REN_Existing_Resources!$Y:$Y,"&gt;="&amp;DATE(U$46,12,31))</f>
        <v>161.12084331999998</v>
      </c>
      <c r="V49" s="104">
        <f>SUMIFS(REN_Existing_Resources!$AA:$AA,REN_Existing_Resources!$U:$U,$Q49,REN_Existing_Resources!$T:$T,"&lt;&gt;"&amp;"CAISO",REN_Existing_Resources!$V:$V,$S49,REN_Existing_Resources!$M:$M,"&lt;="&amp;DATE(V$46,1,1),REN_Existing_Resources!$Y:$Y,"&gt;="&amp;DATE(V$46,12,31))</f>
        <v>161.12084331999998</v>
      </c>
      <c r="W49" s="104">
        <f>SUMIFS(REN_Existing_Resources!$AA:$AA,REN_Existing_Resources!$U:$U,$Q49,REN_Existing_Resources!$T:$T,"&lt;&gt;"&amp;"CAISO",REN_Existing_Resources!$V:$V,$S49,REN_Existing_Resources!$M:$M,"&lt;="&amp;DATE(W$46,1,1),REN_Existing_Resources!$Y:$Y,"&gt;="&amp;DATE(W$46,12,31))</f>
        <v>161.12084331999998</v>
      </c>
    </row>
    <row r="50" spans="1:23" x14ac:dyDescent="0.25">
      <c r="A50" s="3" t="s">
        <v>5206</v>
      </c>
      <c r="B50" s="3"/>
      <c r="C50" s="3" t="s">
        <v>2596</v>
      </c>
      <c r="D50" s="3" t="s">
        <v>1059</v>
      </c>
      <c r="E50" s="3" t="s">
        <v>621</v>
      </c>
      <c r="F50" s="78">
        <v>0.29158547017913833</v>
      </c>
      <c r="G50" s="80">
        <v>315.44443879999994</v>
      </c>
      <c r="H50" s="80">
        <v>315.44443879999994</v>
      </c>
      <c r="I50" s="80">
        <v>315.44443879999994</v>
      </c>
      <c r="J50" s="80">
        <v>315.44443879999994</v>
      </c>
      <c r="K50" s="42"/>
      <c r="Q50" s="3" t="s">
        <v>2596</v>
      </c>
      <c r="R50" s="3" t="s">
        <v>5354</v>
      </c>
      <c r="S50" s="3" t="s">
        <v>621</v>
      </c>
      <c r="T50" s="104">
        <f>SUMIFS(REN_Existing_Resources!$AA:$AA,REN_Existing_Resources!$U:$U,$Q50,REN_Existing_Resources!$T:$T,"&lt;&gt;"&amp;"CAISO",REN_Existing_Resources!$V:$V,$S50,REN_Existing_Resources!$M:$M,"&lt;="&amp;DATE(T$46,1,1),REN_Existing_Resources!$Y:$Y,"&gt;="&amp;DATE(T$46,12,31))</f>
        <v>315.44443879999994</v>
      </c>
      <c r="U50" s="104">
        <f>SUMIFS(REN_Existing_Resources!$AA:$AA,REN_Existing_Resources!$U:$U,$Q50,REN_Existing_Resources!$T:$T,"&lt;&gt;"&amp;"CAISO",REN_Existing_Resources!$V:$V,$S50,REN_Existing_Resources!$M:$M,"&lt;="&amp;DATE(U$46,1,1),REN_Existing_Resources!$Y:$Y,"&gt;="&amp;DATE(U$46,12,31))</f>
        <v>315.44443879999994</v>
      </c>
      <c r="V50" s="104">
        <f>SUMIFS(REN_Existing_Resources!$AA:$AA,REN_Existing_Resources!$U:$U,$Q50,REN_Existing_Resources!$T:$T,"&lt;&gt;"&amp;"CAISO",REN_Existing_Resources!$V:$V,$S50,REN_Existing_Resources!$M:$M,"&lt;="&amp;DATE(V$46,1,1),REN_Existing_Resources!$Y:$Y,"&gt;="&amp;DATE(V$46,12,31))</f>
        <v>315.44443879999994</v>
      </c>
      <c r="W50" s="104">
        <f>SUMIFS(REN_Existing_Resources!$AA:$AA,REN_Existing_Resources!$U:$U,$Q50,REN_Existing_Resources!$T:$T,"&lt;&gt;"&amp;"CAISO",REN_Existing_Resources!$V:$V,$S50,REN_Existing_Resources!$M:$M,"&lt;="&amp;DATE(W$46,1,1),REN_Existing_Resources!$Y:$Y,"&gt;="&amp;DATE(W$46,12,31))</f>
        <v>315.44443879999994</v>
      </c>
    </row>
    <row r="51" spans="1:23" x14ac:dyDescent="0.25">
      <c r="A51" s="3" t="s">
        <v>5207</v>
      </c>
      <c r="B51" s="3"/>
      <c r="C51" s="3" t="s">
        <v>2596</v>
      </c>
      <c r="D51" s="3" t="s">
        <v>1059</v>
      </c>
      <c r="E51" s="3" t="s">
        <v>997</v>
      </c>
      <c r="F51" s="78">
        <v>0.30136982701537868</v>
      </c>
      <c r="G51" s="80">
        <v>0</v>
      </c>
      <c r="H51" s="80">
        <v>0</v>
      </c>
      <c r="I51" s="80">
        <v>0</v>
      </c>
      <c r="J51" s="80">
        <v>0</v>
      </c>
      <c r="K51" s="42"/>
      <c r="Q51" s="3" t="s">
        <v>2596</v>
      </c>
      <c r="R51" s="3" t="s">
        <v>5354</v>
      </c>
      <c r="S51" s="3" t="s">
        <v>997</v>
      </c>
      <c r="T51" s="104">
        <f>SUMIFS(REN_Existing_Resources!$AA:$AA,REN_Existing_Resources!$U:$U,$Q51,REN_Existing_Resources!$T:$T,"&lt;&gt;"&amp;"CAISO",REN_Existing_Resources!$V:$V,$S51,REN_Existing_Resources!$M:$M,"&lt;="&amp;DATE(T$46,1,1),REN_Existing_Resources!$Y:$Y,"&gt;="&amp;DATE(T$46,12,31))</f>
        <v>0</v>
      </c>
      <c r="U51" s="104">
        <f>SUMIFS(REN_Existing_Resources!$AA:$AA,REN_Existing_Resources!$U:$U,$Q51,REN_Existing_Resources!$T:$T,"&lt;&gt;"&amp;"CAISO",REN_Existing_Resources!$V:$V,$S51,REN_Existing_Resources!$M:$M,"&lt;="&amp;DATE(U$46,1,1),REN_Existing_Resources!$Y:$Y,"&gt;="&amp;DATE(U$46,12,31))</f>
        <v>0</v>
      </c>
      <c r="V51" s="104">
        <f>SUMIFS(REN_Existing_Resources!$AA:$AA,REN_Existing_Resources!$U:$U,$Q51,REN_Existing_Resources!$T:$T,"&lt;&gt;"&amp;"CAISO",REN_Existing_Resources!$V:$V,$S51,REN_Existing_Resources!$M:$M,"&lt;="&amp;DATE(V$46,1,1),REN_Existing_Resources!$Y:$Y,"&gt;="&amp;DATE(V$46,12,31))</f>
        <v>0</v>
      </c>
      <c r="W51" s="104">
        <f>SUMIFS(REN_Existing_Resources!$AA:$AA,REN_Existing_Resources!$U:$U,$Q51,REN_Existing_Resources!$T:$T,"&lt;&gt;"&amp;"CAISO",REN_Existing_Resources!$V:$V,$S51,REN_Existing_Resources!$M:$M,"&lt;="&amp;DATE(W$46,1,1),REN_Existing_Resources!$Y:$Y,"&gt;="&amp;DATE(W$46,12,31))</f>
        <v>0</v>
      </c>
    </row>
    <row r="52" spans="1:23" x14ac:dyDescent="0.25">
      <c r="A52" s="3" t="s">
        <v>5211</v>
      </c>
      <c r="B52" s="3"/>
      <c r="C52" s="3" t="s">
        <v>39</v>
      </c>
      <c r="D52" s="3" t="s">
        <v>1059</v>
      </c>
      <c r="E52" s="3" t="s">
        <v>40</v>
      </c>
      <c r="F52" s="78">
        <v>1</v>
      </c>
      <c r="G52" s="80">
        <v>527.76763500000004</v>
      </c>
      <c r="H52" s="80">
        <v>527.76763500000004</v>
      </c>
      <c r="I52" s="80">
        <v>527.76763500000004</v>
      </c>
      <c r="J52" s="80">
        <v>527.76763500000004</v>
      </c>
      <c r="K52" s="42"/>
      <c r="Q52" s="3" t="s">
        <v>39</v>
      </c>
      <c r="R52" s="3" t="s">
        <v>5354</v>
      </c>
      <c r="S52" s="3" t="s">
        <v>40</v>
      </c>
      <c r="T52" s="104">
        <f>SUMIFS(REN_Existing_Resources!$AA:$AA,REN_Existing_Resources!$U:$U,$Q52,REN_Existing_Resources!$T:$T,"&lt;&gt;"&amp;"CAISO",REN_Existing_Resources!$V:$V,$S52,REN_Existing_Resources!$M:$M,"&lt;="&amp;DATE(T$46,1,1),REN_Existing_Resources!$Y:$Y,"&gt;="&amp;DATE(T$46,12,31))</f>
        <v>527.76763500000004</v>
      </c>
      <c r="U52" s="104">
        <f>SUMIFS(REN_Existing_Resources!$AA:$AA,REN_Existing_Resources!$U:$U,$Q52,REN_Existing_Resources!$T:$T,"&lt;&gt;"&amp;"CAISO",REN_Existing_Resources!$V:$V,$S52,REN_Existing_Resources!$M:$M,"&lt;="&amp;DATE(U$46,1,1),REN_Existing_Resources!$Y:$Y,"&gt;="&amp;DATE(U$46,12,31))</f>
        <v>527.76763500000004</v>
      </c>
      <c r="V52" s="104">
        <f>SUMIFS(REN_Existing_Resources!$AA:$AA,REN_Existing_Resources!$U:$U,$Q52,REN_Existing_Resources!$T:$T,"&lt;&gt;"&amp;"CAISO",REN_Existing_Resources!$V:$V,$S52,REN_Existing_Resources!$M:$M,"&lt;="&amp;DATE(V$46,1,1),REN_Existing_Resources!$Y:$Y,"&gt;="&amp;DATE(V$46,12,31))</f>
        <v>527.76763500000004</v>
      </c>
      <c r="W52" s="104">
        <f>SUMIFS(REN_Existing_Resources!$AA:$AA,REN_Existing_Resources!$U:$U,$Q52,REN_Existing_Resources!$T:$T,"&lt;&gt;"&amp;"CAISO",REN_Existing_Resources!$V:$V,$S52,REN_Existing_Resources!$M:$M,"&lt;="&amp;DATE(W$46,1,1),REN_Existing_Resources!$Y:$Y,"&gt;="&amp;DATE(W$46,12,31))</f>
        <v>527.76763500000004</v>
      </c>
    </row>
    <row r="53" spans="1:23" x14ac:dyDescent="0.25">
      <c r="A53" s="3" t="s">
        <v>5214</v>
      </c>
      <c r="B53" s="3"/>
      <c r="C53" s="3" t="s">
        <v>39</v>
      </c>
      <c r="D53" s="3" t="s">
        <v>1059</v>
      </c>
      <c r="E53" s="3" t="s">
        <v>196</v>
      </c>
      <c r="F53" s="78">
        <v>1</v>
      </c>
      <c r="G53" s="80">
        <v>2232.8715342300006</v>
      </c>
      <c r="H53" s="80">
        <v>2232.8715342300006</v>
      </c>
      <c r="I53" s="80">
        <v>2232.8715342300006</v>
      </c>
      <c r="J53" s="80">
        <v>2232.8715342300006</v>
      </c>
      <c r="K53" s="42"/>
      <c r="Q53" s="3" t="s">
        <v>39</v>
      </c>
      <c r="R53" s="3" t="s">
        <v>5354</v>
      </c>
      <c r="S53" s="3" t="s">
        <v>196</v>
      </c>
      <c r="T53" s="104">
        <f>SUMIFS(REN_Existing_Resources!$AA:$AA,REN_Existing_Resources!$U:$U,$Q53,REN_Existing_Resources!$T:$T,"&lt;&gt;"&amp;"CAISO",REN_Existing_Resources!$V:$V,$S53,REN_Existing_Resources!$M:$M,"&lt;="&amp;DATE(T$46,1,1),REN_Existing_Resources!$Y:$Y,"&gt;="&amp;DATE(T$46,12,31))</f>
        <v>2232.8715342300006</v>
      </c>
      <c r="U53" s="104">
        <f>SUMIFS(REN_Existing_Resources!$AA:$AA,REN_Existing_Resources!$U:$U,$Q53,REN_Existing_Resources!$T:$T,"&lt;&gt;"&amp;"CAISO",REN_Existing_Resources!$V:$V,$S53,REN_Existing_Resources!$M:$M,"&lt;="&amp;DATE(U$46,1,1),REN_Existing_Resources!$Y:$Y,"&gt;="&amp;DATE(U$46,12,31))</f>
        <v>2232.8715342300006</v>
      </c>
      <c r="V53" s="104">
        <f>SUMIFS(REN_Existing_Resources!$AA:$AA,REN_Existing_Resources!$U:$U,$Q53,REN_Existing_Resources!$T:$T,"&lt;&gt;"&amp;"CAISO",REN_Existing_Resources!$V:$V,$S53,REN_Existing_Resources!$M:$M,"&lt;="&amp;DATE(V$46,1,1),REN_Existing_Resources!$Y:$Y,"&gt;="&amp;DATE(V$46,12,31))</f>
        <v>2232.8715342300006</v>
      </c>
      <c r="W53" s="104">
        <f>SUMIFS(REN_Existing_Resources!$AA:$AA,REN_Existing_Resources!$U:$U,$Q53,REN_Existing_Resources!$T:$T,"&lt;&gt;"&amp;"CAISO",REN_Existing_Resources!$V:$V,$S53,REN_Existing_Resources!$M:$M,"&lt;="&amp;DATE(W$46,1,1),REN_Existing_Resources!$Y:$Y,"&gt;="&amp;DATE(W$46,12,31))</f>
        <v>2232.8715342300006</v>
      </c>
    </row>
    <row r="54" spans="1:23" x14ac:dyDescent="0.25">
      <c r="A54" s="3" t="s">
        <v>5229</v>
      </c>
      <c r="B54" s="3"/>
      <c r="C54" s="3" t="s">
        <v>39</v>
      </c>
      <c r="D54" s="3" t="s">
        <v>1059</v>
      </c>
      <c r="E54" s="3" t="s">
        <v>218</v>
      </c>
      <c r="F54" s="78">
        <v>1</v>
      </c>
      <c r="G54" s="80">
        <v>211.76104514830541</v>
      </c>
      <c r="H54" s="80">
        <v>211.76104514830541</v>
      </c>
      <c r="I54" s="80">
        <v>211.76104514830541</v>
      </c>
      <c r="J54" s="80">
        <v>211.76104514830541</v>
      </c>
      <c r="K54" s="42"/>
      <c r="Q54" s="3" t="s">
        <v>39</v>
      </c>
      <c r="R54" s="3" t="s">
        <v>5354</v>
      </c>
      <c r="S54" s="3" t="s">
        <v>218</v>
      </c>
      <c r="T54" s="104">
        <f>SUMIFS(REN_Existing_Resources!$AA:$AA,REN_Existing_Resources!$U:$U,$Q54,REN_Existing_Resources!$T:$T,"&lt;&gt;"&amp;"CAISO",REN_Existing_Resources!$V:$V,$S54,REN_Existing_Resources!$M:$M,"&lt;="&amp;DATE(T$46,1,1),REN_Existing_Resources!$Y:$Y,"&gt;="&amp;DATE(T$46,12,31))</f>
        <v>211.76104514830541</v>
      </c>
      <c r="U54" s="104">
        <f>SUMIFS(REN_Existing_Resources!$AA:$AA,REN_Existing_Resources!$U:$U,$Q54,REN_Existing_Resources!$T:$T,"&lt;&gt;"&amp;"CAISO",REN_Existing_Resources!$V:$V,$S54,REN_Existing_Resources!$M:$M,"&lt;="&amp;DATE(U$46,1,1),REN_Existing_Resources!$Y:$Y,"&gt;="&amp;DATE(U$46,12,31))</f>
        <v>211.76104514830541</v>
      </c>
      <c r="V54" s="104">
        <f>SUMIFS(REN_Existing_Resources!$AA:$AA,REN_Existing_Resources!$U:$U,$Q54,REN_Existing_Resources!$T:$T,"&lt;&gt;"&amp;"CAISO",REN_Existing_Resources!$V:$V,$S54,REN_Existing_Resources!$M:$M,"&lt;="&amp;DATE(V$46,1,1),REN_Existing_Resources!$Y:$Y,"&gt;="&amp;DATE(V$46,12,31))</f>
        <v>211.76104514830541</v>
      </c>
      <c r="W54" s="104">
        <f>SUMIFS(REN_Existing_Resources!$AA:$AA,REN_Existing_Resources!$U:$U,$Q54,REN_Existing_Resources!$T:$T,"&lt;&gt;"&amp;"CAISO",REN_Existing_Resources!$V:$V,$S54,REN_Existing_Resources!$M:$M,"&lt;="&amp;DATE(W$46,1,1),REN_Existing_Resources!$Y:$Y,"&gt;="&amp;DATE(W$46,12,31))</f>
        <v>211.76104514830541</v>
      </c>
    </row>
    <row r="55" spans="1:23" x14ac:dyDescent="0.25">
      <c r="A55" s="3" t="s">
        <v>5231</v>
      </c>
      <c r="B55" s="3"/>
      <c r="C55" s="3" t="s">
        <v>39</v>
      </c>
      <c r="D55" s="3" t="s">
        <v>1059</v>
      </c>
      <c r="E55" s="3" t="s">
        <v>621</v>
      </c>
      <c r="F55" s="78">
        <v>0.27593408414638254</v>
      </c>
      <c r="G55" s="80">
        <v>101.54592000000001</v>
      </c>
      <c r="H55" s="80">
        <v>101.54592000000001</v>
      </c>
      <c r="I55" s="80">
        <v>101.54592000000001</v>
      </c>
      <c r="J55" s="80">
        <v>101.54592000000001</v>
      </c>
      <c r="K55" s="42"/>
      <c r="Q55" s="3" t="s">
        <v>39</v>
      </c>
      <c r="R55" s="3" t="s">
        <v>5354</v>
      </c>
      <c r="S55" s="3" t="s">
        <v>621</v>
      </c>
      <c r="T55" s="104">
        <f>SUMIFS(REN_Existing_Resources!$AA:$AA,REN_Existing_Resources!$U:$U,$Q55,REN_Existing_Resources!$T:$T,"&lt;&gt;"&amp;"CAISO",REN_Existing_Resources!$V:$V,$S55,REN_Existing_Resources!$M:$M,"&lt;="&amp;DATE(T$46,1,1),REN_Existing_Resources!$Y:$Y,"&gt;="&amp;DATE(T$46,12,31))</f>
        <v>101.54592000000001</v>
      </c>
      <c r="U55" s="104">
        <f>SUMIFS(REN_Existing_Resources!$AA:$AA,REN_Existing_Resources!$U:$U,$Q55,REN_Existing_Resources!$T:$T,"&lt;&gt;"&amp;"CAISO",REN_Existing_Resources!$V:$V,$S55,REN_Existing_Resources!$M:$M,"&lt;="&amp;DATE(U$46,1,1),REN_Existing_Resources!$Y:$Y,"&gt;="&amp;DATE(U$46,12,31))</f>
        <v>101.54592000000001</v>
      </c>
      <c r="V55" s="104">
        <f>SUMIFS(REN_Existing_Resources!$AA:$AA,REN_Existing_Resources!$U:$U,$Q55,REN_Existing_Resources!$T:$T,"&lt;&gt;"&amp;"CAISO",REN_Existing_Resources!$V:$V,$S55,REN_Existing_Resources!$M:$M,"&lt;="&amp;DATE(V$46,1,1),REN_Existing_Resources!$Y:$Y,"&gt;="&amp;DATE(V$46,12,31))</f>
        <v>101.54592000000001</v>
      </c>
      <c r="W55" s="104">
        <f>SUMIFS(REN_Existing_Resources!$AA:$AA,REN_Existing_Resources!$U:$U,$Q55,REN_Existing_Resources!$T:$T,"&lt;&gt;"&amp;"CAISO",REN_Existing_Resources!$V:$V,$S55,REN_Existing_Resources!$M:$M,"&lt;="&amp;DATE(W$46,1,1),REN_Existing_Resources!$Y:$Y,"&gt;="&amp;DATE(W$46,12,31))</f>
        <v>101.54592000000001</v>
      </c>
    </row>
    <row r="56" spans="1:23" x14ac:dyDescent="0.25">
      <c r="A56" s="3" t="s">
        <v>5233</v>
      </c>
      <c r="B56" s="3"/>
      <c r="C56" s="3" t="s">
        <v>39</v>
      </c>
      <c r="D56" s="3" t="s">
        <v>1059</v>
      </c>
      <c r="E56" s="3" t="s">
        <v>997</v>
      </c>
      <c r="F56" s="78">
        <v>0.27993720437338554</v>
      </c>
      <c r="G56" s="80">
        <v>1117.477499077037</v>
      </c>
      <c r="H56" s="80">
        <v>1117.477499077037</v>
      </c>
      <c r="I56" s="80">
        <v>1117.477499077037</v>
      </c>
      <c r="J56" s="80">
        <v>1117.477499077037</v>
      </c>
      <c r="K56" s="42"/>
      <c r="Q56" s="3" t="s">
        <v>39</v>
      </c>
      <c r="R56" s="3" t="s">
        <v>5354</v>
      </c>
      <c r="S56" s="3" t="s">
        <v>997</v>
      </c>
      <c r="T56" s="104">
        <f>SUMIFS(REN_Existing_Resources!$AA:$AA,REN_Existing_Resources!$U:$U,$Q56,REN_Existing_Resources!$T:$T,"&lt;&gt;"&amp;"CAISO",REN_Existing_Resources!$V:$V,$S56,REN_Existing_Resources!$M:$M,"&lt;="&amp;DATE(T$46,1,1),REN_Existing_Resources!$Y:$Y,"&gt;="&amp;DATE(T$46,12,31))</f>
        <v>1117.477499077037</v>
      </c>
      <c r="U56" s="104">
        <f>SUMIFS(REN_Existing_Resources!$AA:$AA,REN_Existing_Resources!$U:$U,$Q56,REN_Existing_Resources!$T:$T,"&lt;&gt;"&amp;"CAISO",REN_Existing_Resources!$V:$V,$S56,REN_Existing_Resources!$M:$M,"&lt;="&amp;DATE(U$46,1,1),REN_Existing_Resources!$Y:$Y,"&gt;="&amp;DATE(U$46,12,31))</f>
        <v>1117.477499077037</v>
      </c>
      <c r="V56" s="104">
        <f>SUMIFS(REN_Existing_Resources!$AA:$AA,REN_Existing_Resources!$U:$U,$Q56,REN_Existing_Resources!$T:$T,"&lt;&gt;"&amp;"CAISO",REN_Existing_Resources!$V:$V,$S56,REN_Existing_Resources!$M:$M,"&lt;="&amp;DATE(V$46,1,1),REN_Existing_Resources!$Y:$Y,"&gt;="&amp;DATE(V$46,12,31))</f>
        <v>1117.477499077037</v>
      </c>
      <c r="W56" s="104">
        <f>SUMIFS(REN_Existing_Resources!$AA:$AA,REN_Existing_Resources!$U:$U,$Q56,REN_Existing_Resources!$T:$T,"&lt;&gt;"&amp;"CAISO",REN_Existing_Resources!$V:$V,$S56,REN_Existing_Resources!$M:$M,"&lt;="&amp;DATE(W$46,1,1),REN_Existing_Resources!$Y:$Y,"&gt;="&amp;DATE(W$46,12,31))</f>
        <v>1117.477499077037</v>
      </c>
    </row>
    <row r="57" spans="1:23" x14ac:dyDescent="0.25">
      <c r="A57" s="3" t="s">
        <v>5241</v>
      </c>
      <c r="B57" s="3"/>
      <c r="C57" s="3" t="s">
        <v>910</v>
      </c>
      <c r="D57" s="3" t="s">
        <v>1059</v>
      </c>
      <c r="E57" s="3" t="s">
        <v>40</v>
      </c>
      <c r="F57" s="78">
        <v>1</v>
      </c>
      <c r="G57" s="80">
        <v>0</v>
      </c>
      <c r="H57" s="80">
        <v>0</v>
      </c>
      <c r="I57" s="80">
        <v>0</v>
      </c>
      <c r="J57" s="80">
        <v>0</v>
      </c>
      <c r="K57" s="42"/>
      <c r="Q57" s="3" t="s">
        <v>910</v>
      </c>
      <c r="R57" s="3" t="s">
        <v>5354</v>
      </c>
      <c r="S57" s="3" t="s">
        <v>40</v>
      </c>
      <c r="T57" s="104">
        <f>SUMIFS(REN_Existing_Resources!$AA:$AA,REN_Existing_Resources!$U:$U,$Q57,REN_Existing_Resources!$T:$T,"&lt;&gt;"&amp;"CAISO",REN_Existing_Resources!$V:$V,$S57,REN_Existing_Resources!$M:$M,"&lt;="&amp;DATE(T$46,1,1),REN_Existing_Resources!$Y:$Y,"&gt;="&amp;DATE(T$46,12,31))</f>
        <v>0</v>
      </c>
      <c r="U57" s="104">
        <f>SUMIFS(REN_Existing_Resources!$AA:$AA,REN_Existing_Resources!$U:$U,$Q57,REN_Existing_Resources!$T:$T,"&lt;&gt;"&amp;"CAISO",REN_Existing_Resources!$V:$V,$S57,REN_Existing_Resources!$M:$M,"&lt;="&amp;DATE(U$46,1,1),REN_Existing_Resources!$Y:$Y,"&gt;="&amp;DATE(U$46,12,31))</f>
        <v>0</v>
      </c>
      <c r="V57" s="104">
        <f>SUMIFS(REN_Existing_Resources!$AA:$AA,REN_Existing_Resources!$U:$U,$Q57,REN_Existing_Resources!$T:$T,"&lt;&gt;"&amp;"CAISO",REN_Existing_Resources!$V:$V,$S57,REN_Existing_Resources!$M:$M,"&lt;="&amp;DATE(V$46,1,1),REN_Existing_Resources!$Y:$Y,"&gt;="&amp;DATE(V$46,12,31))</f>
        <v>0</v>
      </c>
      <c r="W57" s="104">
        <f>SUMIFS(REN_Existing_Resources!$AA:$AA,REN_Existing_Resources!$U:$U,$Q57,REN_Existing_Resources!$T:$T,"&lt;&gt;"&amp;"CAISO",REN_Existing_Resources!$V:$V,$S57,REN_Existing_Resources!$M:$M,"&lt;="&amp;DATE(W$46,1,1),REN_Existing_Resources!$Y:$Y,"&gt;="&amp;DATE(W$46,12,31))</f>
        <v>0</v>
      </c>
    </row>
    <row r="58" spans="1:23" x14ac:dyDescent="0.25">
      <c r="A58" s="3" t="s">
        <v>5244</v>
      </c>
      <c r="B58" s="3"/>
      <c r="C58" s="3" t="s">
        <v>910</v>
      </c>
      <c r="D58" s="3" t="s">
        <v>1059</v>
      </c>
      <c r="E58" s="3" t="s">
        <v>196</v>
      </c>
      <c r="F58" s="78">
        <v>1</v>
      </c>
      <c r="G58" s="80">
        <v>767.57985666666661</v>
      </c>
      <c r="H58" s="80">
        <v>767.57985666666661</v>
      </c>
      <c r="I58" s="80">
        <v>767.57985666666661</v>
      </c>
      <c r="J58" s="80">
        <v>767.57985666666661</v>
      </c>
      <c r="K58" s="42"/>
      <c r="Q58" s="3" t="s">
        <v>910</v>
      </c>
      <c r="R58" s="3" t="s">
        <v>5354</v>
      </c>
      <c r="S58" s="3" t="s">
        <v>196</v>
      </c>
      <c r="T58" s="104">
        <f>SUMIFS(REN_Existing_Resources!$AA:$AA,REN_Existing_Resources!$U:$U,$Q58,REN_Existing_Resources!$T:$T,"&lt;&gt;"&amp;"CAISO",REN_Existing_Resources!$V:$V,$S58,REN_Existing_Resources!$M:$M,"&lt;="&amp;DATE(T$46,1,1),REN_Existing_Resources!$Y:$Y,"&gt;="&amp;DATE(T$46,12,31))</f>
        <v>767.57985666666661</v>
      </c>
      <c r="U58" s="104">
        <f>SUMIFS(REN_Existing_Resources!$AA:$AA,REN_Existing_Resources!$U:$U,$Q58,REN_Existing_Resources!$T:$T,"&lt;&gt;"&amp;"CAISO",REN_Existing_Resources!$V:$V,$S58,REN_Existing_Resources!$M:$M,"&lt;="&amp;DATE(U$46,1,1),REN_Existing_Resources!$Y:$Y,"&gt;="&amp;DATE(U$46,12,31))</f>
        <v>767.57985666666661</v>
      </c>
      <c r="V58" s="104">
        <f>SUMIFS(REN_Existing_Resources!$AA:$AA,REN_Existing_Resources!$U:$U,$Q58,REN_Existing_Resources!$T:$T,"&lt;&gt;"&amp;"CAISO",REN_Existing_Resources!$V:$V,$S58,REN_Existing_Resources!$M:$M,"&lt;="&amp;DATE(V$46,1,1),REN_Existing_Resources!$Y:$Y,"&gt;="&amp;DATE(V$46,12,31))</f>
        <v>767.57985666666661</v>
      </c>
      <c r="W58" s="104">
        <f>SUMIFS(REN_Existing_Resources!$AA:$AA,REN_Existing_Resources!$U:$U,$Q58,REN_Existing_Resources!$T:$T,"&lt;&gt;"&amp;"CAISO",REN_Existing_Resources!$V:$V,$S58,REN_Existing_Resources!$M:$M,"&lt;="&amp;DATE(W$46,1,1),REN_Existing_Resources!$Y:$Y,"&gt;="&amp;DATE(W$46,12,31))</f>
        <v>767.57985666666661</v>
      </c>
    </row>
    <row r="59" spans="1:23" x14ac:dyDescent="0.25">
      <c r="A59" s="3" t="s">
        <v>5247</v>
      </c>
      <c r="B59" s="3"/>
      <c r="C59" s="3" t="s">
        <v>910</v>
      </c>
      <c r="D59" s="3" t="s">
        <v>1059</v>
      </c>
      <c r="E59" s="3" t="s">
        <v>218</v>
      </c>
      <c r="F59" s="78">
        <v>1</v>
      </c>
      <c r="G59" s="80">
        <v>270.45141000000001</v>
      </c>
      <c r="H59" s="80">
        <v>270.45141000000001</v>
      </c>
      <c r="I59" s="80">
        <v>270.45141000000001</v>
      </c>
      <c r="J59" s="80">
        <v>270.45141000000001</v>
      </c>
      <c r="K59" s="42"/>
      <c r="Q59" s="3" t="s">
        <v>910</v>
      </c>
      <c r="R59" s="3" t="s">
        <v>5354</v>
      </c>
      <c r="S59" s="3" t="s">
        <v>218</v>
      </c>
      <c r="T59" s="104">
        <f>SUMIFS(REN_Existing_Resources!$AA:$AA,REN_Existing_Resources!$U:$U,$Q59,REN_Existing_Resources!$T:$T,"&lt;&gt;"&amp;"CAISO",REN_Existing_Resources!$V:$V,$S59,REN_Existing_Resources!$M:$M,"&lt;="&amp;DATE(T$46,1,1),REN_Existing_Resources!$Y:$Y,"&gt;="&amp;DATE(T$46,12,31))</f>
        <v>270.45141000000001</v>
      </c>
      <c r="U59" s="104">
        <f>SUMIFS(REN_Existing_Resources!$AA:$AA,REN_Existing_Resources!$U:$U,$Q59,REN_Existing_Resources!$T:$T,"&lt;&gt;"&amp;"CAISO",REN_Existing_Resources!$V:$V,$S59,REN_Existing_Resources!$M:$M,"&lt;="&amp;DATE(U$46,1,1),REN_Existing_Resources!$Y:$Y,"&gt;="&amp;DATE(U$46,12,31))</f>
        <v>270.45141000000001</v>
      </c>
      <c r="V59" s="104">
        <f>SUMIFS(REN_Existing_Resources!$AA:$AA,REN_Existing_Resources!$U:$U,$Q59,REN_Existing_Resources!$T:$T,"&lt;&gt;"&amp;"CAISO",REN_Existing_Resources!$V:$V,$S59,REN_Existing_Resources!$M:$M,"&lt;="&amp;DATE(V$46,1,1),REN_Existing_Resources!$Y:$Y,"&gt;="&amp;DATE(V$46,12,31))</f>
        <v>270.45141000000001</v>
      </c>
      <c r="W59" s="104">
        <f>SUMIFS(REN_Existing_Resources!$AA:$AA,REN_Existing_Resources!$U:$U,$Q59,REN_Existing_Resources!$T:$T,"&lt;&gt;"&amp;"CAISO",REN_Existing_Resources!$V:$V,$S59,REN_Existing_Resources!$M:$M,"&lt;="&amp;DATE(W$46,1,1),REN_Existing_Resources!$Y:$Y,"&gt;="&amp;DATE(W$46,12,31))</f>
        <v>270.45141000000001</v>
      </c>
    </row>
    <row r="60" spans="1:23" x14ac:dyDescent="0.25">
      <c r="A60" s="3" t="s">
        <v>5249</v>
      </c>
      <c r="B60" s="3"/>
      <c r="C60" s="3" t="s">
        <v>910</v>
      </c>
      <c r="D60" s="3" t="s">
        <v>1059</v>
      </c>
      <c r="E60" s="3" t="s">
        <v>621</v>
      </c>
      <c r="F60" s="78">
        <v>0.3375657596865172</v>
      </c>
      <c r="G60" s="80">
        <v>157.03073000000001</v>
      </c>
      <c r="H60" s="80">
        <v>157.03073000000001</v>
      </c>
      <c r="I60" s="80">
        <v>157.03073000000001</v>
      </c>
      <c r="J60" s="80">
        <v>157.03073000000001</v>
      </c>
      <c r="K60" s="42"/>
      <c r="Q60" s="3" t="s">
        <v>910</v>
      </c>
      <c r="R60" s="3" t="s">
        <v>5354</v>
      </c>
      <c r="S60" s="3" t="s">
        <v>621</v>
      </c>
      <c r="T60" s="104">
        <f>SUMIFS(REN_Existing_Resources!$AA:$AA,REN_Existing_Resources!$U:$U,$Q60,REN_Existing_Resources!$T:$T,"&lt;&gt;"&amp;"CAISO",REN_Existing_Resources!$V:$V,$S60,REN_Existing_Resources!$M:$M,"&lt;="&amp;DATE(T$46,1,1),REN_Existing_Resources!$Y:$Y,"&gt;="&amp;DATE(T$46,12,31))</f>
        <v>157.03073000000001</v>
      </c>
      <c r="U60" s="104">
        <f>SUMIFS(REN_Existing_Resources!$AA:$AA,REN_Existing_Resources!$U:$U,$Q60,REN_Existing_Resources!$T:$T,"&lt;&gt;"&amp;"CAISO",REN_Existing_Resources!$V:$V,$S60,REN_Existing_Resources!$M:$M,"&lt;="&amp;DATE(U$46,1,1),REN_Existing_Resources!$Y:$Y,"&gt;="&amp;DATE(U$46,12,31))</f>
        <v>157.03073000000001</v>
      </c>
      <c r="V60" s="104">
        <f>SUMIFS(REN_Existing_Resources!$AA:$AA,REN_Existing_Resources!$U:$U,$Q60,REN_Existing_Resources!$T:$T,"&lt;&gt;"&amp;"CAISO",REN_Existing_Resources!$V:$V,$S60,REN_Existing_Resources!$M:$M,"&lt;="&amp;DATE(V$46,1,1),REN_Existing_Resources!$Y:$Y,"&gt;="&amp;DATE(V$46,12,31))</f>
        <v>157.03073000000001</v>
      </c>
      <c r="W60" s="104">
        <f>SUMIFS(REN_Existing_Resources!$AA:$AA,REN_Existing_Resources!$U:$U,$Q60,REN_Existing_Resources!$T:$T,"&lt;&gt;"&amp;"CAISO",REN_Existing_Resources!$V:$V,$S60,REN_Existing_Resources!$M:$M,"&lt;="&amp;DATE(W$46,1,1),REN_Existing_Resources!$Y:$Y,"&gt;="&amp;DATE(W$46,12,31))</f>
        <v>157.03073000000001</v>
      </c>
    </row>
    <row r="61" spans="1:23" x14ac:dyDescent="0.25">
      <c r="A61" s="3" t="s">
        <v>5250</v>
      </c>
      <c r="B61" s="3"/>
      <c r="C61" s="3" t="s">
        <v>910</v>
      </c>
      <c r="D61" s="3" t="s">
        <v>1059</v>
      </c>
      <c r="E61" s="3" t="s">
        <v>997</v>
      </c>
      <c r="F61" s="78">
        <v>0.30628111687130177</v>
      </c>
      <c r="G61" s="80">
        <v>0</v>
      </c>
      <c r="H61" s="80">
        <v>0</v>
      </c>
      <c r="I61" s="80">
        <v>0</v>
      </c>
      <c r="J61" s="80">
        <v>0</v>
      </c>
      <c r="K61" s="42"/>
      <c r="Q61" s="3" t="s">
        <v>910</v>
      </c>
      <c r="R61" s="3" t="s">
        <v>5354</v>
      </c>
      <c r="S61" s="3" t="s">
        <v>997</v>
      </c>
      <c r="T61" s="104">
        <f>SUMIFS(REN_Existing_Resources!$AA:$AA,REN_Existing_Resources!$U:$U,$Q61,REN_Existing_Resources!$T:$T,"&lt;&gt;"&amp;"CAISO",REN_Existing_Resources!$V:$V,$S61,REN_Existing_Resources!$M:$M,"&lt;="&amp;DATE(T$46,1,1),REN_Existing_Resources!$Y:$Y,"&gt;="&amp;DATE(T$46,12,31))</f>
        <v>0</v>
      </c>
      <c r="U61" s="104">
        <f>SUMIFS(REN_Existing_Resources!$AA:$AA,REN_Existing_Resources!$U:$U,$Q61,REN_Existing_Resources!$T:$T,"&lt;&gt;"&amp;"CAISO",REN_Existing_Resources!$V:$V,$S61,REN_Existing_Resources!$M:$M,"&lt;="&amp;DATE(U$46,1,1),REN_Existing_Resources!$Y:$Y,"&gt;="&amp;DATE(U$46,12,31))</f>
        <v>0</v>
      </c>
      <c r="V61" s="104">
        <f>SUMIFS(REN_Existing_Resources!$AA:$AA,REN_Existing_Resources!$U:$U,$Q61,REN_Existing_Resources!$T:$T,"&lt;&gt;"&amp;"CAISO",REN_Existing_Resources!$V:$V,$S61,REN_Existing_Resources!$M:$M,"&lt;="&amp;DATE(V$46,1,1),REN_Existing_Resources!$Y:$Y,"&gt;="&amp;DATE(V$46,12,31))</f>
        <v>0</v>
      </c>
      <c r="W61" s="104">
        <f>SUMIFS(REN_Existing_Resources!$AA:$AA,REN_Existing_Resources!$U:$U,$Q61,REN_Existing_Resources!$T:$T,"&lt;&gt;"&amp;"CAISO",REN_Existing_Resources!$V:$V,$S61,REN_Existing_Resources!$M:$M,"&lt;="&amp;DATE(W$46,1,1),REN_Existing_Resources!$Y:$Y,"&gt;="&amp;DATE(W$46,12,31))</f>
        <v>0</v>
      </c>
    </row>
    <row r="62" spans="1:23" x14ac:dyDescent="0.25">
      <c r="A62" s="3" t="s">
        <v>5252</v>
      </c>
      <c r="B62" s="3"/>
      <c r="C62" s="3" t="s">
        <v>2651</v>
      </c>
      <c r="D62" s="3" t="s">
        <v>1059</v>
      </c>
      <c r="E62" s="3" t="s">
        <v>40</v>
      </c>
      <c r="F62" s="78">
        <v>1</v>
      </c>
      <c r="G62" s="80">
        <v>32.74166833333333</v>
      </c>
      <c r="H62" s="80">
        <v>32.74166833333333</v>
      </c>
      <c r="I62" s="80">
        <v>32.74166833333333</v>
      </c>
      <c r="J62" s="80">
        <v>32.74166833333333</v>
      </c>
      <c r="K62" s="42"/>
      <c r="Q62" s="3" t="s">
        <v>2651</v>
      </c>
      <c r="R62" s="3" t="s">
        <v>5354</v>
      </c>
      <c r="S62" s="3" t="s">
        <v>40</v>
      </c>
      <c r="T62" s="104">
        <f>SUMIFS(REN_Existing_Resources!$AA:$AA,REN_Existing_Resources!$U:$U,$Q62,REN_Existing_Resources!$T:$T,"&lt;&gt;"&amp;"CAISO",REN_Existing_Resources!$V:$V,$S62,REN_Existing_Resources!$M:$M,"&lt;="&amp;DATE(T$46,1,1),REN_Existing_Resources!$Y:$Y,"&gt;="&amp;DATE(T$46,12,31))</f>
        <v>32.74166833333333</v>
      </c>
      <c r="U62" s="104">
        <f>SUMIFS(REN_Existing_Resources!$AA:$AA,REN_Existing_Resources!$U:$U,$Q62,REN_Existing_Resources!$T:$T,"&lt;&gt;"&amp;"CAISO",REN_Existing_Resources!$V:$V,$S62,REN_Existing_Resources!$M:$M,"&lt;="&amp;DATE(U$46,1,1),REN_Existing_Resources!$Y:$Y,"&gt;="&amp;DATE(U$46,12,31))</f>
        <v>32.74166833333333</v>
      </c>
      <c r="V62" s="104">
        <f>SUMIFS(REN_Existing_Resources!$AA:$AA,REN_Existing_Resources!$U:$U,$Q62,REN_Existing_Resources!$T:$T,"&lt;&gt;"&amp;"CAISO",REN_Existing_Resources!$V:$V,$S62,REN_Existing_Resources!$M:$M,"&lt;="&amp;DATE(V$46,1,1),REN_Existing_Resources!$Y:$Y,"&gt;="&amp;DATE(V$46,12,31))</f>
        <v>32.74166833333333</v>
      </c>
      <c r="W62" s="104">
        <f>SUMIFS(REN_Existing_Resources!$AA:$AA,REN_Existing_Resources!$U:$U,$Q62,REN_Existing_Resources!$T:$T,"&lt;&gt;"&amp;"CAISO",REN_Existing_Resources!$V:$V,$S62,REN_Existing_Resources!$M:$M,"&lt;="&amp;DATE(W$46,1,1),REN_Existing_Resources!$Y:$Y,"&gt;="&amp;DATE(W$46,12,31))</f>
        <v>32.74166833333333</v>
      </c>
    </row>
    <row r="63" spans="1:23" x14ac:dyDescent="0.25">
      <c r="A63" s="3" t="s">
        <v>5255</v>
      </c>
      <c r="B63" s="3"/>
      <c r="C63" s="3" t="s">
        <v>2651</v>
      </c>
      <c r="D63" s="3" t="s">
        <v>1059</v>
      </c>
      <c r="E63" s="3" t="s">
        <v>196</v>
      </c>
      <c r="F63" s="78">
        <v>1</v>
      </c>
      <c r="G63" s="80">
        <v>0</v>
      </c>
      <c r="H63" s="80">
        <v>0</v>
      </c>
      <c r="I63" s="80">
        <v>0</v>
      </c>
      <c r="J63" s="80">
        <v>0</v>
      </c>
      <c r="K63" s="42"/>
      <c r="Q63" s="3" t="s">
        <v>2651</v>
      </c>
      <c r="R63" s="3" t="s">
        <v>5354</v>
      </c>
      <c r="S63" s="3" t="s">
        <v>196</v>
      </c>
      <c r="T63" s="104">
        <f>SUMIFS(REN_Existing_Resources!$AA:$AA,REN_Existing_Resources!$U:$U,$Q63,REN_Existing_Resources!$T:$T,"&lt;&gt;"&amp;"CAISO",REN_Existing_Resources!$V:$V,$S63,REN_Existing_Resources!$M:$M,"&lt;="&amp;DATE(T$46,1,1),REN_Existing_Resources!$Y:$Y,"&gt;="&amp;DATE(T$46,12,31))</f>
        <v>0</v>
      </c>
      <c r="U63" s="104">
        <f>SUMIFS(REN_Existing_Resources!$AA:$AA,REN_Existing_Resources!$U:$U,$Q63,REN_Existing_Resources!$T:$T,"&lt;&gt;"&amp;"CAISO",REN_Existing_Resources!$V:$V,$S63,REN_Existing_Resources!$M:$M,"&lt;="&amp;DATE(U$46,1,1),REN_Existing_Resources!$Y:$Y,"&gt;="&amp;DATE(U$46,12,31))</f>
        <v>0</v>
      </c>
      <c r="V63" s="104">
        <f>SUMIFS(REN_Existing_Resources!$AA:$AA,REN_Existing_Resources!$U:$U,$Q63,REN_Existing_Resources!$T:$T,"&lt;&gt;"&amp;"CAISO",REN_Existing_Resources!$V:$V,$S63,REN_Existing_Resources!$M:$M,"&lt;="&amp;DATE(V$46,1,1),REN_Existing_Resources!$Y:$Y,"&gt;="&amp;DATE(V$46,12,31))</f>
        <v>0</v>
      </c>
      <c r="W63" s="104">
        <f>SUMIFS(REN_Existing_Resources!$AA:$AA,REN_Existing_Resources!$U:$U,$Q63,REN_Existing_Resources!$T:$T,"&lt;&gt;"&amp;"CAISO",REN_Existing_Resources!$V:$V,$S63,REN_Existing_Resources!$M:$M,"&lt;="&amp;DATE(W$46,1,1),REN_Existing_Resources!$Y:$Y,"&gt;="&amp;DATE(W$46,12,31))</f>
        <v>0</v>
      </c>
    </row>
    <row r="64" spans="1:23" x14ac:dyDescent="0.25">
      <c r="A64" s="3" t="s">
        <v>5259</v>
      </c>
      <c r="B64" s="3"/>
      <c r="C64" s="3" t="s">
        <v>2651</v>
      </c>
      <c r="D64" s="3" t="s">
        <v>1059</v>
      </c>
      <c r="E64" s="3" t="s">
        <v>218</v>
      </c>
      <c r="F64" s="78">
        <v>1</v>
      </c>
      <c r="G64" s="80">
        <v>505.89150979393935</v>
      </c>
      <c r="H64" s="80">
        <v>505.89150979393935</v>
      </c>
      <c r="I64" s="80">
        <v>505.89150979393935</v>
      </c>
      <c r="J64" s="80">
        <v>505.89150979393935</v>
      </c>
      <c r="K64" s="42"/>
      <c r="Q64" s="3" t="s">
        <v>2651</v>
      </c>
      <c r="R64" s="3" t="s">
        <v>5354</v>
      </c>
      <c r="S64" s="3" t="s">
        <v>218</v>
      </c>
      <c r="T64" s="104">
        <f>SUMIFS(REN_Existing_Resources!$AA:$AA,REN_Existing_Resources!$U:$U,$Q64,REN_Existing_Resources!$T:$T,"&lt;&gt;"&amp;"CAISO",REN_Existing_Resources!$V:$V,$S64,REN_Existing_Resources!$M:$M,"&lt;="&amp;DATE(T$46,1,1),REN_Existing_Resources!$Y:$Y,"&gt;="&amp;DATE(T$46,12,31))</f>
        <v>505.89150979393935</v>
      </c>
      <c r="U64" s="104">
        <f>SUMIFS(REN_Existing_Resources!$AA:$AA,REN_Existing_Resources!$U:$U,$Q64,REN_Existing_Resources!$T:$T,"&lt;&gt;"&amp;"CAISO",REN_Existing_Resources!$V:$V,$S64,REN_Existing_Resources!$M:$M,"&lt;="&amp;DATE(U$46,1,1),REN_Existing_Resources!$Y:$Y,"&gt;="&amp;DATE(U$46,12,31))</f>
        <v>505.89150979393935</v>
      </c>
      <c r="V64" s="104">
        <f>SUMIFS(REN_Existing_Resources!$AA:$AA,REN_Existing_Resources!$U:$U,$Q64,REN_Existing_Resources!$T:$T,"&lt;&gt;"&amp;"CAISO",REN_Existing_Resources!$V:$V,$S64,REN_Existing_Resources!$M:$M,"&lt;="&amp;DATE(V$46,1,1),REN_Existing_Resources!$Y:$Y,"&gt;="&amp;DATE(V$46,12,31))</f>
        <v>505.89150979393935</v>
      </c>
      <c r="W64" s="104">
        <f>SUMIFS(REN_Existing_Resources!$AA:$AA,REN_Existing_Resources!$U:$U,$Q64,REN_Existing_Resources!$T:$T,"&lt;&gt;"&amp;"CAISO",REN_Existing_Resources!$V:$V,$S64,REN_Existing_Resources!$M:$M,"&lt;="&amp;DATE(W$46,1,1),REN_Existing_Resources!$Y:$Y,"&gt;="&amp;DATE(W$46,12,31))</f>
        <v>505.89150979393935</v>
      </c>
    </row>
    <row r="65" spans="1:23" x14ac:dyDescent="0.25">
      <c r="A65" s="3" t="s">
        <v>5260</v>
      </c>
      <c r="B65" s="3"/>
      <c r="C65" s="3" t="s">
        <v>2651</v>
      </c>
      <c r="D65" s="3" t="s">
        <v>1059</v>
      </c>
      <c r="E65" s="3" t="s">
        <v>621</v>
      </c>
      <c r="F65" s="78">
        <v>0.32486199751323241</v>
      </c>
      <c r="G65" s="80">
        <v>652.73666040000001</v>
      </c>
      <c r="H65" s="80">
        <v>652.73666040000001</v>
      </c>
      <c r="I65" s="80">
        <v>652.73666040000001</v>
      </c>
      <c r="J65" s="80">
        <v>652.73666040000001</v>
      </c>
      <c r="K65" s="42"/>
      <c r="Q65" s="3" t="s">
        <v>2651</v>
      </c>
      <c r="R65" s="3" t="s">
        <v>5354</v>
      </c>
      <c r="S65" s="3" t="s">
        <v>621</v>
      </c>
      <c r="T65" s="104">
        <f>SUMIFS(REN_Existing_Resources!$AA:$AA,REN_Existing_Resources!$U:$U,$Q65,REN_Existing_Resources!$T:$T,"&lt;&gt;"&amp;"CAISO",REN_Existing_Resources!$V:$V,$S65,REN_Existing_Resources!$M:$M,"&lt;="&amp;DATE(T$46,1,1),REN_Existing_Resources!$Y:$Y,"&gt;="&amp;DATE(T$46,12,31))</f>
        <v>652.73666040000001</v>
      </c>
      <c r="U65" s="104">
        <f>SUMIFS(REN_Existing_Resources!$AA:$AA,REN_Existing_Resources!$U:$U,$Q65,REN_Existing_Resources!$T:$T,"&lt;&gt;"&amp;"CAISO",REN_Existing_Resources!$V:$V,$S65,REN_Existing_Resources!$M:$M,"&lt;="&amp;DATE(U$46,1,1),REN_Existing_Resources!$Y:$Y,"&gt;="&amp;DATE(U$46,12,31))</f>
        <v>652.73666040000001</v>
      </c>
      <c r="V65" s="104">
        <f>SUMIFS(REN_Existing_Resources!$AA:$AA,REN_Existing_Resources!$U:$U,$Q65,REN_Existing_Resources!$T:$T,"&lt;&gt;"&amp;"CAISO",REN_Existing_Resources!$V:$V,$S65,REN_Existing_Resources!$M:$M,"&lt;="&amp;DATE(V$46,1,1),REN_Existing_Resources!$Y:$Y,"&gt;="&amp;DATE(V$46,12,31))</f>
        <v>652.73666040000001</v>
      </c>
      <c r="W65" s="104">
        <f>SUMIFS(REN_Existing_Resources!$AA:$AA,REN_Existing_Resources!$U:$U,$Q65,REN_Existing_Resources!$T:$T,"&lt;&gt;"&amp;"CAISO",REN_Existing_Resources!$V:$V,$S65,REN_Existing_Resources!$M:$M,"&lt;="&amp;DATE(W$46,1,1),REN_Existing_Resources!$Y:$Y,"&gt;="&amp;DATE(W$46,12,31))</f>
        <v>652.73666040000001</v>
      </c>
    </row>
    <row r="66" spans="1:23" x14ac:dyDescent="0.25">
      <c r="A66" s="3" t="s">
        <v>5262</v>
      </c>
      <c r="B66" s="3"/>
      <c r="C66" s="3" t="s">
        <v>2651</v>
      </c>
      <c r="D66" s="3" t="s">
        <v>1059</v>
      </c>
      <c r="E66" s="3" t="s">
        <v>997</v>
      </c>
      <c r="F66" s="78">
        <v>0.29327375667689298</v>
      </c>
      <c r="G66" s="80">
        <v>844.85822200000007</v>
      </c>
      <c r="H66" s="80">
        <v>844.85822200000007</v>
      </c>
      <c r="I66" s="80">
        <v>844.85822200000007</v>
      </c>
      <c r="J66" s="80">
        <v>844.85822200000007</v>
      </c>
      <c r="K66" s="42"/>
      <c r="Q66" s="3" t="s">
        <v>2651</v>
      </c>
      <c r="R66" s="3" t="s">
        <v>5354</v>
      </c>
      <c r="S66" s="3" t="s">
        <v>997</v>
      </c>
      <c r="T66" s="104">
        <f>SUMIFS(REN_Existing_Resources!$AA:$AA,REN_Existing_Resources!$U:$U,$Q66,REN_Existing_Resources!$T:$T,"&lt;&gt;"&amp;"CAISO",REN_Existing_Resources!$V:$V,$S66,REN_Existing_Resources!$M:$M,"&lt;="&amp;DATE(T$46,1,1),REN_Existing_Resources!$Y:$Y,"&gt;="&amp;DATE(T$46,12,31))</f>
        <v>844.85822200000007</v>
      </c>
      <c r="U66" s="104">
        <f>SUMIFS(REN_Existing_Resources!$AA:$AA,REN_Existing_Resources!$U:$U,$Q66,REN_Existing_Resources!$T:$T,"&lt;&gt;"&amp;"CAISO",REN_Existing_Resources!$V:$V,$S66,REN_Existing_Resources!$M:$M,"&lt;="&amp;DATE(U$46,1,1),REN_Existing_Resources!$Y:$Y,"&gt;="&amp;DATE(U$46,12,31))</f>
        <v>844.85822200000007</v>
      </c>
      <c r="V66" s="104">
        <f>SUMIFS(REN_Existing_Resources!$AA:$AA,REN_Existing_Resources!$U:$U,$Q66,REN_Existing_Resources!$T:$T,"&lt;&gt;"&amp;"CAISO",REN_Existing_Resources!$V:$V,$S66,REN_Existing_Resources!$M:$M,"&lt;="&amp;DATE(V$46,1,1),REN_Existing_Resources!$Y:$Y,"&gt;="&amp;DATE(V$46,12,31))</f>
        <v>844.85822200000007</v>
      </c>
      <c r="W66" s="104">
        <f>SUMIFS(REN_Existing_Resources!$AA:$AA,REN_Existing_Resources!$U:$U,$Q66,REN_Existing_Resources!$T:$T,"&lt;&gt;"&amp;"CAISO",REN_Existing_Resources!$V:$V,$S66,REN_Existing_Resources!$M:$M,"&lt;="&amp;DATE(W$46,1,1),REN_Existing_Resources!$Y:$Y,"&gt;="&amp;DATE(W$46,12,31))</f>
        <v>844.85822200000007</v>
      </c>
    </row>
    <row r="67" spans="1:23" x14ac:dyDescent="0.25">
      <c r="A67" s="3" t="s">
        <v>5265</v>
      </c>
      <c r="B67" s="3"/>
      <c r="C67" s="3" t="s">
        <v>1084</v>
      </c>
      <c r="D67" s="3" t="s">
        <v>1059</v>
      </c>
      <c r="E67" s="3" t="s">
        <v>40</v>
      </c>
      <c r="F67" s="78">
        <v>1</v>
      </c>
      <c r="G67" s="80">
        <v>394.18180000000001</v>
      </c>
      <c r="H67" s="80">
        <v>394.18180000000001</v>
      </c>
      <c r="I67" s="80">
        <v>394.18180000000001</v>
      </c>
      <c r="J67" s="80">
        <v>394.18180000000001</v>
      </c>
      <c r="K67" s="42"/>
      <c r="Q67" s="3" t="s">
        <v>1084</v>
      </c>
      <c r="R67" s="3" t="s">
        <v>5354</v>
      </c>
      <c r="S67" s="3" t="s">
        <v>40</v>
      </c>
      <c r="T67" s="104">
        <f>SUMIFS(REN_Existing_Resources!$AA:$AA,REN_Existing_Resources!$U:$U,$Q67,REN_Existing_Resources!$T:$T,"&lt;&gt;"&amp;"CAISO",REN_Existing_Resources!$V:$V,$S67,REN_Existing_Resources!$M:$M,"&lt;="&amp;DATE(T$46,1,1),REN_Existing_Resources!$Y:$Y,"&gt;="&amp;DATE(T$46,12,31))</f>
        <v>394.18180000000001</v>
      </c>
      <c r="U67" s="104">
        <f>SUMIFS(REN_Existing_Resources!$AA:$AA,REN_Existing_Resources!$U:$U,$Q67,REN_Existing_Resources!$T:$T,"&lt;&gt;"&amp;"CAISO",REN_Existing_Resources!$V:$V,$S67,REN_Existing_Resources!$M:$M,"&lt;="&amp;DATE(U$46,1,1),REN_Existing_Resources!$Y:$Y,"&gt;="&amp;DATE(U$46,12,31))</f>
        <v>394.18180000000001</v>
      </c>
      <c r="V67" s="104">
        <f>SUMIFS(REN_Existing_Resources!$AA:$AA,REN_Existing_Resources!$U:$U,$Q67,REN_Existing_Resources!$T:$T,"&lt;&gt;"&amp;"CAISO",REN_Existing_Resources!$V:$V,$S67,REN_Existing_Resources!$M:$M,"&lt;="&amp;DATE(V$46,1,1),REN_Existing_Resources!$Y:$Y,"&gt;="&amp;DATE(V$46,12,31))</f>
        <v>394.18180000000001</v>
      </c>
      <c r="W67" s="104">
        <f>SUMIFS(REN_Existing_Resources!$AA:$AA,REN_Existing_Resources!$U:$U,$Q67,REN_Existing_Resources!$T:$T,"&lt;&gt;"&amp;"CAISO",REN_Existing_Resources!$V:$V,$S67,REN_Existing_Resources!$M:$M,"&lt;="&amp;DATE(W$46,1,1),REN_Existing_Resources!$Y:$Y,"&gt;="&amp;DATE(W$46,12,31))</f>
        <v>394.18180000000001</v>
      </c>
    </row>
    <row r="68" spans="1:23" x14ac:dyDescent="0.25">
      <c r="A68" s="3" t="s">
        <v>5270</v>
      </c>
      <c r="B68" s="3"/>
      <c r="C68" s="3" t="s">
        <v>1084</v>
      </c>
      <c r="D68" s="3" t="s">
        <v>1059</v>
      </c>
      <c r="E68" s="3" t="s">
        <v>196</v>
      </c>
      <c r="F68" s="78">
        <v>1</v>
      </c>
      <c r="G68" s="80">
        <v>260.911</v>
      </c>
      <c r="H68" s="80">
        <v>260.911</v>
      </c>
      <c r="I68" s="80">
        <v>260.911</v>
      </c>
      <c r="J68" s="80">
        <v>260.911</v>
      </c>
      <c r="K68" s="42"/>
      <c r="Q68" s="3" t="s">
        <v>1084</v>
      </c>
      <c r="R68" s="3" t="s">
        <v>5354</v>
      </c>
      <c r="S68" s="3" t="s">
        <v>196</v>
      </c>
      <c r="T68" s="104">
        <f>SUMIFS(REN_Existing_Resources!$AA:$AA,REN_Existing_Resources!$U:$U,$Q68,REN_Existing_Resources!$T:$T,"&lt;&gt;"&amp;"CAISO",REN_Existing_Resources!$V:$V,$S68,REN_Existing_Resources!$M:$M,"&lt;="&amp;DATE(T$46,1,1),REN_Existing_Resources!$Y:$Y,"&gt;="&amp;DATE(T$46,12,31))</f>
        <v>260.911</v>
      </c>
      <c r="U68" s="104">
        <f>SUMIFS(REN_Existing_Resources!$AA:$AA,REN_Existing_Resources!$U:$U,$Q68,REN_Existing_Resources!$T:$T,"&lt;&gt;"&amp;"CAISO",REN_Existing_Resources!$V:$V,$S68,REN_Existing_Resources!$M:$M,"&lt;="&amp;DATE(U$46,1,1),REN_Existing_Resources!$Y:$Y,"&gt;="&amp;DATE(U$46,12,31))</f>
        <v>260.911</v>
      </c>
      <c r="V68" s="104">
        <f>SUMIFS(REN_Existing_Resources!$AA:$AA,REN_Existing_Resources!$U:$U,$Q68,REN_Existing_Resources!$T:$T,"&lt;&gt;"&amp;"CAISO",REN_Existing_Resources!$V:$V,$S68,REN_Existing_Resources!$M:$M,"&lt;="&amp;DATE(V$46,1,1),REN_Existing_Resources!$Y:$Y,"&gt;="&amp;DATE(V$46,12,31))</f>
        <v>260.911</v>
      </c>
      <c r="W68" s="104">
        <f>SUMIFS(REN_Existing_Resources!$AA:$AA,REN_Existing_Resources!$U:$U,$Q68,REN_Existing_Resources!$T:$T,"&lt;&gt;"&amp;"CAISO",REN_Existing_Resources!$V:$V,$S68,REN_Existing_Resources!$M:$M,"&lt;="&amp;DATE(W$46,1,1),REN_Existing_Resources!$Y:$Y,"&gt;="&amp;DATE(W$46,12,31))</f>
        <v>260.911</v>
      </c>
    </row>
    <row r="69" spans="1:23" x14ac:dyDescent="0.25">
      <c r="A69" s="3" t="s">
        <v>5275</v>
      </c>
      <c r="B69" s="3"/>
      <c r="C69" s="3" t="s">
        <v>1084</v>
      </c>
      <c r="D69" s="3" t="s">
        <v>1059</v>
      </c>
      <c r="E69" s="3" t="s">
        <v>218</v>
      </c>
      <c r="F69" s="78">
        <v>1</v>
      </c>
      <c r="G69" s="80">
        <v>23.941800000000001</v>
      </c>
      <c r="H69" s="80">
        <v>23.941800000000001</v>
      </c>
      <c r="I69" s="80">
        <v>23.941800000000001</v>
      </c>
      <c r="J69" s="80">
        <v>23.941800000000001</v>
      </c>
      <c r="K69" s="42"/>
      <c r="Q69" s="3" t="s">
        <v>1084</v>
      </c>
      <c r="R69" s="3" t="s">
        <v>5354</v>
      </c>
      <c r="S69" s="3" t="s">
        <v>218</v>
      </c>
      <c r="T69" s="104">
        <f>SUMIFS(REN_Existing_Resources!$AA:$AA,REN_Existing_Resources!$U:$U,$Q69,REN_Existing_Resources!$T:$T,"&lt;&gt;"&amp;"CAISO",REN_Existing_Resources!$V:$V,$S69,REN_Existing_Resources!$M:$M,"&lt;="&amp;DATE(T$46,1,1),REN_Existing_Resources!$Y:$Y,"&gt;="&amp;DATE(T$46,12,31))</f>
        <v>23.941800000000001</v>
      </c>
      <c r="U69" s="104">
        <f>SUMIFS(REN_Existing_Resources!$AA:$AA,REN_Existing_Resources!$U:$U,$Q69,REN_Existing_Resources!$T:$T,"&lt;&gt;"&amp;"CAISO",REN_Existing_Resources!$V:$V,$S69,REN_Existing_Resources!$M:$M,"&lt;="&amp;DATE(U$46,1,1),REN_Existing_Resources!$Y:$Y,"&gt;="&amp;DATE(U$46,12,31))</f>
        <v>23.941800000000001</v>
      </c>
      <c r="V69" s="104">
        <f>SUMIFS(REN_Existing_Resources!$AA:$AA,REN_Existing_Resources!$U:$U,$Q69,REN_Existing_Resources!$T:$T,"&lt;&gt;"&amp;"CAISO",REN_Existing_Resources!$V:$V,$S69,REN_Existing_Resources!$M:$M,"&lt;="&amp;DATE(V$46,1,1),REN_Existing_Resources!$Y:$Y,"&gt;="&amp;DATE(V$46,12,31))</f>
        <v>23.941800000000001</v>
      </c>
      <c r="W69" s="104">
        <f>SUMIFS(REN_Existing_Resources!$AA:$AA,REN_Existing_Resources!$U:$U,$Q69,REN_Existing_Resources!$T:$T,"&lt;&gt;"&amp;"CAISO",REN_Existing_Resources!$V:$V,$S69,REN_Existing_Resources!$M:$M,"&lt;="&amp;DATE(W$46,1,1),REN_Existing_Resources!$Y:$Y,"&gt;="&amp;DATE(W$46,12,31))</f>
        <v>23.941800000000001</v>
      </c>
    </row>
    <row r="70" spans="1:23" x14ac:dyDescent="0.25">
      <c r="A70" s="3" t="s">
        <v>5276</v>
      </c>
      <c r="B70" s="3"/>
      <c r="C70" s="3" t="s">
        <v>1084</v>
      </c>
      <c r="D70" s="3" t="s">
        <v>1059</v>
      </c>
      <c r="E70" s="3" t="s">
        <v>621</v>
      </c>
      <c r="F70" s="78">
        <v>0.23542606464349944</v>
      </c>
      <c r="G70" s="80">
        <v>0</v>
      </c>
      <c r="H70" s="80">
        <v>0</v>
      </c>
      <c r="I70" s="80">
        <v>0</v>
      </c>
      <c r="J70" s="80">
        <v>0</v>
      </c>
      <c r="K70" s="42"/>
      <c r="Q70" s="3" t="s">
        <v>1084</v>
      </c>
      <c r="R70" s="3" t="s">
        <v>5354</v>
      </c>
      <c r="S70" s="3" t="s">
        <v>621</v>
      </c>
      <c r="T70" s="104">
        <f>SUMIFS(REN_Existing_Resources!$AA:$AA,REN_Existing_Resources!$U:$U,$Q70,REN_Existing_Resources!$T:$T,"&lt;&gt;"&amp;"CAISO",REN_Existing_Resources!$V:$V,$S70,REN_Existing_Resources!$M:$M,"&lt;="&amp;DATE(T$46,1,1),REN_Existing_Resources!$Y:$Y,"&gt;="&amp;DATE(T$46,12,31))</f>
        <v>0</v>
      </c>
      <c r="U70" s="104">
        <f>SUMIFS(REN_Existing_Resources!$AA:$AA,REN_Existing_Resources!$U:$U,$Q70,REN_Existing_Resources!$T:$T,"&lt;&gt;"&amp;"CAISO",REN_Existing_Resources!$V:$V,$S70,REN_Existing_Resources!$M:$M,"&lt;="&amp;DATE(U$46,1,1),REN_Existing_Resources!$Y:$Y,"&gt;="&amp;DATE(U$46,12,31))</f>
        <v>0</v>
      </c>
      <c r="V70" s="104">
        <f>SUMIFS(REN_Existing_Resources!$AA:$AA,REN_Existing_Resources!$U:$U,$Q70,REN_Existing_Resources!$T:$T,"&lt;&gt;"&amp;"CAISO",REN_Existing_Resources!$V:$V,$S70,REN_Existing_Resources!$M:$M,"&lt;="&amp;DATE(V$46,1,1),REN_Existing_Resources!$Y:$Y,"&gt;="&amp;DATE(V$46,12,31))</f>
        <v>0</v>
      </c>
      <c r="W70" s="104">
        <f>SUMIFS(REN_Existing_Resources!$AA:$AA,REN_Existing_Resources!$U:$U,$Q70,REN_Existing_Resources!$T:$T,"&lt;&gt;"&amp;"CAISO",REN_Existing_Resources!$V:$V,$S70,REN_Existing_Resources!$M:$M,"&lt;="&amp;DATE(W$46,1,1),REN_Existing_Resources!$Y:$Y,"&gt;="&amp;DATE(W$46,12,31))</f>
        <v>0</v>
      </c>
    </row>
    <row r="71" spans="1:23" x14ac:dyDescent="0.25">
      <c r="A71" s="3" t="s">
        <v>5278</v>
      </c>
      <c r="B71" s="3"/>
      <c r="C71" s="3" t="s">
        <v>1084</v>
      </c>
      <c r="D71" s="3" t="s">
        <v>1059</v>
      </c>
      <c r="E71" s="3" t="s">
        <v>997</v>
      </c>
      <c r="F71" s="78">
        <v>0.28656196403042722</v>
      </c>
      <c r="G71" s="80">
        <v>2467.1204820729827</v>
      </c>
      <c r="H71" s="80">
        <v>2467.1204820729827</v>
      </c>
      <c r="I71" s="80">
        <v>2467.1204820729827</v>
      </c>
      <c r="J71" s="80">
        <v>2467.1204820729827</v>
      </c>
      <c r="K71" s="42"/>
      <c r="Q71" s="3" t="s">
        <v>1084</v>
      </c>
      <c r="R71" s="3" t="s">
        <v>5354</v>
      </c>
      <c r="S71" s="3" t="s">
        <v>997</v>
      </c>
      <c r="T71" s="104">
        <f>SUMIFS(REN_Existing_Resources!$AA:$AA,REN_Existing_Resources!$U:$U,$Q71,REN_Existing_Resources!$T:$T,"&lt;&gt;"&amp;"CAISO",REN_Existing_Resources!$V:$V,$S71,REN_Existing_Resources!$M:$M,"&lt;="&amp;DATE(T$46,1,1),REN_Existing_Resources!$Y:$Y,"&gt;="&amp;DATE(T$46,12,31))</f>
        <v>2467.1204820729827</v>
      </c>
      <c r="U71" s="104">
        <f>SUMIFS(REN_Existing_Resources!$AA:$AA,REN_Existing_Resources!$U:$U,$Q71,REN_Existing_Resources!$T:$T,"&lt;&gt;"&amp;"CAISO",REN_Existing_Resources!$V:$V,$S71,REN_Existing_Resources!$M:$M,"&lt;="&amp;DATE(U$46,1,1),REN_Existing_Resources!$Y:$Y,"&gt;="&amp;DATE(U$46,12,31))</f>
        <v>2467.1204820729827</v>
      </c>
      <c r="V71" s="104">
        <f>SUMIFS(REN_Existing_Resources!$AA:$AA,REN_Existing_Resources!$U:$U,$Q71,REN_Existing_Resources!$T:$T,"&lt;&gt;"&amp;"CAISO",REN_Existing_Resources!$V:$V,$S71,REN_Existing_Resources!$M:$M,"&lt;="&amp;DATE(V$46,1,1),REN_Existing_Resources!$Y:$Y,"&gt;="&amp;DATE(V$46,12,31))</f>
        <v>2467.1204820729827</v>
      </c>
      <c r="W71" s="104">
        <f>SUMIFS(REN_Existing_Resources!$AA:$AA,REN_Existing_Resources!$U:$U,$Q71,REN_Existing_Resources!$T:$T,"&lt;&gt;"&amp;"CAISO",REN_Existing_Resources!$V:$V,$S71,REN_Existing_Resources!$M:$M,"&lt;="&amp;DATE(W$46,1,1),REN_Existing_Resources!$Y:$Y,"&gt;="&amp;DATE(W$46,12,31))</f>
        <v>2467.1204820729827</v>
      </c>
    </row>
    <row r="72" spans="1:23" x14ac:dyDescent="0.25">
      <c r="A72" s="3" t="s">
        <v>5280</v>
      </c>
      <c r="B72" s="3"/>
      <c r="C72" s="3" t="s">
        <v>2278</v>
      </c>
      <c r="D72" s="3" t="s">
        <v>1059</v>
      </c>
      <c r="E72" s="3" t="s">
        <v>40</v>
      </c>
      <c r="F72" s="78">
        <v>1</v>
      </c>
      <c r="G72" s="80">
        <v>0</v>
      </c>
      <c r="H72" s="80">
        <v>0</v>
      </c>
      <c r="I72" s="80">
        <v>0</v>
      </c>
      <c r="J72" s="80">
        <v>0</v>
      </c>
      <c r="K72" s="42"/>
      <c r="Q72" s="3" t="s">
        <v>2278</v>
      </c>
      <c r="R72" s="3" t="s">
        <v>5354</v>
      </c>
      <c r="S72" s="3" t="s">
        <v>40</v>
      </c>
      <c r="T72" s="104">
        <f>SUMIFS(REN_Existing_Resources!$AA:$AA,REN_Existing_Resources!$U:$U,$Q72,REN_Existing_Resources!$T:$T,"&lt;&gt;"&amp;"CAISO",REN_Existing_Resources!$V:$V,$S72,REN_Existing_Resources!$M:$M,"&lt;="&amp;DATE(T$46,1,1),REN_Existing_Resources!$Y:$Y,"&gt;="&amp;DATE(T$46,12,31))</f>
        <v>0</v>
      </c>
      <c r="U72" s="104">
        <f>SUMIFS(REN_Existing_Resources!$AA:$AA,REN_Existing_Resources!$U:$U,$Q72,REN_Existing_Resources!$T:$T,"&lt;&gt;"&amp;"CAISO",REN_Existing_Resources!$V:$V,$S72,REN_Existing_Resources!$M:$M,"&lt;="&amp;DATE(U$46,1,1),REN_Existing_Resources!$Y:$Y,"&gt;="&amp;DATE(U$46,12,31))</f>
        <v>0</v>
      </c>
      <c r="V72" s="104">
        <f>SUMIFS(REN_Existing_Resources!$AA:$AA,REN_Existing_Resources!$U:$U,$Q72,REN_Existing_Resources!$T:$T,"&lt;&gt;"&amp;"CAISO",REN_Existing_Resources!$V:$V,$S72,REN_Existing_Resources!$M:$M,"&lt;="&amp;DATE(V$46,1,1),REN_Existing_Resources!$Y:$Y,"&gt;="&amp;DATE(V$46,12,31))</f>
        <v>0</v>
      </c>
      <c r="W72" s="104">
        <f>SUMIFS(REN_Existing_Resources!$AA:$AA,REN_Existing_Resources!$U:$U,$Q72,REN_Existing_Resources!$T:$T,"&lt;&gt;"&amp;"CAISO",REN_Existing_Resources!$V:$V,$S72,REN_Existing_Resources!$M:$M,"&lt;="&amp;DATE(W$46,1,1),REN_Existing_Resources!$Y:$Y,"&gt;="&amp;DATE(W$46,12,31))</f>
        <v>0</v>
      </c>
    </row>
    <row r="73" spans="1:23" x14ac:dyDescent="0.25">
      <c r="A73" s="3" t="s">
        <v>5284</v>
      </c>
      <c r="B73" s="3"/>
      <c r="C73" s="3" t="s">
        <v>2278</v>
      </c>
      <c r="D73" s="3" t="s">
        <v>1059</v>
      </c>
      <c r="E73" s="3" t="s">
        <v>196</v>
      </c>
      <c r="F73" s="78">
        <v>1</v>
      </c>
      <c r="G73" s="80">
        <v>0</v>
      </c>
      <c r="H73" s="80">
        <v>0</v>
      </c>
      <c r="I73" s="80">
        <v>0</v>
      </c>
      <c r="J73" s="80">
        <v>0</v>
      </c>
      <c r="K73" s="42"/>
      <c r="Q73" s="3" t="s">
        <v>2278</v>
      </c>
      <c r="R73" s="3" t="s">
        <v>5354</v>
      </c>
      <c r="S73" s="3" t="s">
        <v>196</v>
      </c>
      <c r="T73" s="104">
        <f>SUMIFS(REN_Existing_Resources!$AA:$AA,REN_Existing_Resources!$U:$U,$Q73,REN_Existing_Resources!$T:$T,"&lt;&gt;"&amp;"CAISO",REN_Existing_Resources!$V:$V,$S73,REN_Existing_Resources!$M:$M,"&lt;="&amp;DATE(T$46,1,1),REN_Existing_Resources!$Y:$Y,"&gt;="&amp;DATE(T$46,12,31))</f>
        <v>0</v>
      </c>
      <c r="U73" s="104">
        <f>SUMIFS(REN_Existing_Resources!$AA:$AA,REN_Existing_Resources!$U:$U,$Q73,REN_Existing_Resources!$T:$T,"&lt;&gt;"&amp;"CAISO",REN_Existing_Resources!$V:$V,$S73,REN_Existing_Resources!$M:$M,"&lt;="&amp;DATE(U$46,1,1),REN_Existing_Resources!$Y:$Y,"&gt;="&amp;DATE(U$46,12,31))</f>
        <v>0</v>
      </c>
      <c r="V73" s="104">
        <f>SUMIFS(REN_Existing_Resources!$AA:$AA,REN_Existing_Resources!$U:$U,$Q73,REN_Existing_Resources!$T:$T,"&lt;&gt;"&amp;"CAISO",REN_Existing_Resources!$V:$V,$S73,REN_Existing_Resources!$M:$M,"&lt;="&amp;DATE(V$46,1,1),REN_Existing_Resources!$Y:$Y,"&gt;="&amp;DATE(V$46,12,31))</f>
        <v>0</v>
      </c>
      <c r="W73" s="104">
        <f>SUMIFS(REN_Existing_Resources!$AA:$AA,REN_Existing_Resources!$U:$U,$Q73,REN_Existing_Resources!$T:$T,"&lt;&gt;"&amp;"CAISO",REN_Existing_Resources!$V:$V,$S73,REN_Existing_Resources!$M:$M,"&lt;="&amp;DATE(W$46,1,1),REN_Existing_Resources!$Y:$Y,"&gt;="&amp;DATE(W$46,12,31))</f>
        <v>0</v>
      </c>
    </row>
    <row r="74" spans="1:23" x14ac:dyDescent="0.25">
      <c r="A74" s="3" t="s">
        <v>5288</v>
      </c>
      <c r="B74" s="3"/>
      <c r="C74" s="3" t="s">
        <v>2278</v>
      </c>
      <c r="D74" s="3" t="s">
        <v>1059</v>
      </c>
      <c r="E74" s="3" t="s">
        <v>218</v>
      </c>
      <c r="F74" s="78">
        <v>1</v>
      </c>
      <c r="G74" s="80">
        <v>0</v>
      </c>
      <c r="H74" s="80">
        <v>0</v>
      </c>
      <c r="I74" s="80">
        <v>0</v>
      </c>
      <c r="J74" s="80">
        <v>0</v>
      </c>
      <c r="K74" s="42"/>
      <c r="Q74" s="3" t="s">
        <v>2278</v>
      </c>
      <c r="R74" s="3" t="s">
        <v>5354</v>
      </c>
      <c r="S74" s="3" t="s">
        <v>218</v>
      </c>
      <c r="T74" s="104">
        <f>SUMIFS(REN_Existing_Resources!$AA:$AA,REN_Existing_Resources!$U:$U,$Q74,REN_Existing_Resources!$T:$T,"&lt;&gt;"&amp;"CAISO",REN_Existing_Resources!$V:$V,$S74,REN_Existing_Resources!$M:$M,"&lt;="&amp;DATE(T$46,1,1),REN_Existing_Resources!$Y:$Y,"&gt;="&amp;DATE(T$46,12,31))</f>
        <v>0</v>
      </c>
      <c r="U74" s="104">
        <f>SUMIFS(REN_Existing_Resources!$AA:$AA,REN_Existing_Resources!$U:$U,$Q74,REN_Existing_Resources!$T:$T,"&lt;&gt;"&amp;"CAISO",REN_Existing_Resources!$V:$V,$S74,REN_Existing_Resources!$M:$M,"&lt;="&amp;DATE(U$46,1,1),REN_Existing_Resources!$Y:$Y,"&gt;="&amp;DATE(U$46,12,31))</f>
        <v>0</v>
      </c>
      <c r="V74" s="104">
        <f>SUMIFS(REN_Existing_Resources!$AA:$AA,REN_Existing_Resources!$U:$U,$Q74,REN_Existing_Resources!$T:$T,"&lt;&gt;"&amp;"CAISO",REN_Existing_Resources!$V:$V,$S74,REN_Existing_Resources!$M:$M,"&lt;="&amp;DATE(V$46,1,1),REN_Existing_Resources!$Y:$Y,"&gt;="&amp;DATE(V$46,12,31))</f>
        <v>0</v>
      </c>
      <c r="W74" s="104">
        <f>SUMIFS(REN_Existing_Resources!$AA:$AA,REN_Existing_Resources!$U:$U,$Q74,REN_Existing_Resources!$T:$T,"&lt;&gt;"&amp;"CAISO",REN_Existing_Resources!$V:$V,$S74,REN_Existing_Resources!$M:$M,"&lt;="&amp;DATE(W$46,1,1),REN_Existing_Resources!$Y:$Y,"&gt;="&amp;DATE(W$46,12,31))</f>
        <v>0</v>
      </c>
    </row>
    <row r="75" spans="1:23" x14ac:dyDescent="0.25">
      <c r="A75" s="3" t="s">
        <v>5290</v>
      </c>
      <c r="B75" s="3"/>
      <c r="C75" s="3" t="s">
        <v>2278</v>
      </c>
      <c r="D75" s="3" t="s">
        <v>1059</v>
      </c>
      <c r="E75" s="3" t="s">
        <v>621</v>
      </c>
      <c r="F75" s="78">
        <v>0.27210663264624535</v>
      </c>
      <c r="G75" s="80">
        <v>0</v>
      </c>
      <c r="H75" s="80">
        <v>0</v>
      </c>
      <c r="I75" s="80">
        <v>0</v>
      </c>
      <c r="J75" s="80">
        <v>0</v>
      </c>
      <c r="K75" s="42"/>
      <c r="Q75" s="3" t="s">
        <v>2278</v>
      </c>
      <c r="R75" s="3" t="s">
        <v>5354</v>
      </c>
      <c r="S75" s="3" t="s">
        <v>621</v>
      </c>
      <c r="T75" s="104">
        <f>SUMIFS(REN_Existing_Resources!$AA:$AA,REN_Existing_Resources!$U:$U,$Q75,REN_Existing_Resources!$T:$T,"&lt;&gt;"&amp;"CAISO",REN_Existing_Resources!$V:$V,$S75,REN_Existing_Resources!$M:$M,"&lt;="&amp;DATE(T$46,1,1),REN_Existing_Resources!$Y:$Y,"&gt;="&amp;DATE(T$46,12,31))</f>
        <v>0</v>
      </c>
      <c r="U75" s="104">
        <f>SUMIFS(REN_Existing_Resources!$AA:$AA,REN_Existing_Resources!$U:$U,$Q75,REN_Existing_Resources!$T:$T,"&lt;&gt;"&amp;"CAISO",REN_Existing_Resources!$V:$V,$S75,REN_Existing_Resources!$M:$M,"&lt;="&amp;DATE(U$46,1,1),REN_Existing_Resources!$Y:$Y,"&gt;="&amp;DATE(U$46,12,31))</f>
        <v>0</v>
      </c>
      <c r="V75" s="104">
        <f>SUMIFS(REN_Existing_Resources!$AA:$AA,REN_Existing_Resources!$U:$U,$Q75,REN_Existing_Resources!$T:$T,"&lt;&gt;"&amp;"CAISO",REN_Existing_Resources!$V:$V,$S75,REN_Existing_Resources!$M:$M,"&lt;="&amp;DATE(V$46,1,1),REN_Existing_Resources!$Y:$Y,"&gt;="&amp;DATE(V$46,12,31))</f>
        <v>0</v>
      </c>
      <c r="W75" s="104">
        <f>SUMIFS(REN_Existing_Resources!$AA:$AA,REN_Existing_Resources!$U:$U,$Q75,REN_Existing_Resources!$T:$T,"&lt;&gt;"&amp;"CAISO",REN_Existing_Resources!$V:$V,$S75,REN_Existing_Resources!$M:$M,"&lt;="&amp;DATE(W$46,1,1),REN_Existing_Resources!$Y:$Y,"&gt;="&amp;DATE(W$46,12,31))</f>
        <v>0</v>
      </c>
    </row>
    <row r="76" spans="1:23" x14ac:dyDescent="0.25">
      <c r="A76" s="3" t="s">
        <v>5292</v>
      </c>
      <c r="B76" s="3"/>
      <c r="C76" s="3" t="s">
        <v>2278</v>
      </c>
      <c r="D76" s="3" t="s">
        <v>1059</v>
      </c>
      <c r="E76" s="3" t="s">
        <v>997</v>
      </c>
      <c r="F76" s="78">
        <v>0.43838025353410381</v>
      </c>
      <c r="G76" s="80">
        <v>0</v>
      </c>
      <c r="H76" s="80">
        <v>0</v>
      </c>
      <c r="I76" s="80">
        <v>0</v>
      </c>
      <c r="J76" s="80">
        <v>0</v>
      </c>
      <c r="K76" s="42"/>
      <c r="Q76" s="3" t="s">
        <v>2278</v>
      </c>
      <c r="R76" s="3" t="s">
        <v>5354</v>
      </c>
      <c r="S76" s="3" t="s">
        <v>997</v>
      </c>
      <c r="T76" s="104">
        <f>SUMIFS(REN_Existing_Resources!$AA:$AA,REN_Existing_Resources!$U:$U,$Q76,REN_Existing_Resources!$T:$T,"&lt;&gt;"&amp;"CAISO",REN_Existing_Resources!$V:$V,$S76,REN_Existing_Resources!$M:$M,"&lt;="&amp;DATE(T$46,1,1),REN_Existing_Resources!$Y:$Y,"&gt;="&amp;DATE(T$46,12,31))</f>
        <v>0</v>
      </c>
      <c r="U76" s="104">
        <f>SUMIFS(REN_Existing_Resources!$AA:$AA,REN_Existing_Resources!$U:$U,$Q76,REN_Existing_Resources!$T:$T,"&lt;&gt;"&amp;"CAISO",REN_Existing_Resources!$V:$V,$S76,REN_Existing_Resources!$M:$M,"&lt;="&amp;DATE(U$46,1,1),REN_Existing_Resources!$Y:$Y,"&gt;="&amp;DATE(U$46,12,31))</f>
        <v>0</v>
      </c>
      <c r="V76" s="104">
        <f>SUMIFS(REN_Existing_Resources!$AA:$AA,REN_Existing_Resources!$U:$U,$Q76,REN_Existing_Resources!$T:$T,"&lt;&gt;"&amp;"CAISO",REN_Existing_Resources!$V:$V,$S76,REN_Existing_Resources!$M:$M,"&lt;="&amp;DATE(V$46,1,1),REN_Existing_Resources!$Y:$Y,"&gt;="&amp;DATE(V$46,12,31))</f>
        <v>0</v>
      </c>
      <c r="W76" s="104">
        <f>SUMIFS(REN_Existing_Resources!$AA:$AA,REN_Existing_Resources!$U:$U,$Q76,REN_Existing_Resources!$T:$T,"&lt;&gt;"&amp;"CAISO",REN_Existing_Resources!$V:$V,$S76,REN_Existing_Resources!$M:$M,"&lt;="&amp;DATE(W$46,1,1),REN_Existing_Resources!$Y:$Y,"&gt;="&amp;DATE(W$46,12,31))</f>
        <v>0</v>
      </c>
    </row>
    <row r="78" spans="1:23" x14ac:dyDescent="0.25">
      <c r="A78" s="96" t="s">
        <v>5351</v>
      </c>
      <c r="B78" s="96"/>
      <c r="C78" s="97" t="s">
        <v>5177</v>
      </c>
      <c r="D78" s="97" t="s">
        <v>5323</v>
      </c>
      <c r="E78" s="97" t="s">
        <v>5178</v>
      </c>
      <c r="F78" s="41" t="s">
        <v>5324</v>
      </c>
      <c r="G78" s="41">
        <v>2018</v>
      </c>
      <c r="H78" s="41">
        <v>2022</v>
      </c>
      <c r="I78" s="41">
        <v>2026</v>
      </c>
      <c r="J78" s="41">
        <v>2030</v>
      </c>
      <c r="K78" s="41"/>
    </row>
    <row r="79" spans="1:23" x14ac:dyDescent="0.25">
      <c r="A79" s="98" t="s">
        <v>5293</v>
      </c>
      <c r="B79" s="19"/>
      <c r="C79" s="98" t="s">
        <v>2596</v>
      </c>
      <c r="D79" s="98" t="s">
        <v>2596</v>
      </c>
      <c r="E79" s="98" t="s">
        <v>621</v>
      </c>
      <c r="F79" s="99">
        <v>0.29158547017913833</v>
      </c>
      <c r="G79" s="145">
        <v>0</v>
      </c>
      <c r="H79" s="145">
        <v>0</v>
      </c>
      <c r="I79" s="145">
        <v>1344.2536311427302</v>
      </c>
      <c r="J79" s="145">
        <v>2902.0104243438509</v>
      </c>
      <c r="K79" s="138"/>
    </row>
    <row r="80" spans="1:23" x14ac:dyDescent="0.25">
      <c r="A80" s="98" t="s">
        <v>5239</v>
      </c>
      <c r="B80" s="19"/>
      <c r="C80" s="98" t="s">
        <v>910</v>
      </c>
      <c r="D80" s="98" t="s">
        <v>910</v>
      </c>
      <c r="E80" s="98" t="s">
        <v>196</v>
      </c>
      <c r="F80" s="99">
        <v>1</v>
      </c>
      <c r="G80" s="145">
        <v>35.04</v>
      </c>
      <c r="H80" s="145">
        <v>35.04</v>
      </c>
      <c r="I80" s="145">
        <v>35.04</v>
      </c>
      <c r="J80" s="145">
        <v>35.04</v>
      </c>
      <c r="K80" s="138"/>
    </row>
    <row r="81" spans="1:11" x14ac:dyDescent="0.25">
      <c r="A81" s="98" t="s">
        <v>5240</v>
      </c>
      <c r="B81" s="19"/>
      <c r="C81" s="98" t="s">
        <v>910</v>
      </c>
      <c r="D81" s="98" t="s">
        <v>910</v>
      </c>
      <c r="E81" s="98" t="s">
        <v>621</v>
      </c>
      <c r="F81" s="99">
        <v>0.3375657596865172</v>
      </c>
      <c r="G81" s="145">
        <v>0</v>
      </c>
      <c r="H81" s="145">
        <v>159.96837633333345</v>
      </c>
      <c r="I81" s="145">
        <v>572.54448333333335</v>
      </c>
      <c r="J81" s="145">
        <v>1031.2079939671212</v>
      </c>
      <c r="K81" s="138"/>
    </row>
    <row r="82" spans="1:11" x14ac:dyDescent="0.25">
      <c r="A82" s="98" t="s">
        <v>5168</v>
      </c>
      <c r="B82" s="19"/>
      <c r="C82" s="98" t="s">
        <v>2651</v>
      </c>
      <c r="D82" s="98" t="s">
        <v>2651</v>
      </c>
      <c r="E82" s="98" t="s">
        <v>621</v>
      </c>
      <c r="F82" s="99">
        <v>0.35746179362458924</v>
      </c>
      <c r="G82" s="145">
        <v>1094.988272149152</v>
      </c>
      <c r="H82" s="145">
        <v>1094.988272149152</v>
      </c>
      <c r="I82" s="145">
        <v>1094.988272149152</v>
      </c>
      <c r="J82" s="145">
        <v>1094.988272149152</v>
      </c>
      <c r="K82" s="138"/>
    </row>
    <row r="83" spans="1:11" x14ac:dyDescent="0.25">
      <c r="A83" s="98" t="s">
        <v>5170</v>
      </c>
      <c r="B83" s="19"/>
      <c r="C83" s="98" t="s">
        <v>2651</v>
      </c>
      <c r="D83" s="98" t="s">
        <v>2651</v>
      </c>
      <c r="E83" s="98" t="s">
        <v>621</v>
      </c>
      <c r="F83" s="99">
        <v>0.31876319735915626</v>
      </c>
      <c r="G83" s="145">
        <v>696.11108760244406</v>
      </c>
      <c r="H83" s="145">
        <v>696.11108760244406</v>
      </c>
      <c r="I83" s="145">
        <v>696.11108760244406</v>
      </c>
      <c r="J83" s="145">
        <v>696.11108760244406</v>
      </c>
      <c r="K83" s="138"/>
    </row>
    <row r="84" spans="1:11" x14ac:dyDescent="0.25">
      <c r="A84" s="98" t="s">
        <v>5171</v>
      </c>
      <c r="B84" s="19"/>
      <c r="C84" s="98" t="s">
        <v>2651</v>
      </c>
      <c r="D84" s="98" t="s">
        <v>2651</v>
      </c>
      <c r="E84" s="98" t="s">
        <v>621</v>
      </c>
      <c r="F84" s="99">
        <v>0.35202557875201945</v>
      </c>
      <c r="G84" s="145">
        <v>185.21056081761827</v>
      </c>
      <c r="H84" s="145">
        <v>185.21056081761827</v>
      </c>
      <c r="I84" s="145">
        <v>185.21056081761827</v>
      </c>
      <c r="J84" s="145">
        <v>185.21056081761827</v>
      </c>
      <c r="K84" s="138"/>
    </row>
    <row r="85" spans="1:11" x14ac:dyDescent="0.25">
      <c r="A85" s="98" t="s">
        <v>5167</v>
      </c>
      <c r="B85" s="19"/>
      <c r="C85" s="98" t="s">
        <v>2651</v>
      </c>
      <c r="D85" s="98" t="s">
        <v>2651</v>
      </c>
      <c r="E85" s="98" t="s">
        <v>997</v>
      </c>
      <c r="F85" s="99">
        <v>0.33110524002914493</v>
      </c>
      <c r="G85" s="145">
        <v>0</v>
      </c>
      <c r="H85" s="145">
        <v>76</v>
      </c>
      <c r="I85" s="145">
        <v>753</v>
      </c>
      <c r="J85" s="145">
        <v>753</v>
      </c>
      <c r="K85" s="138"/>
    </row>
    <row r="86" spans="1:11" x14ac:dyDescent="0.25">
      <c r="A86" s="98" t="s">
        <v>5335</v>
      </c>
      <c r="B86" s="19"/>
      <c r="C86" s="98" t="s">
        <v>2651</v>
      </c>
      <c r="D86" s="98" t="s">
        <v>2651</v>
      </c>
      <c r="E86" s="98" t="s">
        <v>196</v>
      </c>
      <c r="F86" s="99">
        <v>1</v>
      </c>
      <c r="G86" s="145">
        <v>760</v>
      </c>
      <c r="H86" s="145">
        <v>1500</v>
      </c>
      <c r="I86" s="145">
        <v>1500</v>
      </c>
      <c r="J86" s="145">
        <v>1500</v>
      </c>
      <c r="K86" s="138"/>
    </row>
    <row r="87" spans="1:11" x14ac:dyDescent="0.25">
      <c r="A87" s="98" t="s">
        <v>5239</v>
      </c>
      <c r="B87" s="19"/>
      <c r="C87" s="98" t="s">
        <v>2651</v>
      </c>
      <c r="D87" s="98" t="s">
        <v>2651</v>
      </c>
      <c r="E87" s="98" t="s">
        <v>196</v>
      </c>
      <c r="F87" s="99">
        <v>1</v>
      </c>
      <c r="G87" s="145">
        <v>0</v>
      </c>
      <c r="H87" s="145">
        <v>0</v>
      </c>
      <c r="I87" s="145">
        <v>750</v>
      </c>
      <c r="J87" s="145">
        <v>800</v>
      </c>
      <c r="K87" s="138"/>
    </row>
    <row r="88" spans="1:11" x14ac:dyDescent="0.25">
      <c r="A88" s="98" t="s">
        <v>5236</v>
      </c>
      <c r="B88" s="19"/>
      <c r="C88" s="98" t="s">
        <v>2651</v>
      </c>
      <c r="D88" s="98" t="s">
        <v>2651</v>
      </c>
      <c r="E88" s="98" t="s">
        <v>621</v>
      </c>
      <c r="F88" s="99">
        <v>0.22750560334528727</v>
      </c>
      <c r="G88" s="145">
        <v>173</v>
      </c>
      <c r="H88" s="145">
        <v>538</v>
      </c>
      <c r="I88" s="145">
        <v>605</v>
      </c>
      <c r="J88" s="145">
        <v>878</v>
      </c>
      <c r="K88" s="138"/>
    </row>
    <row r="89" spans="1:11" x14ac:dyDescent="0.25">
      <c r="A89" s="98" t="s">
        <v>5336</v>
      </c>
      <c r="B89" s="19"/>
      <c r="C89" s="98" t="s">
        <v>2651</v>
      </c>
      <c r="D89" s="98" t="s">
        <v>2651</v>
      </c>
      <c r="E89" s="98" t="s">
        <v>997</v>
      </c>
      <c r="F89" s="99">
        <v>0.30661030898040015</v>
      </c>
      <c r="G89" s="145">
        <v>0</v>
      </c>
      <c r="H89" s="145">
        <v>0</v>
      </c>
      <c r="I89" s="145">
        <v>0</v>
      </c>
      <c r="J89" s="145">
        <v>462</v>
      </c>
      <c r="K89" s="138"/>
    </row>
    <row r="90" spans="1:11" x14ac:dyDescent="0.25">
      <c r="A90" s="98" t="s">
        <v>5168</v>
      </c>
      <c r="B90" s="19"/>
      <c r="C90" s="98" t="s">
        <v>2651</v>
      </c>
      <c r="D90" s="98" t="s">
        <v>2651</v>
      </c>
      <c r="E90" s="98" t="s">
        <v>621</v>
      </c>
      <c r="F90" s="99">
        <v>0.35746179362458924</v>
      </c>
      <c r="G90" s="145">
        <v>0</v>
      </c>
      <c r="H90" s="145">
        <v>833.15550909933381</v>
      </c>
      <c r="I90" s="145">
        <v>1499.0936868104063</v>
      </c>
      <c r="J90" s="145">
        <v>2970.1641982819656</v>
      </c>
      <c r="K90" s="138"/>
    </row>
    <row r="92" spans="1:11" x14ac:dyDescent="0.25">
      <c r="A92" s="96" t="s">
        <v>5337</v>
      </c>
      <c r="B92" s="96"/>
      <c r="C92" s="96" t="s">
        <v>5338</v>
      </c>
      <c r="D92" s="96" t="s">
        <v>5323</v>
      </c>
      <c r="E92" s="97" t="s">
        <v>16</v>
      </c>
      <c r="F92" s="41" t="s">
        <v>5324</v>
      </c>
      <c r="G92" s="41">
        <v>2018</v>
      </c>
      <c r="H92" s="41">
        <v>2022</v>
      </c>
      <c r="I92" s="41">
        <v>2026</v>
      </c>
      <c r="J92" s="41">
        <v>2030</v>
      </c>
      <c r="K92" s="41"/>
    </row>
    <row r="93" spans="1:11" x14ac:dyDescent="0.25">
      <c r="A93" s="3" t="s">
        <v>5278</v>
      </c>
      <c r="B93" s="3"/>
      <c r="C93" s="3" t="s">
        <v>1084</v>
      </c>
      <c r="D93" s="3" t="s">
        <v>1059</v>
      </c>
      <c r="E93" s="3" t="s">
        <v>997</v>
      </c>
      <c r="F93" s="78">
        <v>0.28656196403042722</v>
      </c>
      <c r="G93" s="144">
        <v>18244114.422086045</v>
      </c>
      <c r="H93" s="144">
        <v>21895880.68610381</v>
      </c>
      <c r="I93" s="144">
        <v>21895880.68610381</v>
      </c>
      <c r="J93" s="144">
        <v>23037118.870957226</v>
      </c>
      <c r="K93" s="139"/>
    </row>
    <row r="94" spans="1:11" x14ac:dyDescent="0.25">
      <c r="A94" s="3" t="s">
        <v>5276</v>
      </c>
      <c r="B94" s="3"/>
      <c r="C94" s="3" t="s">
        <v>1084</v>
      </c>
      <c r="D94" s="3" t="s">
        <v>1059</v>
      </c>
      <c r="E94" s="3" t="s">
        <v>621</v>
      </c>
      <c r="F94" s="78">
        <v>0.23542606464349944</v>
      </c>
      <c r="G94" s="144">
        <v>881667.34663453791</v>
      </c>
      <c r="H94" s="144">
        <v>1166776.4931685471</v>
      </c>
      <c r="I94" s="144">
        <v>1166776.4931685471</v>
      </c>
      <c r="J94" s="144">
        <v>1164807.072574462</v>
      </c>
      <c r="K94" s="139"/>
    </row>
    <row r="95" spans="1:11" x14ac:dyDescent="0.25">
      <c r="A95" s="3" t="s">
        <v>5265</v>
      </c>
      <c r="B95" s="3"/>
      <c r="C95" s="3" t="s">
        <v>1084</v>
      </c>
      <c r="D95" s="3" t="s">
        <v>1059</v>
      </c>
      <c r="E95" s="3" t="s">
        <v>40</v>
      </c>
      <c r="F95" s="78">
        <v>1</v>
      </c>
      <c r="G95" s="144">
        <v>5253474.7380955666</v>
      </c>
      <c r="H95" s="144">
        <v>5253474.7380955666</v>
      </c>
      <c r="I95" s="144">
        <v>4917661.2251990288</v>
      </c>
      <c r="J95" s="144">
        <v>4859755.9200299978</v>
      </c>
      <c r="K95" s="139"/>
    </row>
    <row r="96" spans="1:11" x14ac:dyDescent="0.25">
      <c r="A96" s="3" t="s">
        <v>5270</v>
      </c>
      <c r="B96" s="3"/>
      <c r="C96" s="3" t="s">
        <v>1084</v>
      </c>
      <c r="D96" s="3" t="s">
        <v>1059</v>
      </c>
      <c r="E96" s="3" t="s">
        <v>196</v>
      </c>
      <c r="F96" s="78">
        <v>1</v>
      </c>
      <c r="G96" s="144">
        <v>909708.1218957908</v>
      </c>
      <c r="H96" s="144">
        <v>909708.1218957908</v>
      </c>
      <c r="I96" s="144">
        <v>909708.1218957908</v>
      </c>
      <c r="J96" s="144">
        <v>909708.1218957908</v>
      </c>
      <c r="K96" s="139"/>
    </row>
    <row r="97" spans="1:30" x14ac:dyDescent="0.25">
      <c r="A97" s="3" t="s">
        <v>5275</v>
      </c>
      <c r="B97" s="3"/>
      <c r="C97" s="3" t="s">
        <v>1084</v>
      </c>
      <c r="D97" s="3" t="s">
        <v>1059</v>
      </c>
      <c r="E97" s="3" t="s">
        <v>218</v>
      </c>
      <c r="F97" s="78">
        <v>1</v>
      </c>
      <c r="G97" s="144"/>
      <c r="H97" s="144"/>
      <c r="I97" s="144"/>
      <c r="J97" s="144"/>
      <c r="K97" s="139"/>
    </row>
    <row r="98" spans="1:30" x14ac:dyDescent="0.25">
      <c r="A98" s="3"/>
      <c r="B98" s="3"/>
      <c r="C98" s="3"/>
      <c r="D98" s="3"/>
      <c r="E98" s="3"/>
      <c r="F98" s="3"/>
      <c r="G98" s="100"/>
      <c r="H98" s="100"/>
      <c r="I98" s="100"/>
      <c r="J98" s="23"/>
      <c r="K98" s="23"/>
    </row>
    <row r="99" spans="1:30" x14ac:dyDescent="0.25">
      <c r="A99" s="96" t="s">
        <v>5339</v>
      </c>
      <c r="B99" s="96"/>
      <c r="C99" s="96" t="s">
        <v>5338</v>
      </c>
      <c r="D99" s="96" t="s">
        <v>5323</v>
      </c>
      <c r="E99" s="97" t="s">
        <v>16</v>
      </c>
      <c r="F99" s="41" t="s">
        <v>5324</v>
      </c>
      <c r="G99" s="41">
        <v>2018</v>
      </c>
      <c r="H99" s="41">
        <v>2022</v>
      </c>
      <c r="I99" s="41">
        <v>2026</v>
      </c>
      <c r="J99" s="41">
        <v>2030</v>
      </c>
      <c r="K99" s="41"/>
    </row>
    <row r="100" spans="1:30" x14ac:dyDescent="0.25">
      <c r="A100" s="3" t="s">
        <v>5292</v>
      </c>
      <c r="B100" s="3"/>
      <c r="C100" s="3" t="s">
        <v>2278</v>
      </c>
      <c r="D100" s="3" t="s">
        <v>1059</v>
      </c>
      <c r="E100" s="3" t="s">
        <v>997</v>
      </c>
      <c r="F100" s="78">
        <v>0.43838025353410381</v>
      </c>
      <c r="G100" s="144">
        <v>7606933.996420891</v>
      </c>
      <c r="H100" s="144">
        <v>8190564.8018492619</v>
      </c>
      <c r="I100" s="144">
        <v>8190564.8018492619</v>
      </c>
      <c r="J100" s="144">
        <v>6689716.6818107711</v>
      </c>
      <c r="K100" s="139"/>
    </row>
    <row r="101" spans="1:30" x14ac:dyDescent="0.25">
      <c r="A101" s="3" t="s">
        <v>5290</v>
      </c>
      <c r="B101" s="3"/>
      <c r="C101" s="3" t="s">
        <v>2278</v>
      </c>
      <c r="D101" s="3" t="s">
        <v>1059</v>
      </c>
      <c r="E101" s="3" t="s">
        <v>621</v>
      </c>
      <c r="F101" s="78">
        <v>0.27210663264624535</v>
      </c>
      <c r="G101" s="144">
        <v>4698923.5711239036</v>
      </c>
      <c r="H101" s="144">
        <v>4698923.5711239036</v>
      </c>
      <c r="I101" s="144">
        <v>4679361.2023081779</v>
      </c>
      <c r="J101" s="144">
        <v>6932341.629474475</v>
      </c>
      <c r="K101" s="139"/>
    </row>
    <row r="102" spans="1:30" x14ac:dyDescent="0.25">
      <c r="A102" s="3" t="s">
        <v>5280</v>
      </c>
      <c r="B102" s="3"/>
      <c r="C102" s="3" t="s">
        <v>2278</v>
      </c>
      <c r="D102" s="3" t="s">
        <v>1059</v>
      </c>
      <c r="E102" s="3" t="s">
        <v>40</v>
      </c>
      <c r="F102" s="78">
        <v>1</v>
      </c>
      <c r="G102" s="144">
        <v>327584.2552827599</v>
      </c>
      <c r="H102" s="144">
        <v>327584.2552827599</v>
      </c>
      <c r="I102" s="144">
        <v>327584.2552827599</v>
      </c>
      <c r="J102" s="144">
        <v>315615.9882344011</v>
      </c>
      <c r="K102" s="139"/>
    </row>
    <row r="103" spans="1:30" x14ac:dyDescent="0.25">
      <c r="A103" s="3" t="s">
        <v>5284</v>
      </c>
      <c r="B103" s="3"/>
      <c r="C103" s="3" t="s">
        <v>2278</v>
      </c>
      <c r="D103" s="3" t="s">
        <v>1059</v>
      </c>
      <c r="E103" s="3" t="s">
        <v>196</v>
      </c>
      <c r="F103" s="78">
        <v>1</v>
      </c>
      <c r="G103" s="144">
        <v>3564513.5870273244</v>
      </c>
      <c r="H103" s="144">
        <v>3564513.5870273244</v>
      </c>
      <c r="I103" s="144">
        <v>3564513.5870273244</v>
      </c>
      <c r="J103" s="144">
        <v>3564513.5870273244</v>
      </c>
      <c r="K103" s="139"/>
    </row>
    <row r="104" spans="1:30" x14ac:dyDescent="0.25">
      <c r="A104" s="3" t="s">
        <v>5288</v>
      </c>
      <c r="B104" s="3"/>
      <c r="C104" s="3" t="s">
        <v>2278</v>
      </c>
      <c r="D104" s="3" t="s">
        <v>1059</v>
      </c>
      <c r="E104" s="3" t="s">
        <v>218</v>
      </c>
      <c r="F104" s="78">
        <v>1</v>
      </c>
      <c r="G104" s="144"/>
      <c r="H104" s="144"/>
      <c r="I104" s="144"/>
      <c r="J104" s="144"/>
      <c r="K104" s="139"/>
    </row>
    <row r="105" spans="1:30" x14ac:dyDescent="0.25">
      <c r="Q105" s="3"/>
      <c r="S105" s="3"/>
      <c r="T105" s="51"/>
      <c r="U105" s="51"/>
      <c r="V105" s="51"/>
      <c r="W105" s="51"/>
    </row>
    <row r="106" spans="1:30" x14ac:dyDescent="0.25">
      <c r="Q106" s="3"/>
      <c r="S106" s="3"/>
      <c r="T106" s="51"/>
      <c r="U106" s="51"/>
      <c r="V106" s="51"/>
      <c r="W106" s="51"/>
    </row>
    <row r="107" spans="1:30" s="89" customFormat="1" x14ac:dyDescent="0.25">
      <c r="A107" s="89" t="s">
        <v>5333</v>
      </c>
      <c r="L107" s="89" t="s">
        <v>5333</v>
      </c>
      <c r="Q107" s="89" t="s">
        <v>5334</v>
      </c>
      <c r="R107" s="90"/>
      <c r="S107" s="90"/>
      <c r="T107" s="91"/>
      <c r="U107" s="91"/>
      <c r="V107" s="91"/>
      <c r="W107" s="91"/>
    </row>
    <row r="108" spans="1:30" ht="15.75" thickBot="1" x14ac:dyDescent="0.3">
      <c r="A108" s="96" t="s">
        <v>5352</v>
      </c>
      <c r="B108" s="96"/>
      <c r="C108" s="96" t="s">
        <v>5177</v>
      </c>
      <c r="D108" s="96" t="s">
        <v>5323</v>
      </c>
      <c r="E108" s="97" t="s">
        <v>16</v>
      </c>
      <c r="F108" s="97"/>
      <c r="G108" s="41">
        <v>2018</v>
      </c>
      <c r="H108" s="41">
        <v>2022</v>
      </c>
      <c r="I108" s="41">
        <v>2026</v>
      </c>
      <c r="J108" s="41">
        <v>2030</v>
      </c>
      <c r="K108" s="41"/>
      <c r="Q108" s="49" t="s">
        <v>5177</v>
      </c>
      <c r="R108" s="49" t="s">
        <v>5323</v>
      </c>
      <c r="S108" s="49" t="s">
        <v>16</v>
      </c>
      <c r="T108" s="41">
        <v>2018</v>
      </c>
      <c r="U108" s="41">
        <v>2022</v>
      </c>
      <c r="V108" s="41">
        <v>2026</v>
      </c>
      <c r="W108" s="41">
        <v>2030</v>
      </c>
      <c r="X108" s="49"/>
      <c r="Y108" s="49"/>
      <c r="Z108" s="49"/>
      <c r="AA108" s="143"/>
      <c r="AB108" s="143"/>
      <c r="AC108" s="143"/>
      <c r="AD108" s="143"/>
    </row>
    <row r="109" spans="1:30" x14ac:dyDescent="0.25">
      <c r="A109" s="3" t="s">
        <v>5199</v>
      </c>
      <c r="B109" s="3"/>
      <c r="C109" s="3" t="s">
        <v>2596</v>
      </c>
      <c r="D109" s="3" t="s">
        <v>1059</v>
      </c>
      <c r="E109" s="3" t="s">
        <v>40</v>
      </c>
      <c r="G109" s="51">
        <f t="shared" ref="G109:J138" si="1">G47/(8.76*$F47)</f>
        <v>7.7198782343987835</v>
      </c>
      <c r="H109" s="51">
        <f t="shared" si="1"/>
        <v>7.7198782343987835</v>
      </c>
      <c r="I109" s="51">
        <f t="shared" si="1"/>
        <v>7.7198782343987835</v>
      </c>
      <c r="J109" s="51">
        <f t="shared" si="1"/>
        <v>7.7198782343987835</v>
      </c>
      <c r="K109" s="51"/>
      <c r="Q109" s="3" t="s">
        <v>2596</v>
      </c>
      <c r="R109" s="3" t="s">
        <v>5354</v>
      </c>
      <c r="S109" s="3" t="s">
        <v>40</v>
      </c>
      <c r="T109" s="146">
        <f>SUMIFS(REN_Existing_Resources!$P:$P,REN_Existing_Resources!$U:$U,$Q109,REN_Existing_Resources!$T:$T,"&lt;&gt;"&amp;"CAISO",REN_Existing_Resources!$V:$V,$S109,REN_Existing_Resources!$M:$M,"&lt;="&amp;DATE(T$108,1,1),REN_Existing_Resources!$Y:$Y,"&gt;="&amp;DATE(T$108,12,31))</f>
        <v>9.375</v>
      </c>
      <c r="U109" s="147">
        <f>SUMIFS(REN_Existing_Resources!$P:$P,REN_Existing_Resources!$U:$U,$Q109,REN_Existing_Resources!$T:$T,"&lt;&gt;"&amp;"CAISO",REN_Existing_Resources!$V:$V,$S109,REN_Existing_Resources!$M:$M,"&lt;="&amp;DATE(U$108,1,1),REN_Existing_Resources!$Y:$Y,"&gt;="&amp;DATE(U$108,12,31))</f>
        <v>9.375</v>
      </c>
      <c r="V109" s="147">
        <f>SUMIFS(REN_Existing_Resources!$P:$P,REN_Existing_Resources!$U:$U,$Q109,REN_Existing_Resources!$T:$T,"&lt;&gt;"&amp;"CAISO",REN_Existing_Resources!$V:$V,$S109,REN_Existing_Resources!$M:$M,"&lt;="&amp;DATE(V$108,1,1),REN_Existing_Resources!$Y:$Y,"&gt;="&amp;DATE(V$108,12,31))</f>
        <v>9.375</v>
      </c>
      <c r="W109" s="148">
        <f>SUMIFS(REN_Existing_Resources!$P:$P,REN_Existing_Resources!$U:$U,$Q109,REN_Existing_Resources!$T:$T,"&lt;&gt;"&amp;"CAISO",REN_Existing_Resources!$V:$V,$S109,REN_Existing_Resources!$M:$M,"&lt;="&amp;DATE(W$108,1,1),REN_Existing_Resources!$Y:$Y,"&gt;="&amp;DATE(W$108,12,31))</f>
        <v>9.375</v>
      </c>
      <c r="X109" s="3"/>
      <c r="Y109" s="3"/>
      <c r="Z109" s="3"/>
      <c r="AA109" s="204"/>
      <c r="AB109" s="51"/>
      <c r="AC109" s="51"/>
      <c r="AD109" s="51"/>
    </row>
    <row r="110" spans="1:30" x14ac:dyDescent="0.25">
      <c r="A110" s="3" t="s">
        <v>5201</v>
      </c>
      <c r="B110" s="3"/>
      <c r="C110" s="3" t="s">
        <v>2596</v>
      </c>
      <c r="D110" s="3" t="s">
        <v>1059</v>
      </c>
      <c r="E110" s="3" t="s">
        <v>196</v>
      </c>
      <c r="G110" s="51">
        <f t="shared" si="1"/>
        <v>0</v>
      </c>
      <c r="H110" s="51">
        <f t="shared" si="1"/>
        <v>0</v>
      </c>
      <c r="I110" s="51">
        <f t="shared" si="1"/>
        <v>0</v>
      </c>
      <c r="J110" s="51">
        <f t="shared" si="1"/>
        <v>0</v>
      </c>
      <c r="K110" s="51"/>
      <c r="Q110" s="3" t="s">
        <v>2596</v>
      </c>
      <c r="R110" s="3" t="s">
        <v>5354</v>
      </c>
      <c r="S110" s="3" t="s">
        <v>196</v>
      </c>
      <c r="T110" s="149">
        <f>SUMIFS(REN_Existing_Resources!$P:$P,REN_Existing_Resources!$U:$U,$Q110,REN_Existing_Resources!$T:$T,"&lt;&gt;"&amp;"CAISO",REN_Existing_Resources!$V:$V,$S110,REN_Existing_Resources!$M:$M,"&lt;="&amp;DATE(T$108,1,1),REN_Existing_Resources!$Y:$Y,"&gt;="&amp;DATE(T$108,12,31))</f>
        <v>0</v>
      </c>
      <c r="U110" s="103">
        <f>SUMIFS(REN_Existing_Resources!$P:$P,REN_Existing_Resources!$U:$U,$Q110,REN_Existing_Resources!$T:$T,"&lt;&gt;"&amp;"CAISO",REN_Existing_Resources!$V:$V,$S110,REN_Existing_Resources!$M:$M,"&lt;="&amp;DATE(U$108,1,1),REN_Existing_Resources!$Y:$Y,"&gt;="&amp;DATE(U$108,12,31))</f>
        <v>0</v>
      </c>
      <c r="V110" s="103">
        <f>SUMIFS(REN_Existing_Resources!$P:$P,REN_Existing_Resources!$U:$U,$Q110,REN_Existing_Resources!$T:$T,"&lt;&gt;"&amp;"CAISO",REN_Existing_Resources!$V:$V,$S110,REN_Existing_Resources!$M:$M,"&lt;="&amp;DATE(V$108,1,1),REN_Existing_Resources!$Y:$Y,"&gt;="&amp;DATE(V$108,12,31))</f>
        <v>0</v>
      </c>
      <c r="W110" s="150">
        <f>SUMIFS(REN_Existing_Resources!$P:$P,REN_Existing_Resources!$U:$U,$Q110,REN_Existing_Resources!$T:$T,"&lt;&gt;"&amp;"CAISO",REN_Existing_Resources!$V:$V,$S110,REN_Existing_Resources!$M:$M,"&lt;="&amp;DATE(W$108,1,1),REN_Existing_Resources!$Y:$Y,"&gt;="&amp;DATE(W$108,12,31))</f>
        <v>0</v>
      </c>
      <c r="X110" s="3"/>
      <c r="Y110" s="3"/>
      <c r="Z110" s="3"/>
      <c r="AA110" s="204"/>
      <c r="AB110" s="51"/>
      <c r="AC110" s="51"/>
      <c r="AD110" s="51"/>
    </row>
    <row r="111" spans="1:30" x14ac:dyDescent="0.25">
      <c r="A111" s="3" t="s">
        <v>5205</v>
      </c>
      <c r="B111" s="3"/>
      <c r="C111" s="3" t="s">
        <v>2596</v>
      </c>
      <c r="D111" s="3" t="s">
        <v>1059</v>
      </c>
      <c r="E111" s="3" t="s">
        <v>218</v>
      </c>
      <c r="G111" s="51">
        <f t="shared" si="1"/>
        <v>18.39279033333333</v>
      </c>
      <c r="H111" s="51">
        <f t="shared" si="1"/>
        <v>18.39279033333333</v>
      </c>
      <c r="I111" s="51">
        <f t="shared" si="1"/>
        <v>18.39279033333333</v>
      </c>
      <c r="J111" s="51">
        <f t="shared" si="1"/>
        <v>18.39279033333333</v>
      </c>
      <c r="K111" s="51"/>
      <c r="Q111" s="3" t="s">
        <v>2596</v>
      </c>
      <c r="R111" s="3" t="s">
        <v>5354</v>
      </c>
      <c r="S111" s="3" t="s">
        <v>218</v>
      </c>
      <c r="T111" s="149">
        <f>SUMIFS(REN_Existing_Resources!$P:$P,REN_Existing_Resources!$U:$U,$Q111,REN_Existing_Resources!$T:$T,"&lt;&gt;"&amp;"CAISO",REN_Existing_Resources!$V:$V,$S111,REN_Existing_Resources!$M:$M,"&lt;="&amp;DATE(T$108,1,1),REN_Existing_Resources!$Y:$Y,"&gt;="&amp;DATE(T$108,12,31))</f>
        <v>59.963277999999995</v>
      </c>
      <c r="U111" s="103">
        <f>SUMIFS(REN_Existing_Resources!$P:$P,REN_Existing_Resources!$U:$U,$Q111,REN_Existing_Resources!$T:$T,"&lt;&gt;"&amp;"CAISO",REN_Existing_Resources!$V:$V,$S111,REN_Existing_Resources!$M:$M,"&lt;="&amp;DATE(U$108,1,1),REN_Existing_Resources!$Y:$Y,"&gt;="&amp;DATE(U$108,12,31))</f>
        <v>59.963277999999995</v>
      </c>
      <c r="V111" s="103">
        <f>SUMIFS(REN_Existing_Resources!$P:$P,REN_Existing_Resources!$U:$U,$Q111,REN_Existing_Resources!$T:$T,"&lt;&gt;"&amp;"CAISO",REN_Existing_Resources!$V:$V,$S111,REN_Existing_Resources!$M:$M,"&lt;="&amp;DATE(V$108,1,1),REN_Existing_Resources!$Y:$Y,"&gt;="&amp;DATE(V$108,12,31))</f>
        <v>59.963277999999995</v>
      </c>
      <c r="W111" s="150">
        <f>SUMIFS(REN_Existing_Resources!$P:$P,REN_Existing_Resources!$U:$U,$Q111,REN_Existing_Resources!$T:$T,"&lt;&gt;"&amp;"CAISO",REN_Existing_Resources!$V:$V,$S111,REN_Existing_Resources!$M:$M,"&lt;="&amp;DATE(W$108,1,1),REN_Existing_Resources!$Y:$Y,"&gt;="&amp;DATE(W$108,12,31))</f>
        <v>59.963277999999995</v>
      </c>
      <c r="X111" s="3"/>
      <c r="Y111" s="3"/>
      <c r="Z111" s="3"/>
      <c r="AA111" s="204"/>
      <c r="AB111" s="51"/>
      <c r="AC111" s="51"/>
      <c r="AD111" s="51"/>
    </row>
    <row r="112" spans="1:30" x14ac:dyDescent="0.25">
      <c r="A112" s="3" t="s">
        <v>5206</v>
      </c>
      <c r="B112" s="3"/>
      <c r="C112" s="3" t="s">
        <v>2596</v>
      </c>
      <c r="D112" s="3" t="s">
        <v>1059</v>
      </c>
      <c r="E112" s="3" t="s">
        <v>621</v>
      </c>
      <c r="G112" s="51">
        <f t="shared" si="1"/>
        <v>123.49599968166184</v>
      </c>
      <c r="H112" s="51">
        <f t="shared" si="1"/>
        <v>123.49599968166184</v>
      </c>
      <c r="I112" s="51">
        <f t="shared" si="1"/>
        <v>123.49599968166184</v>
      </c>
      <c r="J112" s="51">
        <f t="shared" si="1"/>
        <v>123.49599968166184</v>
      </c>
      <c r="K112" s="51"/>
      <c r="Q112" s="3" t="s">
        <v>2596</v>
      </c>
      <c r="R112" s="3" t="s">
        <v>5354</v>
      </c>
      <c r="S112" s="3" t="s">
        <v>621</v>
      </c>
      <c r="T112" s="149">
        <f>SUMIFS(REN_Existing_Resources!$P:$P,REN_Existing_Resources!$U:$U,$Q112,REN_Existing_Resources!$T:$T,"&lt;&gt;"&amp;"CAISO",REN_Existing_Resources!$V:$V,$S112,REN_Existing_Resources!$M:$M,"&lt;="&amp;DATE(T$108,1,1),REN_Existing_Resources!$Y:$Y,"&gt;="&amp;DATE(T$108,12,31))</f>
        <v>137.22399999999999</v>
      </c>
      <c r="U112" s="103">
        <f>SUMIFS(REN_Existing_Resources!$P:$P,REN_Existing_Resources!$U:$U,$Q112,REN_Existing_Resources!$T:$T,"&lt;&gt;"&amp;"CAISO",REN_Existing_Resources!$V:$V,$S112,REN_Existing_Resources!$M:$M,"&lt;="&amp;DATE(U$108,1,1),REN_Existing_Resources!$Y:$Y,"&gt;="&amp;DATE(U$108,12,31))</f>
        <v>137.22399999999999</v>
      </c>
      <c r="V112" s="103">
        <f>SUMIFS(REN_Existing_Resources!$P:$P,REN_Existing_Resources!$U:$U,$Q112,REN_Existing_Resources!$T:$T,"&lt;&gt;"&amp;"CAISO",REN_Existing_Resources!$V:$V,$S112,REN_Existing_Resources!$M:$M,"&lt;="&amp;DATE(V$108,1,1),REN_Existing_Resources!$Y:$Y,"&gt;="&amp;DATE(V$108,12,31))</f>
        <v>137.22399999999999</v>
      </c>
      <c r="W112" s="150">
        <f>SUMIFS(REN_Existing_Resources!$P:$P,REN_Existing_Resources!$U:$U,$Q112,REN_Existing_Resources!$T:$T,"&lt;&gt;"&amp;"CAISO",REN_Existing_Resources!$V:$V,$S112,REN_Existing_Resources!$M:$M,"&lt;="&amp;DATE(W$108,1,1),REN_Existing_Resources!$Y:$Y,"&gt;="&amp;DATE(W$108,12,31))</f>
        <v>137.22399999999999</v>
      </c>
      <c r="X112" s="3"/>
      <c r="Y112" s="3"/>
      <c r="Z112" s="3"/>
      <c r="AA112" s="204"/>
      <c r="AB112" s="51"/>
      <c r="AC112" s="51"/>
      <c r="AD112" s="51"/>
    </row>
    <row r="113" spans="1:30" x14ac:dyDescent="0.25">
      <c r="A113" s="3" t="s">
        <v>5207</v>
      </c>
      <c r="B113" s="3"/>
      <c r="C113" s="3" t="s">
        <v>2596</v>
      </c>
      <c r="D113" s="3" t="s">
        <v>1059</v>
      </c>
      <c r="E113" s="3" t="s">
        <v>997</v>
      </c>
      <c r="G113" s="51">
        <f t="shared" si="1"/>
        <v>0</v>
      </c>
      <c r="H113" s="51">
        <f t="shared" si="1"/>
        <v>0</v>
      </c>
      <c r="I113" s="51">
        <f t="shared" si="1"/>
        <v>0</v>
      </c>
      <c r="J113" s="51">
        <f t="shared" si="1"/>
        <v>0</v>
      </c>
      <c r="K113" s="51"/>
      <c r="Q113" s="3" t="s">
        <v>2596</v>
      </c>
      <c r="R113" s="3" t="s">
        <v>5354</v>
      </c>
      <c r="S113" s="3" t="s">
        <v>997</v>
      </c>
      <c r="T113" s="149">
        <f>SUMIFS(REN_Existing_Resources!$P:$P,REN_Existing_Resources!$U:$U,$Q113,REN_Existing_Resources!$T:$T,"&lt;&gt;"&amp;"CAISO",REN_Existing_Resources!$V:$V,$S113,REN_Existing_Resources!$M:$M,"&lt;="&amp;DATE(T$108,1,1),REN_Existing_Resources!$Y:$Y,"&gt;="&amp;DATE(T$108,12,31))</f>
        <v>0</v>
      </c>
      <c r="U113" s="103">
        <f>SUMIFS(REN_Existing_Resources!$P:$P,REN_Existing_Resources!$U:$U,$Q113,REN_Existing_Resources!$T:$T,"&lt;&gt;"&amp;"CAISO",REN_Existing_Resources!$V:$V,$S113,REN_Existing_Resources!$M:$M,"&lt;="&amp;DATE(U$108,1,1),REN_Existing_Resources!$Y:$Y,"&gt;="&amp;DATE(U$108,12,31))</f>
        <v>0</v>
      </c>
      <c r="V113" s="103">
        <f>SUMIFS(REN_Existing_Resources!$P:$P,REN_Existing_Resources!$U:$U,$Q113,REN_Existing_Resources!$T:$T,"&lt;&gt;"&amp;"CAISO",REN_Existing_Resources!$V:$V,$S113,REN_Existing_Resources!$M:$M,"&lt;="&amp;DATE(V$108,1,1),REN_Existing_Resources!$Y:$Y,"&gt;="&amp;DATE(V$108,12,31))</f>
        <v>0</v>
      </c>
      <c r="W113" s="150">
        <f>SUMIFS(REN_Existing_Resources!$P:$P,REN_Existing_Resources!$U:$U,$Q113,REN_Existing_Resources!$T:$T,"&lt;&gt;"&amp;"CAISO",REN_Existing_Resources!$V:$V,$S113,REN_Existing_Resources!$M:$M,"&lt;="&amp;DATE(W$108,1,1),REN_Existing_Resources!$Y:$Y,"&gt;="&amp;DATE(W$108,12,31))</f>
        <v>0</v>
      </c>
      <c r="X113" s="3"/>
      <c r="Y113" s="3"/>
      <c r="Z113" s="3"/>
      <c r="AA113" s="204"/>
      <c r="AB113" s="51"/>
      <c r="AC113" s="51"/>
      <c r="AD113" s="51"/>
    </row>
    <row r="114" spans="1:30" x14ac:dyDescent="0.25">
      <c r="A114" s="3" t="s">
        <v>5211</v>
      </c>
      <c r="B114" s="3"/>
      <c r="C114" s="3" t="s">
        <v>39</v>
      </c>
      <c r="D114" s="3" t="s">
        <v>1059</v>
      </c>
      <c r="E114" s="3" t="s">
        <v>40</v>
      </c>
      <c r="G114" s="51">
        <f t="shared" si="1"/>
        <v>60.247446917808226</v>
      </c>
      <c r="H114" s="51">
        <f t="shared" si="1"/>
        <v>60.247446917808226</v>
      </c>
      <c r="I114" s="51">
        <f t="shared" si="1"/>
        <v>60.247446917808226</v>
      </c>
      <c r="J114" s="51">
        <f t="shared" si="1"/>
        <v>60.247446917808226</v>
      </c>
      <c r="K114" s="51"/>
      <c r="Q114" s="3" t="s">
        <v>39</v>
      </c>
      <c r="R114" s="3" t="s">
        <v>5354</v>
      </c>
      <c r="S114" s="3" t="s">
        <v>40</v>
      </c>
      <c r="T114" s="149">
        <f>SUMIFS(REN_Existing_Resources!$P:$P,REN_Existing_Resources!$U:$U,$Q114,REN_Existing_Resources!$T:$T,"&lt;&gt;"&amp;"CAISO",REN_Existing_Resources!$V:$V,$S114,REN_Existing_Resources!$M:$M,"&lt;="&amp;DATE(T$108,1,1),REN_Existing_Resources!$Y:$Y,"&gt;="&amp;DATE(T$108,12,31))</f>
        <v>82.353333333333325</v>
      </c>
      <c r="U114" s="103">
        <f>SUMIFS(REN_Existing_Resources!$P:$P,REN_Existing_Resources!$U:$U,$Q114,REN_Existing_Resources!$T:$T,"&lt;&gt;"&amp;"CAISO",REN_Existing_Resources!$V:$V,$S114,REN_Existing_Resources!$M:$M,"&lt;="&amp;DATE(U$108,1,1),REN_Existing_Resources!$Y:$Y,"&gt;="&amp;DATE(U$108,12,31))</f>
        <v>82.353333333333325</v>
      </c>
      <c r="V114" s="103">
        <f>SUMIFS(REN_Existing_Resources!$P:$P,REN_Existing_Resources!$U:$U,$Q114,REN_Existing_Resources!$T:$T,"&lt;&gt;"&amp;"CAISO",REN_Existing_Resources!$V:$V,$S114,REN_Existing_Resources!$M:$M,"&lt;="&amp;DATE(V$108,1,1),REN_Existing_Resources!$Y:$Y,"&gt;="&amp;DATE(V$108,12,31))</f>
        <v>82.353333333333325</v>
      </c>
      <c r="W114" s="150">
        <f>SUMIFS(REN_Existing_Resources!$P:$P,REN_Existing_Resources!$U:$U,$Q114,REN_Existing_Resources!$T:$T,"&lt;&gt;"&amp;"CAISO",REN_Existing_Resources!$V:$V,$S114,REN_Existing_Resources!$M:$M,"&lt;="&amp;DATE(W$108,1,1),REN_Existing_Resources!$Y:$Y,"&gt;="&amp;DATE(W$108,12,31))</f>
        <v>82.353333333333325</v>
      </c>
      <c r="AA114" s="205"/>
    </row>
    <row r="115" spans="1:30" x14ac:dyDescent="0.25">
      <c r="A115" s="3" t="s">
        <v>5214</v>
      </c>
      <c r="B115" s="3"/>
      <c r="C115" s="3" t="s">
        <v>39</v>
      </c>
      <c r="D115" s="3" t="s">
        <v>1059</v>
      </c>
      <c r="E115" s="3" t="s">
        <v>196</v>
      </c>
      <c r="G115" s="51">
        <f t="shared" si="1"/>
        <v>254.89401075684938</v>
      </c>
      <c r="H115" s="51">
        <f t="shared" si="1"/>
        <v>254.89401075684938</v>
      </c>
      <c r="I115" s="51">
        <f t="shared" si="1"/>
        <v>254.89401075684938</v>
      </c>
      <c r="J115" s="51">
        <f t="shared" si="1"/>
        <v>254.89401075684938</v>
      </c>
      <c r="K115" s="51"/>
      <c r="Q115" s="3" t="s">
        <v>39</v>
      </c>
      <c r="R115" s="3" t="s">
        <v>5354</v>
      </c>
      <c r="S115" s="3" t="s">
        <v>196</v>
      </c>
      <c r="T115" s="149">
        <f>SUMIFS(REN_Existing_Resources!$P:$P,REN_Existing_Resources!$U:$U,$Q115,REN_Existing_Resources!$T:$T,"&lt;&gt;"&amp;"CAISO",REN_Existing_Resources!$V:$V,$S115,REN_Existing_Resources!$M:$M,"&lt;="&amp;DATE(T$108,1,1),REN_Existing_Resources!$Y:$Y,"&gt;="&amp;DATE(T$108,12,31))</f>
        <v>279.81099999999998</v>
      </c>
      <c r="U115" s="103">
        <f>SUMIFS(REN_Existing_Resources!$P:$P,REN_Existing_Resources!$U:$U,$Q115,REN_Existing_Resources!$T:$T,"&lt;&gt;"&amp;"CAISO",REN_Existing_Resources!$V:$V,$S115,REN_Existing_Resources!$M:$M,"&lt;="&amp;DATE(U$108,1,1),REN_Existing_Resources!$Y:$Y,"&gt;="&amp;DATE(U$108,12,31))</f>
        <v>279.81099999999998</v>
      </c>
      <c r="V115" s="103">
        <f>SUMIFS(REN_Existing_Resources!$P:$P,REN_Existing_Resources!$U:$U,$Q115,REN_Existing_Resources!$T:$T,"&lt;&gt;"&amp;"CAISO",REN_Existing_Resources!$V:$V,$S115,REN_Existing_Resources!$M:$M,"&lt;="&amp;DATE(V$108,1,1),REN_Existing_Resources!$Y:$Y,"&gt;="&amp;DATE(V$108,12,31))</f>
        <v>279.81099999999998</v>
      </c>
      <c r="W115" s="150">
        <f>SUMIFS(REN_Existing_Resources!$P:$P,REN_Existing_Resources!$U:$U,$Q115,REN_Existing_Resources!$T:$T,"&lt;&gt;"&amp;"CAISO",REN_Existing_Resources!$V:$V,$S115,REN_Existing_Resources!$M:$M,"&lt;="&amp;DATE(W$108,1,1),REN_Existing_Resources!$Y:$Y,"&gt;="&amp;DATE(W$108,12,31))</f>
        <v>279.81099999999998</v>
      </c>
      <c r="AA115" s="205"/>
    </row>
    <row r="116" spans="1:30" x14ac:dyDescent="0.25">
      <c r="A116" s="3" t="s">
        <v>5229</v>
      </c>
      <c r="B116" s="3"/>
      <c r="C116" s="3" t="s">
        <v>39</v>
      </c>
      <c r="D116" s="3" t="s">
        <v>1059</v>
      </c>
      <c r="E116" s="3" t="s">
        <v>218</v>
      </c>
      <c r="G116" s="51">
        <f t="shared" si="1"/>
        <v>24.173635290902446</v>
      </c>
      <c r="H116" s="51">
        <f t="shared" si="1"/>
        <v>24.173635290902446</v>
      </c>
      <c r="I116" s="51">
        <f t="shared" si="1"/>
        <v>24.173635290902446</v>
      </c>
      <c r="J116" s="51">
        <f t="shared" si="1"/>
        <v>24.173635290902446</v>
      </c>
      <c r="K116" s="51"/>
      <c r="Q116" s="3" t="s">
        <v>39</v>
      </c>
      <c r="R116" s="3" t="s">
        <v>5354</v>
      </c>
      <c r="S116" s="3" t="s">
        <v>218</v>
      </c>
      <c r="T116" s="149">
        <f>SUMIFS(REN_Existing_Resources!$P:$P,REN_Existing_Resources!$U:$U,$Q116,REN_Existing_Resources!$T:$T,"&lt;&gt;"&amp;"CAISO",REN_Existing_Resources!$V:$V,$S116,REN_Existing_Resources!$M:$M,"&lt;="&amp;DATE(T$108,1,1),REN_Existing_Resources!$Y:$Y,"&gt;="&amp;DATE(T$108,12,31))</f>
        <v>64.887822</v>
      </c>
      <c r="U116" s="103">
        <f>SUMIFS(REN_Existing_Resources!$P:$P,REN_Existing_Resources!$U:$U,$Q116,REN_Existing_Resources!$T:$T,"&lt;&gt;"&amp;"CAISO",REN_Existing_Resources!$V:$V,$S116,REN_Existing_Resources!$M:$M,"&lt;="&amp;DATE(U$108,1,1),REN_Existing_Resources!$Y:$Y,"&gt;="&amp;DATE(U$108,12,31))</f>
        <v>64.887822</v>
      </c>
      <c r="V116" s="103">
        <f>SUMIFS(REN_Existing_Resources!$P:$P,REN_Existing_Resources!$U:$U,$Q116,REN_Existing_Resources!$T:$T,"&lt;&gt;"&amp;"CAISO",REN_Existing_Resources!$V:$V,$S116,REN_Existing_Resources!$M:$M,"&lt;="&amp;DATE(V$108,1,1),REN_Existing_Resources!$Y:$Y,"&gt;="&amp;DATE(V$108,12,31))</f>
        <v>64.887822</v>
      </c>
      <c r="W116" s="150">
        <f>SUMIFS(REN_Existing_Resources!$P:$P,REN_Existing_Resources!$U:$U,$Q116,REN_Existing_Resources!$T:$T,"&lt;&gt;"&amp;"CAISO",REN_Existing_Resources!$V:$V,$S116,REN_Existing_Resources!$M:$M,"&lt;="&amp;DATE(W$108,1,1),REN_Existing_Resources!$Y:$Y,"&gt;="&amp;DATE(W$108,12,31))</f>
        <v>64.887822</v>
      </c>
      <c r="AA116" s="205"/>
    </row>
    <row r="117" spans="1:30" x14ac:dyDescent="0.25">
      <c r="A117" s="3" t="s">
        <v>5231</v>
      </c>
      <c r="B117" s="3"/>
      <c r="C117" s="3" t="s">
        <v>39</v>
      </c>
      <c r="D117" s="3" t="s">
        <v>1059</v>
      </c>
      <c r="E117" s="3" t="s">
        <v>621</v>
      </c>
      <c r="G117" s="51">
        <f t="shared" si="1"/>
        <v>42.010033069529989</v>
      </c>
      <c r="H117" s="51">
        <f t="shared" si="1"/>
        <v>42.010033069529989</v>
      </c>
      <c r="I117" s="51">
        <f t="shared" si="1"/>
        <v>42.010033069529989</v>
      </c>
      <c r="J117" s="51">
        <f t="shared" si="1"/>
        <v>42.010033069529989</v>
      </c>
      <c r="K117" s="51"/>
      <c r="Q117" s="3" t="s">
        <v>39</v>
      </c>
      <c r="R117" s="3" t="s">
        <v>5354</v>
      </c>
      <c r="S117" s="3" t="s">
        <v>621</v>
      </c>
      <c r="T117" s="149">
        <f>SUMIFS(REN_Existing_Resources!$P:$P,REN_Existing_Resources!$U:$U,$Q117,REN_Existing_Resources!$T:$T,"&lt;&gt;"&amp;"CAISO",REN_Existing_Resources!$V:$V,$S117,REN_Existing_Resources!$M:$M,"&lt;="&amp;DATE(T$108,1,1),REN_Existing_Resources!$Y:$Y,"&gt;="&amp;DATE(T$108,12,31))</f>
        <v>42</v>
      </c>
      <c r="U117" s="103">
        <f>SUMIFS(REN_Existing_Resources!$P:$P,REN_Existing_Resources!$U:$U,$Q117,REN_Existing_Resources!$T:$T,"&lt;&gt;"&amp;"CAISO",REN_Existing_Resources!$V:$V,$S117,REN_Existing_Resources!$M:$M,"&lt;="&amp;DATE(U$108,1,1),REN_Existing_Resources!$Y:$Y,"&gt;="&amp;DATE(U$108,12,31))</f>
        <v>42</v>
      </c>
      <c r="V117" s="103">
        <f>SUMIFS(REN_Existing_Resources!$P:$P,REN_Existing_Resources!$U:$U,$Q117,REN_Existing_Resources!$T:$T,"&lt;&gt;"&amp;"CAISO",REN_Existing_Resources!$V:$V,$S117,REN_Existing_Resources!$M:$M,"&lt;="&amp;DATE(V$108,1,1),REN_Existing_Resources!$Y:$Y,"&gt;="&amp;DATE(V$108,12,31))</f>
        <v>42</v>
      </c>
      <c r="W117" s="150">
        <f>SUMIFS(REN_Existing_Resources!$P:$P,REN_Existing_Resources!$U:$U,$Q117,REN_Existing_Resources!$T:$T,"&lt;&gt;"&amp;"CAISO",REN_Existing_Resources!$V:$V,$S117,REN_Existing_Resources!$M:$M,"&lt;="&amp;DATE(W$108,1,1),REN_Existing_Resources!$Y:$Y,"&gt;="&amp;DATE(W$108,12,31))</f>
        <v>42</v>
      </c>
      <c r="AA117" s="205"/>
    </row>
    <row r="118" spans="1:30" x14ac:dyDescent="0.25">
      <c r="A118" s="3" t="s">
        <v>5233</v>
      </c>
      <c r="B118" s="3"/>
      <c r="C118" s="3" t="s">
        <v>39</v>
      </c>
      <c r="D118" s="3" t="s">
        <v>1059</v>
      </c>
      <c r="E118" s="3" t="s">
        <v>997</v>
      </c>
      <c r="G118" s="51">
        <f t="shared" si="1"/>
        <v>455.69478639939308</v>
      </c>
      <c r="H118" s="51">
        <f t="shared" si="1"/>
        <v>455.69478639939308</v>
      </c>
      <c r="I118" s="51">
        <f t="shared" si="1"/>
        <v>455.69478639939308</v>
      </c>
      <c r="J118" s="51">
        <f t="shared" si="1"/>
        <v>455.69478639939308</v>
      </c>
      <c r="K118" s="51"/>
      <c r="Q118" s="3" t="s">
        <v>39</v>
      </c>
      <c r="R118" s="3" t="s">
        <v>5354</v>
      </c>
      <c r="S118" s="3" t="s">
        <v>997</v>
      </c>
      <c r="T118" s="149">
        <f>SUMIFS(REN_Existing_Resources!$P:$P,REN_Existing_Resources!$U:$U,$Q118,REN_Existing_Resources!$T:$T,"&lt;&gt;"&amp;"CAISO",REN_Existing_Resources!$V:$V,$S118,REN_Existing_Resources!$M:$M,"&lt;="&amp;DATE(T$108,1,1),REN_Existing_Resources!$Y:$Y,"&gt;="&amp;DATE(T$108,12,31))</f>
        <v>455.68960000000004</v>
      </c>
      <c r="U118" s="103">
        <f>SUMIFS(REN_Existing_Resources!$P:$P,REN_Existing_Resources!$U:$U,$Q118,REN_Existing_Resources!$T:$T,"&lt;&gt;"&amp;"CAISO",REN_Existing_Resources!$V:$V,$S118,REN_Existing_Resources!$M:$M,"&lt;="&amp;DATE(U$108,1,1),REN_Existing_Resources!$Y:$Y,"&gt;="&amp;DATE(U$108,12,31))</f>
        <v>455.68960000000004</v>
      </c>
      <c r="V118" s="103">
        <f>SUMIFS(REN_Existing_Resources!$P:$P,REN_Existing_Resources!$U:$U,$Q118,REN_Existing_Resources!$T:$T,"&lt;&gt;"&amp;"CAISO",REN_Existing_Resources!$V:$V,$S118,REN_Existing_Resources!$M:$M,"&lt;="&amp;DATE(V$108,1,1),REN_Existing_Resources!$Y:$Y,"&gt;="&amp;DATE(V$108,12,31))</f>
        <v>455.68960000000004</v>
      </c>
      <c r="W118" s="150">
        <f>SUMIFS(REN_Existing_Resources!$P:$P,REN_Existing_Resources!$U:$U,$Q118,REN_Existing_Resources!$T:$T,"&lt;&gt;"&amp;"CAISO",REN_Existing_Resources!$V:$V,$S118,REN_Existing_Resources!$M:$M,"&lt;="&amp;DATE(W$108,1,1),REN_Existing_Resources!$Y:$Y,"&gt;="&amp;DATE(W$108,12,31))</f>
        <v>455.68960000000004</v>
      </c>
      <c r="AA118" s="205"/>
    </row>
    <row r="119" spans="1:30" x14ac:dyDescent="0.25">
      <c r="A119" s="3" t="s">
        <v>5241</v>
      </c>
      <c r="B119" s="3"/>
      <c r="C119" s="3" t="s">
        <v>910</v>
      </c>
      <c r="D119" s="3" t="s">
        <v>1059</v>
      </c>
      <c r="E119" s="3" t="s">
        <v>40</v>
      </c>
      <c r="G119" s="51">
        <f t="shared" si="1"/>
        <v>0</v>
      </c>
      <c r="H119" s="51">
        <f t="shared" si="1"/>
        <v>0</v>
      </c>
      <c r="I119" s="51">
        <f t="shared" si="1"/>
        <v>0</v>
      </c>
      <c r="J119" s="51">
        <f t="shared" si="1"/>
        <v>0</v>
      </c>
      <c r="K119" s="51"/>
      <c r="Q119" s="3" t="s">
        <v>910</v>
      </c>
      <c r="R119" s="3" t="s">
        <v>5354</v>
      </c>
      <c r="S119" s="3" t="s">
        <v>40</v>
      </c>
      <c r="T119" s="149">
        <f>SUMIFS(REN_Existing_Resources!$P:$P,REN_Existing_Resources!$U:$U,$Q119,REN_Existing_Resources!$T:$T,"&lt;&gt;"&amp;"CAISO",REN_Existing_Resources!$V:$V,$S119,REN_Existing_Resources!$M:$M,"&lt;="&amp;DATE(T$108,1,1),REN_Existing_Resources!$Y:$Y,"&gt;="&amp;DATE(T$108,12,31))</f>
        <v>0</v>
      </c>
      <c r="U119" s="103">
        <f>SUMIFS(REN_Existing_Resources!$P:$P,REN_Existing_Resources!$U:$U,$Q119,REN_Existing_Resources!$T:$T,"&lt;&gt;"&amp;"CAISO",REN_Existing_Resources!$V:$V,$S119,REN_Existing_Resources!$M:$M,"&lt;="&amp;DATE(U$108,1,1),REN_Existing_Resources!$Y:$Y,"&gt;="&amp;DATE(U$108,12,31))</f>
        <v>0</v>
      </c>
      <c r="V119" s="103">
        <f>SUMIFS(REN_Existing_Resources!$P:$P,REN_Existing_Resources!$U:$U,$Q119,REN_Existing_Resources!$T:$T,"&lt;&gt;"&amp;"CAISO",REN_Existing_Resources!$V:$V,$S119,REN_Existing_Resources!$M:$M,"&lt;="&amp;DATE(V$108,1,1),REN_Existing_Resources!$Y:$Y,"&gt;="&amp;DATE(V$108,12,31))</f>
        <v>0</v>
      </c>
      <c r="W119" s="150">
        <f>SUMIFS(REN_Existing_Resources!$P:$P,REN_Existing_Resources!$U:$U,$Q119,REN_Existing_Resources!$T:$T,"&lt;&gt;"&amp;"CAISO",REN_Existing_Resources!$V:$V,$S119,REN_Existing_Resources!$M:$M,"&lt;="&amp;DATE(W$108,1,1),REN_Existing_Resources!$Y:$Y,"&gt;="&amp;DATE(W$108,12,31))</f>
        <v>0</v>
      </c>
      <c r="X119" s="3"/>
      <c r="Y119" s="3"/>
      <c r="Z119" s="3"/>
      <c r="AA119" s="204"/>
      <c r="AB119" s="51"/>
      <c r="AC119" s="51"/>
      <c r="AD119" s="51"/>
    </row>
    <row r="120" spans="1:30" x14ac:dyDescent="0.25">
      <c r="A120" s="3" t="s">
        <v>5244</v>
      </c>
      <c r="B120" s="3"/>
      <c r="C120" s="3" t="s">
        <v>910</v>
      </c>
      <c r="D120" s="3" t="s">
        <v>1059</v>
      </c>
      <c r="E120" s="3" t="s">
        <v>196</v>
      </c>
      <c r="G120" s="51">
        <f t="shared" si="1"/>
        <v>87.623271308980208</v>
      </c>
      <c r="H120" s="51">
        <f t="shared" si="1"/>
        <v>87.623271308980208</v>
      </c>
      <c r="I120" s="51">
        <f t="shared" si="1"/>
        <v>87.623271308980208</v>
      </c>
      <c r="J120" s="51">
        <f t="shared" si="1"/>
        <v>87.623271308980208</v>
      </c>
      <c r="K120" s="51"/>
      <c r="Q120" s="3" t="s">
        <v>910</v>
      </c>
      <c r="R120" s="3" t="s">
        <v>5354</v>
      </c>
      <c r="S120" s="3" t="s">
        <v>196</v>
      </c>
      <c r="T120" s="149">
        <f>SUMIFS(REN_Existing_Resources!$P:$P,REN_Existing_Resources!$U:$U,$Q120,REN_Existing_Resources!$T:$T,"&lt;&gt;"&amp;"CAISO",REN_Existing_Resources!$V:$V,$S120,REN_Existing_Resources!$M:$M,"&lt;="&amp;DATE(T$108,1,1),REN_Existing_Resources!$Y:$Y,"&gt;="&amp;DATE(T$108,12,31))</f>
        <v>111.3</v>
      </c>
      <c r="U120" s="103">
        <f>SUMIFS(REN_Existing_Resources!$P:$P,REN_Existing_Resources!$U:$U,$Q120,REN_Existing_Resources!$T:$T,"&lt;&gt;"&amp;"CAISO",REN_Existing_Resources!$V:$V,$S120,REN_Existing_Resources!$M:$M,"&lt;="&amp;DATE(U$108,1,1),REN_Existing_Resources!$Y:$Y,"&gt;="&amp;DATE(U$108,12,31))</f>
        <v>111.3</v>
      </c>
      <c r="V120" s="103">
        <f>SUMIFS(REN_Existing_Resources!$P:$P,REN_Existing_Resources!$U:$U,$Q120,REN_Existing_Resources!$T:$T,"&lt;&gt;"&amp;"CAISO",REN_Existing_Resources!$V:$V,$S120,REN_Existing_Resources!$M:$M,"&lt;="&amp;DATE(V$108,1,1),REN_Existing_Resources!$Y:$Y,"&gt;="&amp;DATE(V$108,12,31))</f>
        <v>111.3</v>
      </c>
      <c r="W120" s="150">
        <f>SUMIFS(REN_Existing_Resources!$P:$P,REN_Existing_Resources!$U:$U,$Q120,REN_Existing_Resources!$T:$T,"&lt;&gt;"&amp;"CAISO",REN_Existing_Resources!$V:$V,$S120,REN_Existing_Resources!$M:$M,"&lt;="&amp;DATE(W$108,1,1),REN_Existing_Resources!$Y:$Y,"&gt;="&amp;DATE(W$108,12,31))</f>
        <v>111.3</v>
      </c>
      <c r="X120" s="3"/>
      <c r="Y120" s="3"/>
      <c r="Z120" s="3"/>
      <c r="AA120" s="204"/>
      <c r="AB120" s="51"/>
      <c r="AC120" s="51"/>
      <c r="AD120" s="51"/>
    </row>
    <row r="121" spans="1:30" x14ac:dyDescent="0.25">
      <c r="A121" s="3" t="s">
        <v>5247</v>
      </c>
      <c r="B121" s="3"/>
      <c r="C121" s="3" t="s">
        <v>910</v>
      </c>
      <c r="D121" s="3" t="s">
        <v>1059</v>
      </c>
      <c r="E121" s="3" t="s">
        <v>218</v>
      </c>
      <c r="G121" s="51">
        <f t="shared" si="1"/>
        <v>30.873448630136988</v>
      </c>
      <c r="H121" s="51">
        <f t="shared" si="1"/>
        <v>30.873448630136988</v>
      </c>
      <c r="I121" s="51">
        <f t="shared" si="1"/>
        <v>30.873448630136988</v>
      </c>
      <c r="J121" s="51">
        <f t="shared" si="1"/>
        <v>30.873448630136988</v>
      </c>
      <c r="K121" s="51"/>
      <c r="Q121" s="3" t="s">
        <v>910</v>
      </c>
      <c r="R121" s="3" t="s">
        <v>5354</v>
      </c>
      <c r="S121" s="3" t="s">
        <v>218</v>
      </c>
      <c r="T121" s="149">
        <f>SUMIFS(REN_Existing_Resources!$P:$P,REN_Existing_Resources!$U:$U,$Q121,REN_Existing_Resources!$T:$T,"&lt;&gt;"&amp;"CAISO",REN_Existing_Resources!$V:$V,$S121,REN_Existing_Resources!$M:$M,"&lt;="&amp;DATE(T$108,1,1),REN_Existing_Resources!$Y:$Y,"&gt;="&amp;DATE(T$108,12,31))</f>
        <v>89.885999999999996</v>
      </c>
      <c r="U121" s="103">
        <f>SUMIFS(REN_Existing_Resources!$P:$P,REN_Existing_Resources!$U:$U,$Q121,REN_Existing_Resources!$T:$T,"&lt;&gt;"&amp;"CAISO",REN_Existing_Resources!$V:$V,$S121,REN_Existing_Resources!$M:$M,"&lt;="&amp;DATE(U$108,1,1),REN_Existing_Resources!$Y:$Y,"&gt;="&amp;DATE(U$108,12,31))</f>
        <v>89.885999999999996</v>
      </c>
      <c r="V121" s="103">
        <f>SUMIFS(REN_Existing_Resources!$P:$P,REN_Existing_Resources!$U:$U,$Q121,REN_Existing_Resources!$T:$T,"&lt;&gt;"&amp;"CAISO",REN_Existing_Resources!$V:$V,$S121,REN_Existing_Resources!$M:$M,"&lt;="&amp;DATE(V$108,1,1),REN_Existing_Resources!$Y:$Y,"&gt;="&amp;DATE(V$108,12,31))</f>
        <v>89.885999999999996</v>
      </c>
      <c r="W121" s="150">
        <f>SUMIFS(REN_Existing_Resources!$P:$P,REN_Existing_Resources!$U:$U,$Q121,REN_Existing_Resources!$T:$T,"&lt;&gt;"&amp;"CAISO",REN_Existing_Resources!$V:$V,$S121,REN_Existing_Resources!$M:$M,"&lt;="&amp;DATE(W$108,1,1),REN_Existing_Resources!$Y:$Y,"&gt;="&amp;DATE(W$108,12,31))</f>
        <v>89.885999999999996</v>
      </c>
      <c r="X121" s="3"/>
      <c r="Y121" s="3"/>
      <c r="Z121" s="3"/>
      <c r="AA121" s="204"/>
      <c r="AB121" s="51"/>
      <c r="AC121" s="51"/>
      <c r="AD121" s="51"/>
    </row>
    <row r="122" spans="1:30" x14ac:dyDescent="0.25">
      <c r="A122" s="3" t="s">
        <v>5249</v>
      </c>
      <c r="B122" s="3"/>
      <c r="C122" s="3" t="s">
        <v>910</v>
      </c>
      <c r="D122" s="3" t="s">
        <v>1059</v>
      </c>
      <c r="E122" s="3" t="s">
        <v>621</v>
      </c>
      <c r="G122" s="51">
        <f t="shared" si="1"/>
        <v>53.103378840135683</v>
      </c>
      <c r="H122" s="51">
        <f t="shared" si="1"/>
        <v>53.103378840135683</v>
      </c>
      <c r="I122" s="51">
        <f t="shared" si="1"/>
        <v>53.103378840135683</v>
      </c>
      <c r="J122" s="51">
        <f t="shared" si="1"/>
        <v>53.103378840135683</v>
      </c>
      <c r="K122" s="51"/>
      <c r="Q122" s="3" t="s">
        <v>910</v>
      </c>
      <c r="R122" s="3" t="s">
        <v>5354</v>
      </c>
      <c r="S122" s="3" t="s">
        <v>621</v>
      </c>
      <c r="T122" s="149">
        <f>SUMIFS(REN_Existing_Resources!$P:$P,REN_Existing_Resources!$U:$U,$Q122,REN_Existing_Resources!$T:$T,"&lt;&gt;"&amp;"CAISO",REN_Existing_Resources!$V:$V,$S122,REN_Existing_Resources!$M:$M,"&lt;="&amp;DATE(T$108,1,1),REN_Existing_Resources!$Y:$Y,"&gt;="&amp;DATE(T$108,12,31))</f>
        <v>78.72</v>
      </c>
      <c r="U122" s="103">
        <f>SUMIFS(REN_Existing_Resources!$P:$P,REN_Existing_Resources!$U:$U,$Q122,REN_Existing_Resources!$T:$T,"&lt;&gt;"&amp;"CAISO",REN_Existing_Resources!$V:$V,$S122,REN_Existing_Resources!$M:$M,"&lt;="&amp;DATE(U$108,1,1),REN_Existing_Resources!$Y:$Y,"&gt;="&amp;DATE(U$108,12,31))</f>
        <v>78.72</v>
      </c>
      <c r="V122" s="103">
        <f>SUMIFS(REN_Existing_Resources!$P:$P,REN_Existing_Resources!$U:$U,$Q122,REN_Existing_Resources!$T:$T,"&lt;&gt;"&amp;"CAISO",REN_Existing_Resources!$V:$V,$S122,REN_Existing_Resources!$M:$M,"&lt;="&amp;DATE(V$108,1,1),REN_Existing_Resources!$Y:$Y,"&gt;="&amp;DATE(V$108,12,31))</f>
        <v>78.72</v>
      </c>
      <c r="W122" s="150">
        <f>SUMIFS(REN_Existing_Resources!$P:$P,REN_Existing_Resources!$U:$U,$Q122,REN_Existing_Resources!$T:$T,"&lt;&gt;"&amp;"CAISO",REN_Existing_Resources!$V:$V,$S122,REN_Existing_Resources!$M:$M,"&lt;="&amp;DATE(W$108,1,1),REN_Existing_Resources!$Y:$Y,"&gt;="&amp;DATE(W$108,12,31))</f>
        <v>78.72</v>
      </c>
      <c r="X122" s="3"/>
      <c r="Y122" s="3"/>
      <c r="Z122" s="3"/>
      <c r="AA122" s="204"/>
      <c r="AB122" s="51"/>
      <c r="AC122" s="51"/>
      <c r="AD122" s="51"/>
    </row>
    <row r="123" spans="1:30" x14ac:dyDescent="0.25">
      <c r="A123" s="3" t="s">
        <v>5250</v>
      </c>
      <c r="B123" s="3"/>
      <c r="C123" s="3" t="s">
        <v>910</v>
      </c>
      <c r="D123" s="3" t="s">
        <v>1059</v>
      </c>
      <c r="E123" s="3" t="s">
        <v>997</v>
      </c>
      <c r="G123" s="51">
        <f t="shared" si="1"/>
        <v>0</v>
      </c>
      <c r="H123" s="51">
        <f t="shared" si="1"/>
        <v>0</v>
      </c>
      <c r="I123" s="51">
        <f t="shared" si="1"/>
        <v>0</v>
      </c>
      <c r="J123" s="51">
        <f t="shared" si="1"/>
        <v>0</v>
      </c>
      <c r="K123" s="51"/>
      <c r="Q123" s="3" t="s">
        <v>910</v>
      </c>
      <c r="R123" s="3" t="s">
        <v>5354</v>
      </c>
      <c r="S123" s="3" t="s">
        <v>997</v>
      </c>
      <c r="T123" s="149">
        <f>SUMIFS(REN_Existing_Resources!$P:$P,REN_Existing_Resources!$U:$U,$Q123,REN_Existing_Resources!$T:$T,"&lt;&gt;"&amp;"CAISO",REN_Existing_Resources!$V:$V,$S123,REN_Existing_Resources!$M:$M,"&lt;="&amp;DATE(T$108,1,1),REN_Existing_Resources!$Y:$Y,"&gt;="&amp;DATE(T$108,12,31))</f>
        <v>0</v>
      </c>
      <c r="U123" s="103">
        <f>SUMIFS(REN_Existing_Resources!$P:$P,REN_Existing_Resources!$U:$U,$Q123,REN_Existing_Resources!$T:$T,"&lt;&gt;"&amp;"CAISO",REN_Existing_Resources!$V:$V,$S123,REN_Existing_Resources!$M:$M,"&lt;="&amp;DATE(U$108,1,1),REN_Existing_Resources!$Y:$Y,"&gt;="&amp;DATE(U$108,12,31))</f>
        <v>0</v>
      </c>
      <c r="V123" s="103">
        <f>SUMIFS(REN_Existing_Resources!$P:$P,REN_Existing_Resources!$U:$U,$Q123,REN_Existing_Resources!$T:$T,"&lt;&gt;"&amp;"CAISO",REN_Existing_Resources!$V:$V,$S123,REN_Existing_Resources!$M:$M,"&lt;="&amp;DATE(V$108,1,1),REN_Existing_Resources!$Y:$Y,"&gt;="&amp;DATE(V$108,12,31))</f>
        <v>0</v>
      </c>
      <c r="W123" s="150">
        <f>SUMIFS(REN_Existing_Resources!$P:$P,REN_Existing_Resources!$U:$U,$Q123,REN_Existing_Resources!$T:$T,"&lt;&gt;"&amp;"CAISO",REN_Existing_Resources!$V:$V,$S123,REN_Existing_Resources!$M:$M,"&lt;="&amp;DATE(W$108,1,1),REN_Existing_Resources!$Y:$Y,"&gt;="&amp;DATE(W$108,12,31))</f>
        <v>0</v>
      </c>
      <c r="X123" s="3"/>
      <c r="Y123" s="3"/>
      <c r="Z123" s="3"/>
      <c r="AA123" s="204"/>
      <c r="AB123" s="51"/>
      <c r="AC123" s="51"/>
      <c r="AD123" s="51"/>
    </row>
    <row r="124" spans="1:30" x14ac:dyDescent="0.25">
      <c r="A124" s="3" t="s">
        <v>5252</v>
      </c>
      <c r="B124" s="3"/>
      <c r="C124" s="3" t="s">
        <v>2651</v>
      </c>
      <c r="D124" s="3" t="s">
        <v>1059</v>
      </c>
      <c r="E124" s="3" t="s">
        <v>40</v>
      </c>
      <c r="G124" s="51">
        <f t="shared" si="1"/>
        <v>3.7376333713850833</v>
      </c>
      <c r="H124" s="51">
        <f t="shared" si="1"/>
        <v>3.7376333713850833</v>
      </c>
      <c r="I124" s="51">
        <f t="shared" si="1"/>
        <v>3.7376333713850833</v>
      </c>
      <c r="J124" s="51">
        <f t="shared" si="1"/>
        <v>3.7376333713850833</v>
      </c>
      <c r="K124" s="51"/>
      <c r="Q124" s="3" t="s">
        <v>2651</v>
      </c>
      <c r="R124" s="3" t="s">
        <v>5354</v>
      </c>
      <c r="S124" s="3" t="s">
        <v>40</v>
      </c>
      <c r="T124" s="149">
        <f>SUMIFS(REN_Existing_Resources!$P:$P,REN_Existing_Resources!$U:$U,$Q124,REN_Existing_Resources!$T:$T,"&lt;&gt;"&amp;"CAISO",REN_Existing_Resources!$V:$V,$S124,REN_Existing_Resources!$M:$M,"&lt;="&amp;DATE(T$108,1,1),REN_Existing_Resources!$Y:$Y,"&gt;="&amp;DATE(T$108,12,31))</f>
        <v>7.88</v>
      </c>
      <c r="U124" s="103">
        <f>SUMIFS(REN_Existing_Resources!$P:$P,REN_Existing_Resources!$U:$U,$Q124,REN_Existing_Resources!$T:$T,"&lt;&gt;"&amp;"CAISO",REN_Existing_Resources!$V:$V,$S124,REN_Existing_Resources!$M:$M,"&lt;="&amp;DATE(U$108,1,1),REN_Existing_Resources!$Y:$Y,"&gt;="&amp;DATE(U$108,12,31))</f>
        <v>7.88</v>
      </c>
      <c r="V124" s="103">
        <f>SUMIFS(REN_Existing_Resources!$P:$P,REN_Existing_Resources!$U:$U,$Q124,REN_Existing_Resources!$T:$T,"&lt;&gt;"&amp;"CAISO",REN_Existing_Resources!$V:$V,$S124,REN_Existing_Resources!$M:$M,"&lt;="&amp;DATE(V$108,1,1),REN_Existing_Resources!$Y:$Y,"&gt;="&amp;DATE(V$108,12,31))</f>
        <v>7.88</v>
      </c>
      <c r="W124" s="150">
        <f>SUMIFS(REN_Existing_Resources!$P:$P,REN_Existing_Resources!$U:$U,$Q124,REN_Existing_Resources!$T:$T,"&lt;&gt;"&amp;"CAISO",REN_Existing_Resources!$V:$V,$S124,REN_Existing_Resources!$M:$M,"&lt;="&amp;DATE(W$108,1,1),REN_Existing_Resources!$Y:$Y,"&gt;="&amp;DATE(W$108,12,31))</f>
        <v>7.88</v>
      </c>
      <c r="X124" s="3"/>
      <c r="Y124" s="3"/>
      <c r="Z124" s="3"/>
      <c r="AA124" s="204"/>
      <c r="AB124" s="51"/>
      <c r="AC124" s="51"/>
      <c r="AD124" s="51"/>
    </row>
    <row r="125" spans="1:30" x14ac:dyDescent="0.25">
      <c r="A125" s="3" t="s">
        <v>5255</v>
      </c>
      <c r="B125" s="3"/>
      <c r="C125" s="3" t="s">
        <v>2651</v>
      </c>
      <c r="D125" s="3" t="s">
        <v>1059</v>
      </c>
      <c r="E125" s="3" t="s">
        <v>196</v>
      </c>
      <c r="G125" s="51">
        <f t="shared" si="1"/>
        <v>0</v>
      </c>
      <c r="H125" s="51">
        <f t="shared" si="1"/>
        <v>0</v>
      </c>
      <c r="I125" s="51">
        <f t="shared" si="1"/>
        <v>0</v>
      </c>
      <c r="J125" s="51">
        <f t="shared" si="1"/>
        <v>0</v>
      </c>
      <c r="K125" s="51"/>
      <c r="Q125" s="3" t="s">
        <v>2651</v>
      </c>
      <c r="R125" s="3" t="s">
        <v>5354</v>
      </c>
      <c r="S125" s="3" t="s">
        <v>196</v>
      </c>
      <c r="T125" s="149">
        <f>SUMIFS(REN_Existing_Resources!$P:$P,REN_Existing_Resources!$U:$U,$Q125,REN_Existing_Resources!$T:$T,"&lt;&gt;"&amp;"CAISO",REN_Existing_Resources!$V:$V,$S125,REN_Existing_Resources!$M:$M,"&lt;="&amp;DATE(T$108,1,1),REN_Existing_Resources!$Y:$Y,"&gt;="&amp;DATE(T$108,12,31))</f>
        <v>0</v>
      </c>
      <c r="U125" s="103">
        <f>SUMIFS(REN_Existing_Resources!$P:$P,REN_Existing_Resources!$U:$U,$Q125,REN_Existing_Resources!$T:$T,"&lt;&gt;"&amp;"CAISO",REN_Existing_Resources!$V:$V,$S125,REN_Existing_Resources!$M:$M,"&lt;="&amp;DATE(U$108,1,1),REN_Existing_Resources!$Y:$Y,"&gt;="&amp;DATE(U$108,12,31))</f>
        <v>0</v>
      </c>
      <c r="V125" s="103">
        <f>SUMIFS(REN_Existing_Resources!$P:$P,REN_Existing_Resources!$U:$U,$Q125,REN_Existing_Resources!$T:$T,"&lt;&gt;"&amp;"CAISO",REN_Existing_Resources!$V:$V,$S125,REN_Existing_Resources!$M:$M,"&lt;="&amp;DATE(V$108,1,1),REN_Existing_Resources!$Y:$Y,"&gt;="&amp;DATE(V$108,12,31))</f>
        <v>0</v>
      </c>
      <c r="W125" s="150">
        <f>SUMIFS(REN_Existing_Resources!$P:$P,REN_Existing_Resources!$U:$U,$Q125,REN_Existing_Resources!$T:$T,"&lt;&gt;"&amp;"CAISO",REN_Existing_Resources!$V:$V,$S125,REN_Existing_Resources!$M:$M,"&lt;="&amp;DATE(W$108,1,1),REN_Existing_Resources!$Y:$Y,"&gt;="&amp;DATE(W$108,12,31))</f>
        <v>0</v>
      </c>
      <c r="X125" s="3"/>
      <c r="Y125" s="3"/>
      <c r="Z125" s="3"/>
      <c r="AA125" s="204"/>
      <c r="AB125" s="51"/>
      <c r="AC125" s="51"/>
      <c r="AD125" s="51"/>
    </row>
    <row r="126" spans="1:30" x14ac:dyDescent="0.25">
      <c r="A126" s="3" t="s">
        <v>5259</v>
      </c>
      <c r="B126" s="3"/>
      <c r="C126" s="3" t="s">
        <v>2651</v>
      </c>
      <c r="D126" s="3" t="s">
        <v>1059</v>
      </c>
      <c r="E126" s="3" t="s">
        <v>218</v>
      </c>
      <c r="G126" s="51">
        <f t="shared" si="1"/>
        <v>57.750172350906318</v>
      </c>
      <c r="H126" s="51">
        <f t="shared" si="1"/>
        <v>57.750172350906318</v>
      </c>
      <c r="I126" s="51">
        <f t="shared" si="1"/>
        <v>57.750172350906318</v>
      </c>
      <c r="J126" s="51">
        <f t="shared" si="1"/>
        <v>57.750172350906318</v>
      </c>
      <c r="K126" s="51"/>
      <c r="Q126" s="3" t="s">
        <v>2651</v>
      </c>
      <c r="R126" s="3" t="s">
        <v>5354</v>
      </c>
      <c r="S126" s="3" t="s">
        <v>218</v>
      </c>
      <c r="T126" s="149">
        <f>SUMIFS(REN_Existing_Resources!$P:$P,REN_Existing_Resources!$U:$U,$Q126,REN_Existing_Resources!$T:$T,"&lt;&gt;"&amp;"CAISO",REN_Existing_Resources!$V:$V,$S126,REN_Existing_Resources!$M:$M,"&lt;="&amp;DATE(T$108,1,1),REN_Existing_Resources!$Y:$Y,"&gt;="&amp;DATE(T$108,12,31))</f>
        <v>261.26</v>
      </c>
      <c r="U126" s="103">
        <f>SUMIFS(REN_Existing_Resources!$P:$P,REN_Existing_Resources!$U:$U,$Q126,REN_Existing_Resources!$T:$T,"&lt;&gt;"&amp;"CAISO",REN_Existing_Resources!$V:$V,$S126,REN_Existing_Resources!$M:$M,"&lt;="&amp;DATE(U$108,1,1),REN_Existing_Resources!$Y:$Y,"&gt;="&amp;DATE(U$108,12,31))</f>
        <v>261.26</v>
      </c>
      <c r="V126" s="103">
        <f>SUMIFS(REN_Existing_Resources!$P:$P,REN_Existing_Resources!$U:$U,$Q126,REN_Existing_Resources!$T:$T,"&lt;&gt;"&amp;"CAISO",REN_Existing_Resources!$V:$V,$S126,REN_Existing_Resources!$M:$M,"&lt;="&amp;DATE(V$108,1,1),REN_Existing_Resources!$Y:$Y,"&gt;="&amp;DATE(V$108,12,31))</f>
        <v>261.26</v>
      </c>
      <c r="W126" s="150">
        <f>SUMIFS(REN_Existing_Resources!$P:$P,REN_Existing_Resources!$U:$U,$Q126,REN_Existing_Resources!$T:$T,"&lt;&gt;"&amp;"CAISO",REN_Existing_Resources!$V:$V,$S126,REN_Existing_Resources!$M:$M,"&lt;="&amp;DATE(W$108,1,1),REN_Existing_Resources!$Y:$Y,"&gt;="&amp;DATE(W$108,12,31))</f>
        <v>261.26</v>
      </c>
      <c r="X126" s="3"/>
      <c r="Y126" s="3"/>
      <c r="Z126" s="3"/>
      <c r="AA126" s="204"/>
      <c r="AB126" s="51"/>
      <c r="AC126" s="51"/>
      <c r="AD126" s="51"/>
    </row>
    <row r="127" spans="1:30" x14ac:dyDescent="0.25">
      <c r="A127" s="3" t="s">
        <v>5260</v>
      </c>
      <c r="B127" s="3"/>
      <c r="C127" s="3" t="s">
        <v>2651</v>
      </c>
      <c r="D127" s="3" t="s">
        <v>1059</v>
      </c>
      <c r="E127" s="3" t="s">
        <v>621</v>
      </c>
      <c r="G127" s="51">
        <f t="shared" si="1"/>
        <v>229.36914125889768</v>
      </c>
      <c r="H127" s="51">
        <f t="shared" si="1"/>
        <v>229.36914125889768</v>
      </c>
      <c r="I127" s="51">
        <f t="shared" si="1"/>
        <v>229.36914125889768</v>
      </c>
      <c r="J127" s="51">
        <f t="shared" si="1"/>
        <v>229.36914125889768</v>
      </c>
      <c r="K127" s="51"/>
      <c r="Q127" s="3" t="s">
        <v>2651</v>
      </c>
      <c r="R127" s="3" t="s">
        <v>5354</v>
      </c>
      <c r="S127" s="3" t="s">
        <v>621</v>
      </c>
      <c r="T127" s="149">
        <f>SUMIFS(REN_Existing_Resources!$P:$P,REN_Existing_Resources!$U:$U,$Q127,REN_Existing_Resources!$T:$T,"&lt;&gt;"&amp;"CAISO",REN_Existing_Resources!$V:$V,$S127,REN_Existing_Resources!$M:$M,"&lt;="&amp;DATE(T$108,1,1),REN_Existing_Resources!$Y:$Y,"&gt;="&amp;DATE(T$108,12,31))</f>
        <v>279.53200000000004</v>
      </c>
      <c r="U127" s="103">
        <f>SUMIFS(REN_Existing_Resources!$P:$P,REN_Existing_Resources!$U:$U,$Q127,REN_Existing_Resources!$T:$T,"&lt;&gt;"&amp;"CAISO",REN_Existing_Resources!$V:$V,$S127,REN_Existing_Resources!$M:$M,"&lt;="&amp;DATE(U$108,1,1),REN_Existing_Resources!$Y:$Y,"&gt;="&amp;DATE(U$108,12,31))</f>
        <v>279.53200000000004</v>
      </c>
      <c r="V127" s="103">
        <f>SUMIFS(REN_Existing_Resources!$P:$P,REN_Existing_Resources!$U:$U,$Q127,REN_Existing_Resources!$T:$T,"&lt;&gt;"&amp;"CAISO",REN_Existing_Resources!$V:$V,$S127,REN_Existing_Resources!$M:$M,"&lt;="&amp;DATE(V$108,1,1),REN_Existing_Resources!$Y:$Y,"&gt;="&amp;DATE(V$108,12,31))</f>
        <v>279.53200000000004</v>
      </c>
      <c r="W127" s="150">
        <f>SUMIFS(REN_Existing_Resources!$P:$P,REN_Existing_Resources!$U:$U,$Q127,REN_Existing_Resources!$T:$T,"&lt;&gt;"&amp;"CAISO",REN_Existing_Resources!$V:$V,$S127,REN_Existing_Resources!$M:$M,"&lt;="&amp;DATE(W$108,1,1),REN_Existing_Resources!$Y:$Y,"&gt;="&amp;DATE(W$108,12,31))</f>
        <v>279.53200000000004</v>
      </c>
      <c r="X127" s="3"/>
      <c r="Y127" s="3"/>
      <c r="Z127" s="3"/>
      <c r="AA127" s="204"/>
      <c r="AB127" s="51"/>
      <c r="AC127" s="51"/>
      <c r="AD127" s="51"/>
    </row>
    <row r="128" spans="1:30" x14ac:dyDescent="0.25">
      <c r="A128" s="3" t="s">
        <v>5262</v>
      </c>
      <c r="B128" s="3"/>
      <c r="C128" s="3" t="s">
        <v>2651</v>
      </c>
      <c r="D128" s="3" t="s">
        <v>1059</v>
      </c>
      <c r="E128" s="3" t="s">
        <v>997</v>
      </c>
      <c r="G128" s="51">
        <f t="shared" si="1"/>
        <v>328.85657279478778</v>
      </c>
      <c r="H128" s="51">
        <f t="shared" si="1"/>
        <v>328.85657279478778</v>
      </c>
      <c r="I128" s="51">
        <f t="shared" si="1"/>
        <v>328.85657279478778</v>
      </c>
      <c r="J128" s="51">
        <f t="shared" si="1"/>
        <v>328.85657279478778</v>
      </c>
      <c r="K128" s="51"/>
      <c r="Q128" s="3" t="s">
        <v>2651</v>
      </c>
      <c r="R128" s="3" t="s">
        <v>5354</v>
      </c>
      <c r="S128" s="3" t="s">
        <v>997</v>
      </c>
      <c r="T128" s="149">
        <f>SUMIFS(REN_Existing_Resources!$P:$P,REN_Existing_Resources!$U:$U,$Q128,REN_Existing_Resources!$T:$T,"&lt;&gt;"&amp;"CAISO",REN_Existing_Resources!$V:$V,$S128,REN_Existing_Resources!$M:$M,"&lt;="&amp;DATE(T$108,1,1),REN_Existing_Resources!$Y:$Y,"&gt;="&amp;DATE(T$108,12,31))</f>
        <v>433.91250000000002</v>
      </c>
      <c r="U128" s="103">
        <f>SUMIFS(REN_Existing_Resources!$P:$P,REN_Existing_Resources!$U:$U,$Q128,REN_Existing_Resources!$T:$T,"&lt;&gt;"&amp;"CAISO",REN_Existing_Resources!$V:$V,$S128,REN_Existing_Resources!$M:$M,"&lt;="&amp;DATE(U$108,1,1),REN_Existing_Resources!$Y:$Y,"&gt;="&amp;DATE(U$108,12,31))</f>
        <v>433.91250000000002</v>
      </c>
      <c r="V128" s="103">
        <f>SUMIFS(REN_Existing_Resources!$P:$P,REN_Existing_Resources!$U:$U,$Q128,REN_Existing_Resources!$T:$T,"&lt;&gt;"&amp;"CAISO",REN_Existing_Resources!$V:$V,$S128,REN_Existing_Resources!$M:$M,"&lt;="&amp;DATE(V$108,1,1),REN_Existing_Resources!$Y:$Y,"&gt;="&amp;DATE(V$108,12,31))</f>
        <v>433.91250000000002</v>
      </c>
      <c r="W128" s="150">
        <f>SUMIFS(REN_Existing_Resources!$P:$P,REN_Existing_Resources!$U:$U,$Q128,REN_Existing_Resources!$T:$T,"&lt;&gt;"&amp;"CAISO",REN_Existing_Resources!$V:$V,$S128,REN_Existing_Resources!$M:$M,"&lt;="&amp;DATE(W$108,1,1),REN_Existing_Resources!$Y:$Y,"&gt;="&amp;DATE(W$108,12,31))</f>
        <v>433.91250000000002</v>
      </c>
      <c r="X128" s="3"/>
      <c r="Y128" s="3"/>
      <c r="Z128" s="3"/>
      <c r="AA128" s="204"/>
      <c r="AB128" s="51"/>
      <c r="AC128" s="51"/>
      <c r="AD128" s="51"/>
    </row>
    <row r="129" spans="1:27" x14ac:dyDescent="0.25">
      <c r="A129" s="3" t="s">
        <v>5265</v>
      </c>
      <c r="B129" s="3"/>
      <c r="C129" s="3" t="s">
        <v>1084</v>
      </c>
      <c r="D129" s="3" t="s">
        <v>1059</v>
      </c>
      <c r="E129" s="3" t="s">
        <v>40</v>
      </c>
      <c r="G129" s="51">
        <f t="shared" si="1"/>
        <v>44.997922374429223</v>
      </c>
      <c r="H129" s="51">
        <f t="shared" si="1"/>
        <v>44.997922374429223</v>
      </c>
      <c r="I129" s="51">
        <f t="shared" si="1"/>
        <v>44.997922374429223</v>
      </c>
      <c r="J129" s="51">
        <f t="shared" si="1"/>
        <v>44.997922374429223</v>
      </c>
      <c r="K129" s="51"/>
      <c r="Q129" s="3" t="s">
        <v>1084</v>
      </c>
      <c r="R129" s="3" t="s">
        <v>5354</v>
      </c>
      <c r="S129" s="3" t="s">
        <v>40</v>
      </c>
      <c r="T129" s="149">
        <f>SUMIFS(REN_Existing_Resources!$P:$P,REN_Existing_Resources!$U:$U,$Q129,REN_Existing_Resources!$T:$T,"&lt;&gt;"&amp;"CAISO",REN_Existing_Resources!$V:$V,$S129,REN_Existing_Resources!$M:$M,"&lt;="&amp;DATE(T$108,1,1),REN_Existing_Resources!$Y:$Y,"&gt;="&amp;DATE(T$108,12,31))</f>
        <v>48.999600000000001</v>
      </c>
      <c r="U129" s="103">
        <f>SUMIFS(REN_Existing_Resources!$P:$P,REN_Existing_Resources!$U:$U,$Q129,REN_Existing_Resources!$T:$T,"&lt;&gt;"&amp;"CAISO",REN_Existing_Resources!$V:$V,$S129,REN_Existing_Resources!$M:$M,"&lt;="&amp;DATE(U$108,1,1),REN_Existing_Resources!$Y:$Y,"&gt;="&amp;DATE(U$108,12,31))</f>
        <v>48.999600000000001</v>
      </c>
      <c r="V129" s="103">
        <f>SUMIFS(REN_Existing_Resources!$P:$P,REN_Existing_Resources!$U:$U,$Q129,REN_Existing_Resources!$T:$T,"&lt;&gt;"&amp;"CAISO",REN_Existing_Resources!$V:$V,$S129,REN_Existing_Resources!$M:$M,"&lt;="&amp;DATE(V$108,1,1),REN_Existing_Resources!$Y:$Y,"&gt;="&amp;DATE(V$108,12,31))</f>
        <v>48.999600000000001</v>
      </c>
      <c r="W129" s="150">
        <f>SUMIFS(REN_Existing_Resources!$P:$P,REN_Existing_Resources!$U:$U,$Q129,REN_Existing_Resources!$T:$T,"&lt;&gt;"&amp;"CAISO",REN_Existing_Resources!$V:$V,$S129,REN_Existing_Resources!$M:$M,"&lt;="&amp;DATE(W$108,1,1),REN_Existing_Resources!$Y:$Y,"&gt;="&amp;DATE(W$108,12,31))</f>
        <v>48.999600000000001</v>
      </c>
      <c r="AA129" s="205"/>
    </row>
    <row r="130" spans="1:27" x14ac:dyDescent="0.25">
      <c r="A130" s="3" t="s">
        <v>5270</v>
      </c>
      <c r="B130" s="3"/>
      <c r="C130" s="3" t="s">
        <v>1084</v>
      </c>
      <c r="D130" s="3" t="s">
        <v>1059</v>
      </c>
      <c r="E130" s="3" t="s">
        <v>196</v>
      </c>
      <c r="G130" s="51">
        <f t="shared" si="1"/>
        <v>29.784360730593608</v>
      </c>
      <c r="H130" s="51">
        <f t="shared" si="1"/>
        <v>29.784360730593608</v>
      </c>
      <c r="I130" s="51">
        <f t="shared" si="1"/>
        <v>29.784360730593608</v>
      </c>
      <c r="J130" s="51">
        <f t="shared" si="1"/>
        <v>29.784360730593608</v>
      </c>
      <c r="K130" s="51"/>
      <c r="Q130" s="3" t="s">
        <v>1084</v>
      </c>
      <c r="R130" s="3" t="s">
        <v>5354</v>
      </c>
      <c r="S130" s="3" t="s">
        <v>196</v>
      </c>
      <c r="T130" s="149">
        <f>SUMIFS(REN_Existing_Resources!$P:$P,REN_Existing_Resources!$U:$U,$Q130,REN_Existing_Resources!$T:$T,"&lt;&gt;"&amp;"CAISO",REN_Existing_Resources!$V:$V,$S130,REN_Existing_Resources!$M:$M,"&lt;="&amp;DATE(T$108,1,1),REN_Existing_Resources!$Y:$Y,"&gt;="&amp;DATE(T$108,12,31))</f>
        <v>64</v>
      </c>
      <c r="U130" s="103">
        <f>SUMIFS(REN_Existing_Resources!$P:$P,REN_Existing_Resources!$U:$U,$Q130,REN_Existing_Resources!$T:$T,"&lt;&gt;"&amp;"CAISO",REN_Existing_Resources!$V:$V,$S130,REN_Existing_Resources!$M:$M,"&lt;="&amp;DATE(U$108,1,1),REN_Existing_Resources!$Y:$Y,"&gt;="&amp;DATE(U$108,12,31))</f>
        <v>64</v>
      </c>
      <c r="V130" s="103">
        <f>SUMIFS(REN_Existing_Resources!$P:$P,REN_Existing_Resources!$U:$U,$Q130,REN_Existing_Resources!$T:$T,"&lt;&gt;"&amp;"CAISO",REN_Existing_Resources!$V:$V,$S130,REN_Existing_Resources!$M:$M,"&lt;="&amp;DATE(V$108,1,1),REN_Existing_Resources!$Y:$Y,"&gt;="&amp;DATE(V$108,12,31))</f>
        <v>64</v>
      </c>
      <c r="W130" s="150">
        <f>SUMIFS(REN_Existing_Resources!$P:$P,REN_Existing_Resources!$U:$U,$Q130,REN_Existing_Resources!$T:$T,"&lt;&gt;"&amp;"CAISO",REN_Existing_Resources!$V:$V,$S130,REN_Existing_Resources!$M:$M,"&lt;="&amp;DATE(W$108,1,1),REN_Existing_Resources!$Y:$Y,"&gt;="&amp;DATE(W$108,12,31))</f>
        <v>64</v>
      </c>
      <c r="AA130" s="205"/>
    </row>
    <row r="131" spans="1:27" x14ac:dyDescent="0.25">
      <c r="A131" s="3" t="s">
        <v>5275</v>
      </c>
      <c r="B131" s="3"/>
      <c r="C131" s="3" t="s">
        <v>1084</v>
      </c>
      <c r="D131" s="3" t="s">
        <v>1059</v>
      </c>
      <c r="E131" s="3" t="s">
        <v>218</v>
      </c>
      <c r="G131" s="51">
        <f t="shared" si="1"/>
        <v>2.7330821917808219</v>
      </c>
      <c r="H131" s="51">
        <f t="shared" si="1"/>
        <v>2.7330821917808219</v>
      </c>
      <c r="I131" s="51">
        <f t="shared" si="1"/>
        <v>2.7330821917808219</v>
      </c>
      <c r="J131" s="51">
        <f t="shared" si="1"/>
        <v>2.7330821917808219</v>
      </c>
      <c r="K131" s="51"/>
      <c r="Q131" s="3" t="s">
        <v>1084</v>
      </c>
      <c r="R131" s="3" t="s">
        <v>5354</v>
      </c>
      <c r="S131" s="3" t="s">
        <v>218</v>
      </c>
      <c r="T131" s="149">
        <f>SUMIFS(REN_Existing_Resources!$P:$P,REN_Existing_Resources!$U:$U,$Q131,REN_Existing_Resources!$T:$T,"&lt;&gt;"&amp;"CAISO",REN_Existing_Resources!$V:$V,$S131,REN_Existing_Resources!$M:$M,"&lt;="&amp;DATE(T$108,1,1),REN_Existing_Resources!$Y:$Y,"&gt;="&amp;DATE(T$108,12,31))</f>
        <v>28.734000000000002</v>
      </c>
      <c r="U131" s="103">
        <f>SUMIFS(REN_Existing_Resources!$P:$P,REN_Existing_Resources!$U:$U,$Q131,REN_Existing_Resources!$T:$T,"&lt;&gt;"&amp;"CAISO",REN_Existing_Resources!$V:$V,$S131,REN_Existing_Resources!$M:$M,"&lt;="&amp;DATE(U$108,1,1),REN_Existing_Resources!$Y:$Y,"&gt;="&amp;DATE(U$108,12,31))</f>
        <v>28.734000000000002</v>
      </c>
      <c r="V131" s="103">
        <f>SUMIFS(REN_Existing_Resources!$P:$P,REN_Existing_Resources!$U:$U,$Q131,REN_Existing_Resources!$T:$T,"&lt;&gt;"&amp;"CAISO",REN_Existing_Resources!$V:$V,$S131,REN_Existing_Resources!$M:$M,"&lt;="&amp;DATE(V$108,1,1),REN_Existing_Resources!$Y:$Y,"&gt;="&amp;DATE(V$108,12,31))</f>
        <v>28.734000000000002</v>
      </c>
      <c r="W131" s="150">
        <f>SUMIFS(REN_Existing_Resources!$P:$P,REN_Existing_Resources!$U:$U,$Q131,REN_Existing_Resources!$T:$T,"&lt;&gt;"&amp;"CAISO",REN_Existing_Resources!$V:$V,$S131,REN_Existing_Resources!$M:$M,"&lt;="&amp;DATE(W$108,1,1),REN_Existing_Resources!$Y:$Y,"&gt;="&amp;DATE(W$108,12,31))</f>
        <v>28.734000000000002</v>
      </c>
      <c r="AA131" s="205"/>
    </row>
    <row r="132" spans="1:27" x14ac:dyDescent="0.25">
      <c r="A132" s="3" t="s">
        <v>5276</v>
      </c>
      <c r="B132" s="3"/>
      <c r="C132" s="3" t="s">
        <v>1084</v>
      </c>
      <c r="D132" s="3" t="s">
        <v>1059</v>
      </c>
      <c r="E132" s="3" t="s">
        <v>621</v>
      </c>
      <c r="G132" s="51">
        <f t="shared" si="1"/>
        <v>0</v>
      </c>
      <c r="H132" s="51">
        <f t="shared" si="1"/>
        <v>0</v>
      </c>
      <c r="I132" s="51">
        <f t="shared" si="1"/>
        <v>0</v>
      </c>
      <c r="J132" s="51">
        <f t="shared" si="1"/>
        <v>0</v>
      </c>
      <c r="K132" s="51"/>
      <c r="Q132" s="3" t="s">
        <v>1084</v>
      </c>
      <c r="R132" s="3" t="s">
        <v>5354</v>
      </c>
      <c r="S132" s="3" t="s">
        <v>621</v>
      </c>
      <c r="T132" s="149">
        <f>SUMIFS(REN_Existing_Resources!$P:$P,REN_Existing_Resources!$U:$U,$Q132,REN_Existing_Resources!$T:$T,"&lt;&gt;"&amp;"CAISO",REN_Existing_Resources!$V:$V,$S132,REN_Existing_Resources!$M:$M,"&lt;="&amp;DATE(T$108,1,1),REN_Existing_Resources!$Y:$Y,"&gt;="&amp;DATE(T$108,12,31))</f>
        <v>0</v>
      </c>
      <c r="U132" s="103">
        <f>SUMIFS(REN_Existing_Resources!$P:$P,REN_Existing_Resources!$U:$U,$Q132,REN_Existing_Resources!$T:$T,"&lt;&gt;"&amp;"CAISO",REN_Existing_Resources!$V:$V,$S132,REN_Existing_Resources!$M:$M,"&lt;="&amp;DATE(U$108,1,1),REN_Existing_Resources!$Y:$Y,"&gt;="&amp;DATE(U$108,12,31))</f>
        <v>0</v>
      </c>
      <c r="V132" s="103">
        <f>SUMIFS(REN_Existing_Resources!$P:$P,REN_Existing_Resources!$U:$U,$Q132,REN_Existing_Resources!$T:$T,"&lt;&gt;"&amp;"CAISO",REN_Existing_Resources!$V:$V,$S132,REN_Existing_Resources!$M:$M,"&lt;="&amp;DATE(V$108,1,1),REN_Existing_Resources!$Y:$Y,"&gt;="&amp;DATE(V$108,12,31))</f>
        <v>0</v>
      </c>
      <c r="W132" s="150">
        <f>SUMIFS(REN_Existing_Resources!$P:$P,REN_Existing_Resources!$U:$U,$Q132,REN_Existing_Resources!$T:$T,"&lt;&gt;"&amp;"CAISO",REN_Existing_Resources!$V:$V,$S132,REN_Existing_Resources!$M:$M,"&lt;="&amp;DATE(W$108,1,1),REN_Existing_Resources!$Y:$Y,"&gt;="&amp;DATE(W$108,12,31))</f>
        <v>0</v>
      </c>
      <c r="AA132" s="205"/>
    </row>
    <row r="133" spans="1:27" x14ac:dyDescent="0.25">
      <c r="A133" s="3" t="s">
        <v>5278</v>
      </c>
      <c r="B133" s="3"/>
      <c r="C133" s="3" t="s">
        <v>1084</v>
      </c>
      <c r="D133" s="3" t="s">
        <v>1059</v>
      </c>
      <c r="E133" s="3" t="s">
        <v>997</v>
      </c>
      <c r="G133" s="51">
        <f t="shared" si="1"/>
        <v>982.80579273809485</v>
      </c>
      <c r="H133" s="51">
        <f t="shared" si="1"/>
        <v>982.80579273809485</v>
      </c>
      <c r="I133" s="51">
        <f t="shared" si="1"/>
        <v>982.80579273809485</v>
      </c>
      <c r="J133" s="51">
        <f t="shared" si="1"/>
        <v>982.80579273809485</v>
      </c>
      <c r="K133" s="51"/>
      <c r="Q133" s="3" t="s">
        <v>1084</v>
      </c>
      <c r="R133" s="3" t="s">
        <v>5354</v>
      </c>
      <c r="S133" s="3" t="s">
        <v>997</v>
      </c>
      <c r="T133" s="149">
        <f>SUMIFS(REN_Existing_Resources!$P:$P,REN_Existing_Resources!$U:$U,$Q133,REN_Existing_Resources!$T:$T,"&lt;&gt;"&amp;"CAISO",REN_Existing_Resources!$V:$V,$S133,REN_Existing_Resources!$M:$M,"&lt;="&amp;DATE(T$108,1,1),REN_Existing_Resources!$Y:$Y,"&gt;="&amp;DATE(T$108,12,31))</f>
        <v>986.05689662102031</v>
      </c>
      <c r="U133" s="103">
        <f>SUMIFS(REN_Existing_Resources!$P:$P,REN_Existing_Resources!$U:$U,$Q133,REN_Existing_Resources!$T:$T,"&lt;&gt;"&amp;"CAISO",REN_Existing_Resources!$V:$V,$S133,REN_Existing_Resources!$M:$M,"&lt;="&amp;DATE(U$108,1,1),REN_Existing_Resources!$Y:$Y,"&gt;="&amp;DATE(U$108,12,31))</f>
        <v>986.05689662102031</v>
      </c>
      <c r="V133" s="103">
        <f>SUMIFS(REN_Existing_Resources!$P:$P,REN_Existing_Resources!$U:$U,$Q133,REN_Existing_Resources!$T:$T,"&lt;&gt;"&amp;"CAISO",REN_Existing_Resources!$V:$V,$S133,REN_Existing_Resources!$M:$M,"&lt;="&amp;DATE(V$108,1,1),REN_Existing_Resources!$Y:$Y,"&gt;="&amp;DATE(V$108,12,31))</f>
        <v>986.05689662102031</v>
      </c>
      <c r="W133" s="150">
        <f>SUMIFS(REN_Existing_Resources!$P:$P,REN_Existing_Resources!$U:$U,$Q133,REN_Existing_Resources!$T:$T,"&lt;&gt;"&amp;"CAISO",REN_Existing_Resources!$V:$V,$S133,REN_Existing_Resources!$M:$M,"&lt;="&amp;DATE(W$108,1,1),REN_Existing_Resources!$Y:$Y,"&gt;="&amp;DATE(W$108,12,31))</f>
        <v>986.05689662102031</v>
      </c>
      <c r="AA133" s="205"/>
    </row>
    <row r="134" spans="1:27" x14ac:dyDescent="0.25">
      <c r="A134" s="3" t="s">
        <v>5280</v>
      </c>
      <c r="B134" s="3"/>
      <c r="C134" s="3" t="s">
        <v>2278</v>
      </c>
      <c r="D134" s="3" t="s">
        <v>1059</v>
      </c>
      <c r="E134" s="3" t="s">
        <v>40</v>
      </c>
      <c r="G134" s="51">
        <f t="shared" si="1"/>
        <v>0</v>
      </c>
      <c r="H134" s="51">
        <f t="shared" si="1"/>
        <v>0</v>
      </c>
      <c r="I134" s="51">
        <f t="shared" si="1"/>
        <v>0</v>
      </c>
      <c r="J134" s="51">
        <f t="shared" si="1"/>
        <v>0</v>
      </c>
      <c r="K134" s="51"/>
      <c r="Q134" s="3" t="s">
        <v>2278</v>
      </c>
      <c r="R134" s="3" t="s">
        <v>5354</v>
      </c>
      <c r="S134" s="3" t="s">
        <v>40</v>
      </c>
      <c r="T134" s="149">
        <f>SUMIFS(REN_Existing_Resources!$P:$P,REN_Existing_Resources!$U:$U,$Q134,REN_Existing_Resources!$T:$T,"&lt;&gt;"&amp;"CAISO",REN_Existing_Resources!$V:$V,$S134,REN_Existing_Resources!$M:$M,"&lt;="&amp;DATE(T$108,1,1),REN_Existing_Resources!$Y:$Y,"&gt;="&amp;DATE(T$108,12,31))</f>
        <v>0</v>
      </c>
      <c r="U134" s="103">
        <f>SUMIFS(REN_Existing_Resources!$P:$P,REN_Existing_Resources!$U:$U,$Q134,REN_Existing_Resources!$T:$T,"&lt;&gt;"&amp;"CAISO",REN_Existing_Resources!$V:$V,$S134,REN_Existing_Resources!$M:$M,"&lt;="&amp;DATE(U$108,1,1),REN_Existing_Resources!$Y:$Y,"&gt;="&amp;DATE(U$108,12,31))</f>
        <v>0</v>
      </c>
      <c r="V134" s="103">
        <f>SUMIFS(REN_Existing_Resources!$P:$P,REN_Existing_Resources!$U:$U,$Q134,REN_Existing_Resources!$T:$T,"&lt;&gt;"&amp;"CAISO",REN_Existing_Resources!$V:$V,$S134,REN_Existing_Resources!$M:$M,"&lt;="&amp;DATE(V$108,1,1),REN_Existing_Resources!$Y:$Y,"&gt;="&amp;DATE(V$108,12,31))</f>
        <v>0</v>
      </c>
      <c r="W134" s="150">
        <f>SUMIFS(REN_Existing_Resources!$P:$P,REN_Existing_Resources!$U:$U,$Q134,REN_Existing_Resources!$T:$T,"&lt;&gt;"&amp;"CAISO",REN_Existing_Resources!$V:$V,$S134,REN_Existing_Resources!$M:$M,"&lt;="&amp;DATE(W$108,1,1),REN_Existing_Resources!$Y:$Y,"&gt;="&amp;DATE(W$108,12,31))</f>
        <v>0</v>
      </c>
      <c r="AA134" s="205"/>
    </row>
    <row r="135" spans="1:27" x14ac:dyDescent="0.25">
      <c r="A135" s="3" t="s">
        <v>5284</v>
      </c>
      <c r="B135" s="3"/>
      <c r="C135" s="3" t="s">
        <v>2278</v>
      </c>
      <c r="D135" s="3" t="s">
        <v>1059</v>
      </c>
      <c r="E135" s="3" t="s">
        <v>196</v>
      </c>
      <c r="G135" s="51">
        <f t="shared" si="1"/>
        <v>0</v>
      </c>
      <c r="H135" s="51">
        <f t="shared" si="1"/>
        <v>0</v>
      </c>
      <c r="I135" s="51">
        <f t="shared" si="1"/>
        <v>0</v>
      </c>
      <c r="J135" s="51">
        <f t="shared" si="1"/>
        <v>0</v>
      </c>
      <c r="K135" s="51"/>
      <c r="Q135" s="3" t="s">
        <v>2278</v>
      </c>
      <c r="R135" s="3" t="s">
        <v>5354</v>
      </c>
      <c r="S135" s="3" t="s">
        <v>196</v>
      </c>
      <c r="T135" s="149">
        <f>SUMIFS(REN_Existing_Resources!$P:$P,REN_Existing_Resources!$U:$U,$Q135,REN_Existing_Resources!$T:$T,"&lt;&gt;"&amp;"CAISO",REN_Existing_Resources!$V:$V,$S135,REN_Existing_Resources!$M:$M,"&lt;="&amp;DATE(T$108,1,1),REN_Existing_Resources!$Y:$Y,"&gt;="&amp;DATE(T$108,12,31))</f>
        <v>0</v>
      </c>
      <c r="U135" s="103">
        <f>SUMIFS(REN_Existing_Resources!$P:$P,REN_Existing_Resources!$U:$U,$Q135,REN_Existing_Resources!$T:$T,"&lt;&gt;"&amp;"CAISO",REN_Existing_Resources!$V:$V,$S135,REN_Existing_Resources!$M:$M,"&lt;="&amp;DATE(U$108,1,1),REN_Existing_Resources!$Y:$Y,"&gt;="&amp;DATE(U$108,12,31))</f>
        <v>0</v>
      </c>
      <c r="V135" s="103">
        <f>SUMIFS(REN_Existing_Resources!$P:$P,REN_Existing_Resources!$U:$U,$Q135,REN_Existing_Resources!$T:$T,"&lt;&gt;"&amp;"CAISO",REN_Existing_Resources!$V:$V,$S135,REN_Existing_Resources!$M:$M,"&lt;="&amp;DATE(V$108,1,1),REN_Existing_Resources!$Y:$Y,"&gt;="&amp;DATE(V$108,12,31))</f>
        <v>0</v>
      </c>
      <c r="W135" s="150">
        <f>SUMIFS(REN_Existing_Resources!$P:$P,REN_Existing_Resources!$U:$U,$Q135,REN_Existing_Resources!$T:$T,"&lt;&gt;"&amp;"CAISO",REN_Existing_Resources!$V:$V,$S135,REN_Existing_Resources!$M:$M,"&lt;="&amp;DATE(W$108,1,1),REN_Existing_Resources!$Y:$Y,"&gt;="&amp;DATE(W$108,12,31))</f>
        <v>0</v>
      </c>
      <c r="AA135" s="205"/>
    </row>
    <row r="136" spans="1:27" x14ac:dyDescent="0.25">
      <c r="A136" s="3" t="s">
        <v>5288</v>
      </c>
      <c r="B136" s="3"/>
      <c r="C136" s="3" t="s">
        <v>2278</v>
      </c>
      <c r="D136" s="3" t="s">
        <v>1059</v>
      </c>
      <c r="E136" s="3" t="s">
        <v>218</v>
      </c>
      <c r="G136" s="51">
        <f t="shared" si="1"/>
        <v>0</v>
      </c>
      <c r="H136" s="51">
        <f t="shared" si="1"/>
        <v>0</v>
      </c>
      <c r="I136" s="51">
        <f t="shared" si="1"/>
        <v>0</v>
      </c>
      <c r="J136" s="51">
        <f t="shared" si="1"/>
        <v>0</v>
      </c>
      <c r="K136" s="51"/>
      <c r="Q136" s="3" t="s">
        <v>2278</v>
      </c>
      <c r="R136" s="3" t="s">
        <v>5354</v>
      </c>
      <c r="S136" s="3" t="s">
        <v>218</v>
      </c>
      <c r="T136" s="149">
        <f>SUMIFS(REN_Existing_Resources!$P:$P,REN_Existing_Resources!$U:$U,$Q136,REN_Existing_Resources!$T:$T,"&lt;&gt;"&amp;"CAISO",REN_Existing_Resources!$V:$V,$S136,REN_Existing_Resources!$M:$M,"&lt;="&amp;DATE(T$108,1,1),REN_Existing_Resources!$Y:$Y,"&gt;="&amp;DATE(T$108,12,31))</f>
        <v>0</v>
      </c>
      <c r="U136" s="103">
        <f>SUMIFS(REN_Existing_Resources!$P:$P,REN_Existing_Resources!$U:$U,$Q136,REN_Existing_Resources!$T:$T,"&lt;&gt;"&amp;"CAISO",REN_Existing_Resources!$V:$V,$S136,REN_Existing_Resources!$M:$M,"&lt;="&amp;DATE(U$108,1,1),REN_Existing_Resources!$Y:$Y,"&gt;="&amp;DATE(U$108,12,31))</f>
        <v>0</v>
      </c>
      <c r="V136" s="103">
        <f>SUMIFS(REN_Existing_Resources!$P:$P,REN_Existing_Resources!$U:$U,$Q136,REN_Existing_Resources!$T:$T,"&lt;&gt;"&amp;"CAISO",REN_Existing_Resources!$V:$V,$S136,REN_Existing_Resources!$M:$M,"&lt;="&amp;DATE(V$108,1,1),REN_Existing_Resources!$Y:$Y,"&gt;="&amp;DATE(V$108,12,31))</f>
        <v>0</v>
      </c>
      <c r="W136" s="150">
        <f>SUMIFS(REN_Existing_Resources!$P:$P,REN_Existing_Resources!$U:$U,$Q136,REN_Existing_Resources!$T:$T,"&lt;&gt;"&amp;"CAISO",REN_Existing_Resources!$V:$V,$S136,REN_Existing_Resources!$M:$M,"&lt;="&amp;DATE(W$108,1,1),REN_Existing_Resources!$Y:$Y,"&gt;="&amp;DATE(W$108,12,31))</f>
        <v>0</v>
      </c>
      <c r="AA136" s="205"/>
    </row>
    <row r="137" spans="1:27" x14ac:dyDescent="0.25">
      <c r="A137" s="3" t="s">
        <v>5290</v>
      </c>
      <c r="B137" s="3"/>
      <c r="C137" s="3" t="s">
        <v>2278</v>
      </c>
      <c r="D137" s="3" t="s">
        <v>1059</v>
      </c>
      <c r="E137" s="3" t="s">
        <v>621</v>
      </c>
      <c r="G137" s="51">
        <f t="shared" si="1"/>
        <v>0</v>
      </c>
      <c r="H137" s="51">
        <f t="shared" si="1"/>
        <v>0</v>
      </c>
      <c r="I137" s="51">
        <f t="shared" si="1"/>
        <v>0</v>
      </c>
      <c r="J137" s="51">
        <f t="shared" si="1"/>
        <v>0</v>
      </c>
      <c r="K137" s="51"/>
      <c r="Q137" s="3" t="s">
        <v>2278</v>
      </c>
      <c r="R137" s="3" t="s">
        <v>5354</v>
      </c>
      <c r="S137" s="3" t="s">
        <v>621</v>
      </c>
      <c r="T137" s="149">
        <f>SUMIFS(REN_Existing_Resources!$P:$P,REN_Existing_Resources!$U:$U,$Q137,REN_Existing_Resources!$T:$T,"&lt;&gt;"&amp;"CAISO",REN_Existing_Resources!$V:$V,$S137,REN_Existing_Resources!$M:$M,"&lt;="&amp;DATE(T$108,1,1),REN_Existing_Resources!$Y:$Y,"&gt;="&amp;DATE(T$108,12,31))</f>
        <v>0</v>
      </c>
      <c r="U137" s="103">
        <f>SUMIFS(REN_Existing_Resources!$P:$P,REN_Existing_Resources!$U:$U,$Q137,REN_Existing_Resources!$T:$T,"&lt;&gt;"&amp;"CAISO",REN_Existing_Resources!$V:$V,$S137,REN_Existing_Resources!$M:$M,"&lt;="&amp;DATE(U$108,1,1),REN_Existing_Resources!$Y:$Y,"&gt;="&amp;DATE(U$108,12,31))</f>
        <v>0</v>
      </c>
      <c r="V137" s="103">
        <f>SUMIFS(REN_Existing_Resources!$P:$P,REN_Existing_Resources!$U:$U,$Q137,REN_Existing_Resources!$T:$T,"&lt;&gt;"&amp;"CAISO",REN_Existing_Resources!$V:$V,$S137,REN_Existing_Resources!$M:$M,"&lt;="&amp;DATE(V$108,1,1),REN_Existing_Resources!$Y:$Y,"&gt;="&amp;DATE(V$108,12,31))</f>
        <v>0</v>
      </c>
      <c r="W137" s="150">
        <f>SUMIFS(REN_Existing_Resources!$P:$P,REN_Existing_Resources!$U:$U,$Q137,REN_Existing_Resources!$T:$T,"&lt;&gt;"&amp;"CAISO",REN_Existing_Resources!$V:$V,$S137,REN_Existing_Resources!$M:$M,"&lt;="&amp;DATE(W$108,1,1),REN_Existing_Resources!$Y:$Y,"&gt;="&amp;DATE(W$108,12,31))</f>
        <v>0</v>
      </c>
      <c r="AA137" s="205"/>
    </row>
    <row r="138" spans="1:27" ht="15.75" thickBot="1" x14ac:dyDescent="0.3">
      <c r="A138" s="3" t="s">
        <v>5292</v>
      </c>
      <c r="B138" s="3"/>
      <c r="C138" s="3" t="s">
        <v>2278</v>
      </c>
      <c r="D138" s="3" t="s">
        <v>1059</v>
      </c>
      <c r="E138" s="3" t="s">
        <v>997</v>
      </c>
      <c r="G138" s="51">
        <f t="shared" si="1"/>
        <v>0</v>
      </c>
      <c r="H138" s="51">
        <f t="shared" si="1"/>
        <v>0</v>
      </c>
      <c r="I138" s="51">
        <f t="shared" si="1"/>
        <v>0</v>
      </c>
      <c r="J138" s="51">
        <f t="shared" si="1"/>
        <v>0</v>
      </c>
      <c r="K138" s="51"/>
      <c r="Q138" s="3" t="s">
        <v>2278</v>
      </c>
      <c r="R138" s="3" t="s">
        <v>5354</v>
      </c>
      <c r="S138" s="3" t="s">
        <v>997</v>
      </c>
      <c r="T138" s="153">
        <f>SUMIFS(REN_Existing_Resources!$P:$P,REN_Existing_Resources!$U:$U,$Q138,REN_Existing_Resources!$T:$T,"&lt;&gt;"&amp;"CAISO",REN_Existing_Resources!$V:$V,$S138,REN_Existing_Resources!$M:$M,"&lt;="&amp;DATE(T$108,1,1),REN_Existing_Resources!$Y:$Y,"&gt;="&amp;DATE(T$108,12,31))</f>
        <v>0</v>
      </c>
      <c r="U138" s="154">
        <f>SUMIFS(REN_Existing_Resources!$P:$P,REN_Existing_Resources!$U:$U,$Q138,REN_Existing_Resources!$T:$T,"&lt;&gt;"&amp;"CAISO",REN_Existing_Resources!$V:$V,$S138,REN_Existing_Resources!$M:$M,"&lt;="&amp;DATE(U$108,1,1),REN_Existing_Resources!$Y:$Y,"&gt;="&amp;DATE(U$108,12,31))</f>
        <v>0</v>
      </c>
      <c r="V138" s="154">
        <f>SUMIFS(REN_Existing_Resources!$P:$P,REN_Existing_Resources!$U:$U,$Q138,REN_Existing_Resources!$T:$T,"&lt;&gt;"&amp;"CAISO",REN_Existing_Resources!$V:$V,$S138,REN_Existing_Resources!$M:$M,"&lt;="&amp;DATE(V$108,1,1),REN_Existing_Resources!$Y:$Y,"&gt;="&amp;DATE(V$108,12,31))</f>
        <v>0</v>
      </c>
      <c r="W138" s="155">
        <f>SUMIFS(REN_Existing_Resources!$P:$P,REN_Existing_Resources!$U:$U,$Q138,REN_Existing_Resources!$T:$T,"&lt;&gt;"&amp;"CAISO",REN_Existing_Resources!$V:$V,$S138,REN_Existing_Resources!$M:$M,"&lt;="&amp;DATE(W$108,1,1),REN_Existing_Resources!$Y:$Y,"&gt;="&amp;DATE(W$108,12,31))</f>
        <v>0</v>
      </c>
      <c r="AA138" s="205"/>
    </row>
    <row r="140" spans="1:27" x14ac:dyDescent="0.25">
      <c r="A140" s="96" t="s">
        <v>5353</v>
      </c>
      <c r="B140" s="96"/>
      <c r="C140" s="97" t="s">
        <v>5177</v>
      </c>
      <c r="D140" s="97" t="s">
        <v>5323</v>
      </c>
      <c r="E140" s="97" t="s">
        <v>5178</v>
      </c>
      <c r="F140" s="97"/>
      <c r="G140" s="41">
        <v>2018</v>
      </c>
      <c r="H140" s="41">
        <v>2022</v>
      </c>
      <c r="I140" s="41">
        <v>2026</v>
      </c>
      <c r="J140" s="41">
        <v>2030</v>
      </c>
      <c r="K140" s="41"/>
      <c r="Q140" s="3"/>
    </row>
    <row r="141" spans="1:27" x14ac:dyDescent="0.25">
      <c r="A141" s="98" t="s">
        <v>5293</v>
      </c>
      <c r="B141" s="19"/>
      <c r="C141" s="98" t="s">
        <v>2596</v>
      </c>
      <c r="D141" s="98" t="s">
        <v>2596</v>
      </c>
      <c r="E141" s="98" t="s">
        <v>621</v>
      </c>
      <c r="G141" s="51">
        <f t="shared" ref="G141:J152" si="2">G79/(8.76*$F79)</f>
        <v>0</v>
      </c>
      <c r="H141" s="51">
        <f t="shared" si="2"/>
        <v>0</v>
      </c>
      <c r="I141" s="51">
        <f t="shared" si="2"/>
        <v>526.27317392312648</v>
      </c>
      <c r="J141" s="51">
        <f t="shared" si="2"/>
        <v>1136.1324986558857</v>
      </c>
      <c r="K141" s="51"/>
    </row>
    <row r="142" spans="1:27" x14ac:dyDescent="0.25">
      <c r="A142" s="98" t="s">
        <v>5239</v>
      </c>
      <c r="B142" s="19"/>
      <c r="C142" s="98" t="s">
        <v>910</v>
      </c>
      <c r="D142" s="98" t="s">
        <v>910</v>
      </c>
      <c r="E142" s="98" t="s">
        <v>196</v>
      </c>
      <c r="G142" s="51">
        <f t="shared" si="2"/>
        <v>4</v>
      </c>
      <c r="H142" s="51">
        <f t="shared" si="2"/>
        <v>4</v>
      </c>
      <c r="I142" s="51">
        <f t="shared" si="2"/>
        <v>4</v>
      </c>
      <c r="J142" s="51">
        <f t="shared" si="2"/>
        <v>4</v>
      </c>
      <c r="K142" s="51"/>
    </row>
    <row r="143" spans="1:27" x14ac:dyDescent="0.25">
      <c r="A143" s="98" t="s">
        <v>5240</v>
      </c>
      <c r="B143" s="19"/>
      <c r="C143" s="98" t="s">
        <v>910</v>
      </c>
      <c r="D143" s="98" t="s">
        <v>910</v>
      </c>
      <c r="E143" s="98" t="s">
        <v>621</v>
      </c>
      <c r="G143" s="51">
        <f t="shared" si="2"/>
        <v>0</v>
      </c>
      <c r="H143" s="51">
        <f t="shared" si="2"/>
        <v>54.096808254476059</v>
      </c>
      <c r="I143" s="51">
        <f t="shared" si="2"/>
        <v>193.6184503586002</v>
      </c>
      <c r="J143" s="51">
        <f t="shared" si="2"/>
        <v>348.72555688056974</v>
      </c>
      <c r="K143" s="51"/>
    </row>
    <row r="144" spans="1:27" x14ac:dyDescent="0.25">
      <c r="A144" s="98" t="s">
        <v>5168</v>
      </c>
      <c r="B144" s="19"/>
      <c r="C144" s="98" t="s">
        <v>2651</v>
      </c>
      <c r="D144" s="98" t="s">
        <v>2651</v>
      </c>
      <c r="E144" s="98" t="s">
        <v>621</v>
      </c>
      <c r="G144" s="51">
        <f t="shared" si="2"/>
        <v>349.68397583635527</v>
      </c>
      <c r="H144" s="51">
        <f t="shared" si="2"/>
        <v>349.68397583635527</v>
      </c>
      <c r="I144" s="51">
        <f t="shared" si="2"/>
        <v>349.68397583635527</v>
      </c>
      <c r="J144" s="51">
        <f t="shared" si="2"/>
        <v>349.68397583635527</v>
      </c>
      <c r="K144" s="51"/>
    </row>
    <row r="145" spans="1:11" x14ac:dyDescent="0.25">
      <c r="A145" s="98" t="s">
        <v>5170</v>
      </c>
      <c r="B145" s="19"/>
      <c r="C145" s="98" t="s">
        <v>2651</v>
      </c>
      <c r="D145" s="98" t="s">
        <v>2651</v>
      </c>
      <c r="E145" s="98" t="s">
        <v>621</v>
      </c>
      <c r="G145" s="51">
        <f t="shared" si="2"/>
        <v>249.29081112880766</v>
      </c>
      <c r="H145" s="51">
        <f t="shared" si="2"/>
        <v>249.29081112880766</v>
      </c>
      <c r="I145" s="51">
        <f t="shared" si="2"/>
        <v>249.29081112880766</v>
      </c>
      <c r="J145" s="51">
        <f t="shared" si="2"/>
        <v>249.29081112880766</v>
      </c>
      <c r="K145" s="51"/>
    </row>
    <row r="146" spans="1:11" x14ac:dyDescent="0.25">
      <c r="A146" s="98" t="s">
        <v>5171</v>
      </c>
      <c r="B146" s="19"/>
      <c r="C146" s="98" t="s">
        <v>2651</v>
      </c>
      <c r="D146" s="98" t="s">
        <v>2651</v>
      </c>
      <c r="E146" s="98" t="s">
        <v>621</v>
      </c>
      <c r="G146" s="51">
        <f t="shared" si="2"/>
        <v>60.06028925272156</v>
      </c>
      <c r="H146" s="51">
        <f t="shared" si="2"/>
        <v>60.06028925272156</v>
      </c>
      <c r="I146" s="51">
        <f t="shared" si="2"/>
        <v>60.06028925272156</v>
      </c>
      <c r="J146" s="51">
        <f t="shared" si="2"/>
        <v>60.06028925272156</v>
      </c>
      <c r="K146" s="51"/>
    </row>
    <row r="147" spans="1:11" x14ac:dyDescent="0.25">
      <c r="A147" s="98" t="s">
        <v>5167</v>
      </c>
      <c r="B147" s="19"/>
      <c r="C147" s="98" t="s">
        <v>2651</v>
      </c>
      <c r="D147" s="98" t="s">
        <v>2651</v>
      </c>
      <c r="E147" s="98" t="s">
        <v>997</v>
      </c>
      <c r="G147" s="51">
        <f t="shared" si="2"/>
        <v>0</v>
      </c>
      <c r="H147" s="51">
        <f t="shared" si="2"/>
        <v>26.202542388016326</v>
      </c>
      <c r="I147" s="51">
        <f t="shared" si="2"/>
        <v>259.61203181810913</v>
      </c>
      <c r="J147" s="51">
        <f t="shared" si="2"/>
        <v>259.61203181810913</v>
      </c>
      <c r="K147" s="51"/>
    </row>
    <row r="148" spans="1:11" x14ac:dyDescent="0.25">
      <c r="A148" s="98" t="s">
        <v>5335</v>
      </c>
      <c r="B148" s="19"/>
      <c r="C148" s="98" t="s">
        <v>2651</v>
      </c>
      <c r="D148" s="98" t="s">
        <v>2651</v>
      </c>
      <c r="E148" s="98" t="s">
        <v>196</v>
      </c>
      <c r="G148" s="51">
        <f t="shared" si="2"/>
        <v>86.757990867579906</v>
      </c>
      <c r="H148" s="51">
        <f t="shared" si="2"/>
        <v>171.23287671232876</v>
      </c>
      <c r="I148" s="51">
        <f t="shared" si="2"/>
        <v>171.23287671232876</v>
      </c>
      <c r="J148" s="51">
        <f t="shared" si="2"/>
        <v>171.23287671232876</v>
      </c>
      <c r="K148" s="51"/>
    </row>
    <row r="149" spans="1:11" x14ac:dyDescent="0.25">
      <c r="A149" s="98" t="s">
        <v>5239</v>
      </c>
      <c r="B149" s="19"/>
      <c r="C149" s="98" t="s">
        <v>2651</v>
      </c>
      <c r="D149" s="98" t="s">
        <v>2651</v>
      </c>
      <c r="E149" s="98" t="s">
        <v>196</v>
      </c>
      <c r="G149" s="51">
        <f t="shared" si="2"/>
        <v>0</v>
      </c>
      <c r="H149" s="51">
        <f t="shared" si="2"/>
        <v>0</v>
      </c>
      <c r="I149" s="51">
        <f t="shared" si="2"/>
        <v>85.61643835616438</v>
      </c>
      <c r="J149" s="51">
        <f t="shared" si="2"/>
        <v>91.324200913242009</v>
      </c>
      <c r="K149" s="51"/>
    </row>
    <row r="150" spans="1:11" x14ac:dyDescent="0.25">
      <c r="A150" s="98" t="s">
        <v>5236</v>
      </c>
      <c r="B150" s="19"/>
      <c r="C150" s="98" t="s">
        <v>2651</v>
      </c>
      <c r="D150" s="98" t="s">
        <v>2651</v>
      </c>
      <c r="E150" s="98" t="s">
        <v>621</v>
      </c>
      <c r="G150" s="51">
        <f t="shared" si="2"/>
        <v>86.806030959666373</v>
      </c>
      <c r="H150" s="51">
        <f t="shared" si="2"/>
        <v>269.95170321560988</v>
      </c>
      <c r="I150" s="51">
        <f t="shared" si="2"/>
        <v>303.5702238762899</v>
      </c>
      <c r="J150" s="51">
        <f t="shared" si="2"/>
        <v>440.55315134443396</v>
      </c>
      <c r="K150" s="51"/>
    </row>
    <row r="151" spans="1:11" x14ac:dyDescent="0.25">
      <c r="A151" s="98" t="s">
        <v>5336</v>
      </c>
      <c r="B151" s="19"/>
      <c r="C151" s="98" t="s">
        <v>2651</v>
      </c>
      <c r="D151" s="98" t="s">
        <v>2651</v>
      </c>
      <c r="E151" s="98" t="s">
        <v>997</v>
      </c>
      <c r="G151" s="51">
        <f t="shared" si="2"/>
        <v>0</v>
      </c>
      <c r="H151" s="51">
        <f t="shared" si="2"/>
        <v>0</v>
      </c>
      <c r="I151" s="51">
        <f t="shared" si="2"/>
        <v>0</v>
      </c>
      <c r="J151" s="51">
        <f t="shared" si="2"/>
        <v>172.0089784416499</v>
      </c>
      <c r="K151" s="51"/>
    </row>
    <row r="152" spans="1:11" x14ac:dyDescent="0.25">
      <c r="A152" s="98" t="s">
        <v>5168</v>
      </c>
      <c r="B152" s="19"/>
      <c r="C152" s="98" t="s">
        <v>2651</v>
      </c>
      <c r="D152" s="98" t="s">
        <v>2651</v>
      </c>
      <c r="E152" s="98" t="s">
        <v>621</v>
      </c>
      <c r="G152" s="51">
        <f t="shared" si="2"/>
        <v>0</v>
      </c>
      <c r="H152" s="51">
        <f t="shared" si="2"/>
        <v>266.06780942045856</v>
      </c>
      <c r="I152" s="51">
        <f t="shared" si="2"/>
        <v>478.73484482730487</v>
      </c>
      <c r="J152" s="51">
        <f t="shared" si="2"/>
        <v>948.52050214521819</v>
      </c>
      <c r="K152" s="51"/>
    </row>
    <row r="154" spans="1:11" x14ac:dyDescent="0.25">
      <c r="A154" s="96" t="s">
        <v>5340</v>
      </c>
      <c r="B154" s="96"/>
      <c r="C154" s="96" t="s">
        <v>5338</v>
      </c>
      <c r="D154" s="96" t="s">
        <v>5323</v>
      </c>
      <c r="E154" s="97" t="s">
        <v>16</v>
      </c>
      <c r="F154" s="96"/>
      <c r="G154" s="41">
        <v>2018</v>
      </c>
      <c r="H154" s="41">
        <v>2022</v>
      </c>
      <c r="I154" s="41">
        <v>2026</v>
      </c>
      <c r="J154" s="41">
        <v>2030</v>
      </c>
      <c r="K154" s="41"/>
    </row>
    <row r="155" spans="1:11" x14ac:dyDescent="0.25">
      <c r="A155" s="3" t="s">
        <v>5278</v>
      </c>
      <c r="B155" s="3"/>
      <c r="C155" s="3" t="s">
        <v>1084</v>
      </c>
      <c r="D155" s="3" t="s">
        <v>1059</v>
      </c>
      <c r="E155" s="3" t="s">
        <v>997</v>
      </c>
      <c r="G155" s="51">
        <f t="shared" ref="G155:J159" si="3">G93/(8760*$F93)</f>
        <v>7267.7526159309655</v>
      </c>
      <c r="H155" s="51">
        <f t="shared" si="3"/>
        <v>8722.4756682022489</v>
      </c>
      <c r="I155" s="51">
        <f t="shared" si="3"/>
        <v>8722.4756682022489</v>
      </c>
      <c r="J155" s="51">
        <f t="shared" si="3"/>
        <v>9177.1010126545862</v>
      </c>
      <c r="K155" s="51"/>
    </row>
    <row r="156" spans="1:11" x14ac:dyDescent="0.25">
      <c r="A156" s="3" t="s">
        <v>5276</v>
      </c>
      <c r="B156" s="3"/>
      <c r="C156" s="3" t="s">
        <v>1084</v>
      </c>
      <c r="D156" s="3" t="s">
        <v>1059</v>
      </c>
      <c r="E156" s="3" t="s">
        <v>621</v>
      </c>
      <c r="G156" s="51">
        <f t="shared" si="3"/>
        <v>427.5098321453039</v>
      </c>
      <c r="H156" s="51">
        <f t="shared" si="3"/>
        <v>565.75580875213495</v>
      </c>
      <c r="I156" s="51">
        <f t="shared" si="3"/>
        <v>565.75580875213495</v>
      </c>
      <c r="J156" s="51">
        <f t="shared" si="3"/>
        <v>564.80086052725778</v>
      </c>
      <c r="K156" s="51"/>
    </row>
    <row r="157" spans="1:11" x14ac:dyDescent="0.25">
      <c r="A157" s="3" t="s">
        <v>5265</v>
      </c>
      <c r="B157" s="3"/>
      <c r="C157" s="3" t="s">
        <v>1084</v>
      </c>
      <c r="D157" s="3" t="s">
        <v>1059</v>
      </c>
      <c r="E157" s="3" t="s">
        <v>40</v>
      </c>
      <c r="G157" s="51">
        <f t="shared" si="3"/>
        <v>599.71172809310121</v>
      </c>
      <c r="H157" s="51">
        <f t="shared" si="3"/>
        <v>599.71172809310121</v>
      </c>
      <c r="I157" s="51">
        <f t="shared" si="3"/>
        <v>561.37685219166997</v>
      </c>
      <c r="J157" s="51">
        <f t="shared" si="3"/>
        <v>554.76665753767099</v>
      </c>
      <c r="K157" s="51"/>
    </row>
    <row r="158" spans="1:11" x14ac:dyDescent="0.25">
      <c r="A158" s="3" t="s">
        <v>5270</v>
      </c>
      <c r="B158" s="3"/>
      <c r="C158" s="3" t="s">
        <v>1084</v>
      </c>
      <c r="D158" s="3" t="s">
        <v>1059</v>
      </c>
      <c r="E158" s="3" t="s">
        <v>196</v>
      </c>
      <c r="G158" s="51">
        <f t="shared" si="3"/>
        <v>103.84795912052407</v>
      </c>
      <c r="H158" s="51">
        <f t="shared" si="3"/>
        <v>103.84795912052407</v>
      </c>
      <c r="I158" s="51">
        <f t="shared" si="3"/>
        <v>103.84795912052407</v>
      </c>
      <c r="J158" s="51">
        <f t="shared" si="3"/>
        <v>103.84795912052407</v>
      </c>
      <c r="K158" s="51"/>
    </row>
    <row r="159" spans="1:11" x14ac:dyDescent="0.25">
      <c r="A159" s="3" t="s">
        <v>5275</v>
      </c>
      <c r="B159" s="3"/>
      <c r="C159" s="3" t="s">
        <v>1084</v>
      </c>
      <c r="D159" s="3" t="s">
        <v>1059</v>
      </c>
      <c r="E159" s="3" t="s">
        <v>218</v>
      </c>
      <c r="G159" s="51">
        <f t="shared" si="3"/>
        <v>0</v>
      </c>
      <c r="H159" s="51">
        <f t="shared" si="3"/>
        <v>0</v>
      </c>
      <c r="I159" s="51">
        <f t="shared" si="3"/>
        <v>0</v>
      </c>
      <c r="J159" s="51">
        <f t="shared" si="3"/>
        <v>0</v>
      </c>
      <c r="K159" s="51"/>
    </row>
    <row r="161" spans="1:16" x14ac:dyDescent="0.25">
      <c r="A161" s="96" t="s">
        <v>5341</v>
      </c>
      <c r="B161" s="96"/>
      <c r="C161" s="96" t="s">
        <v>5338</v>
      </c>
      <c r="D161" s="96" t="s">
        <v>5323</v>
      </c>
      <c r="E161" s="97" t="s">
        <v>16</v>
      </c>
      <c r="F161" s="96"/>
      <c r="G161" s="41">
        <v>2018</v>
      </c>
      <c r="H161" s="41">
        <v>2022</v>
      </c>
      <c r="I161" s="41">
        <v>2026</v>
      </c>
      <c r="J161" s="41">
        <v>2030</v>
      </c>
      <c r="K161" s="41"/>
    </row>
    <row r="162" spans="1:16" x14ac:dyDescent="0.25">
      <c r="A162" s="3" t="s">
        <v>5292</v>
      </c>
      <c r="B162" s="3"/>
      <c r="C162" s="3" t="s">
        <v>2278</v>
      </c>
      <c r="D162" s="3" t="s">
        <v>1059</v>
      </c>
      <c r="E162" s="3" t="s">
        <v>997</v>
      </c>
      <c r="G162" s="51">
        <f t="shared" ref="G162:J166" si="4">G100/(8760*$F100)</f>
        <v>1980.8635397649944</v>
      </c>
      <c r="H162" s="51">
        <f t="shared" si="4"/>
        <v>2132.8423769286514</v>
      </c>
      <c r="I162" s="51">
        <f t="shared" si="4"/>
        <v>2132.8423769286514</v>
      </c>
      <c r="J162" s="51">
        <f t="shared" si="4"/>
        <v>1742.017989454291</v>
      </c>
      <c r="K162" s="51"/>
    </row>
    <row r="163" spans="1:16" x14ac:dyDescent="0.25">
      <c r="A163" s="3" t="s">
        <v>5290</v>
      </c>
      <c r="B163" s="3"/>
      <c r="C163" s="3" t="s">
        <v>2278</v>
      </c>
      <c r="D163" s="3" t="s">
        <v>1059</v>
      </c>
      <c r="E163" s="3" t="s">
        <v>621</v>
      </c>
      <c r="G163" s="51">
        <f t="shared" si="4"/>
        <v>1971.3110082618618</v>
      </c>
      <c r="H163" s="51">
        <f t="shared" si="4"/>
        <v>1971.3110082618618</v>
      </c>
      <c r="I163" s="51">
        <f t="shared" si="4"/>
        <v>1963.1041258960577</v>
      </c>
      <c r="J163" s="51">
        <f t="shared" si="4"/>
        <v>2908.2833888158721</v>
      </c>
      <c r="K163" s="51"/>
    </row>
    <row r="164" spans="1:16" x14ac:dyDescent="0.25">
      <c r="A164" s="3" t="s">
        <v>5280</v>
      </c>
      <c r="B164" s="3"/>
      <c r="C164" s="3" t="s">
        <v>2278</v>
      </c>
      <c r="D164" s="3" t="s">
        <v>1059</v>
      </c>
      <c r="E164" s="3" t="s">
        <v>40</v>
      </c>
      <c r="G164" s="51">
        <f t="shared" si="4"/>
        <v>37.395462931821903</v>
      </c>
      <c r="H164" s="51">
        <f t="shared" si="4"/>
        <v>37.395462931821903</v>
      </c>
      <c r="I164" s="51">
        <f t="shared" si="4"/>
        <v>37.395462931821903</v>
      </c>
      <c r="J164" s="51">
        <f t="shared" si="4"/>
        <v>36.02922240118734</v>
      </c>
      <c r="K164" s="51"/>
    </row>
    <row r="165" spans="1:16" x14ac:dyDescent="0.25">
      <c r="A165" s="3" t="s">
        <v>5284</v>
      </c>
      <c r="B165" s="3"/>
      <c r="C165" s="3" t="s">
        <v>2278</v>
      </c>
      <c r="D165" s="3" t="s">
        <v>1059</v>
      </c>
      <c r="E165" s="3" t="s">
        <v>196</v>
      </c>
      <c r="G165" s="51">
        <f t="shared" si="4"/>
        <v>406.90794372458043</v>
      </c>
      <c r="H165" s="51">
        <f t="shared" si="4"/>
        <v>406.90794372458043</v>
      </c>
      <c r="I165" s="51">
        <f t="shared" si="4"/>
        <v>406.90794372458043</v>
      </c>
      <c r="J165" s="51">
        <f t="shared" si="4"/>
        <v>406.90794372458043</v>
      </c>
      <c r="K165" s="51"/>
    </row>
    <row r="166" spans="1:16" x14ac:dyDescent="0.25">
      <c r="A166" s="3" t="s">
        <v>5288</v>
      </c>
      <c r="B166" s="3"/>
      <c r="C166" s="3" t="s">
        <v>2278</v>
      </c>
      <c r="D166" s="3" t="s">
        <v>1059</v>
      </c>
      <c r="E166" s="3" t="s">
        <v>218</v>
      </c>
      <c r="G166" s="51">
        <f t="shared" si="4"/>
        <v>0</v>
      </c>
      <c r="H166" s="51">
        <f t="shared" si="4"/>
        <v>0</v>
      </c>
      <c r="I166" s="51">
        <f t="shared" si="4"/>
        <v>0</v>
      </c>
      <c r="J166" s="51">
        <f t="shared" si="4"/>
        <v>0</v>
      </c>
      <c r="K166" s="51"/>
    </row>
    <row r="168" spans="1:16" x14ac:dyDescent="0.25">
      <c r="A168" s="96" t="s">
        <v>5342</v>
      </c>
      <c r="B168" s="96"/>
      <c r="C168" s="96" t="s">
        <v>5177</v>
      </c>
      <c r="D168" s="96" t="s">
        <v>5323</v>
      </c>
      <c r="E168" s="97" t="s">
        <v>16</v>
      </c>
      <c r="F168" s="96"/>
      <c r="G168" s="41">
        <v>2018</v>
      </c>
      <c r="H168" s="41">
        <v>2022</v>
      </c>
      <c r="I168" s="41">
        <v>2026</v>
      </c>
      <c r="J168" s="41">
        <v>2030</v>
      </c>
      <c r="K168" s="41"/>
      <c r="L168" s="49" t="s">
        <v>5318</v>
      </c>
      <c r="M168" s="41">
        <v>2018</v>
      </c>
      <c r="N168" s="41">
        <v>2022</v>
      </c>
      <c r="O168" s="41">
        <v>2026</v>
      </c>
      <c r="P168" s="41">
        <v>2030</v>
      </c>
    </row>
    <row r="169" spans="1:16" x14ac:dyDescent="0.25">
      <c r="A169" s="3" t="s">
        <v>5199</v>
      </c>
      <c r="B169" s="3"/>
      <c r="C169" s="3" t="s">
        <v>2596</v>
      </c>
      <c r="D169" s="3" t="s">
        <v>1059</v>
      </c>
      <c r="E169" s="3" t="s">
        <v>40</v>
      </c>
      <c r="G169" s="51">
        <f t="shared" ref="G169:J198" si="5">G109+SUMIFS(G$141:G$166,$C$141:$C$166,$C169,$E$141:$E$166,$E169)</f>
        <v>7.7198782343987835</v>
      </c>
      <c r="H169" s="51">
        <f t="shared" si="5"/>
        <v>7.7198782343987835</v>
      </c>
      <c r="I169" s="51">
        <f t="shared" si="5"/>
        <v>7.7198782343987835</v>
      </c>
      <c r="J169" s="51">
        <f t="shared" si="5"/>
        <v>7.7198782343987835</v>
      </c>
      <c r="K169" s="137">
        <v>1</v>
      </c>
      <c r="L169" t="s">
        <v>5199</v>
      </c>
      <c r="M169" s="51">
        <f>SUMIFS(raw_resource_build!$I:$I,raw_resource_build!$B:$B,$L169,raw_resource_build!$A:$A,M$168)</f>
        <v>7.72</v>
      </c>
      <c r="N169" s="51">
        <f>SUMIFS(raw_resource_build!$I:$I,raw_resource_build!$B:$B,$L169,raw_resource_build!$A:$A,N$168)</f>
        <v>7.72</v>
      </c>
      <c r="O169" s="51">
        <f>SUMIFS(raw_resource_build!$I:$I,raw_resource_build!$B:$B,$L169,raw_resource_build!$A:$A,O$168)</f>
        <v>7.72</v>
      </c>
      <c r="P169" s="51">
        <f>SUMIFS(raw_resource_build!$I:$I,raw_resource_build!$B:$B,$L169,raw_resource_build!$A:$A,P$168)</f>
        <v>7.72</v>
      </c>
    </row>
    <row r="170" spans="1:16" x14ac:dyDescent="0.25">
      <c r="A170" s="3" t="s">
        <v>5201</v>
      </c>
      <c r="B170" s="3"/>
      <c r="C170" s="3" t="s">
        <v>2596</v>
      </c>
      <c r="D170" s="3" t="s">
        <v>1059</v>
      </c>
      <c r="E170" s="3" t="s">
        <v>196</v>
      </c>
      <c r="G170" s="51">
        <f t="shared" si="5"/>
        <v>0</v>
      </c>
      <c r="H170" s="51">
        <f t="shared" si="5"/>
        <v>0</v>
      </c>
      <c r="I170" s="51">
        <f t="shared" si="5"/>
        <v>0</v>
      </c>
      <c r="J170" s="51">
        <f t="shared" si="5"/>
        <v>0</v>
      </c>
      <c r="K170" s="137">
        <v>1</v>
      </c>
      <c r="L170" t="s">
        <v>5201</v>
      </c>
      <c r="M170" s="51">
        <f>SUMIFS(raw_resource_build!$I:$I,raw_resource_build!$B:$B,$L170,raw_resource_build!$A:$A,M$168)</f>
        <v>0</v>
      </c>
      <c r="N170" s="51">
        <f>SUMIFS(raw_resource_build!$I:$I,raw_resource_build!$B:$B,$L170,raw_resource_build!$A:$A,N$168)</f>
        <v>0</v>
      </c>
      <c r="O170" s="51">
        <f>SUMIFS(raw_resource_build!$I:$I,raw_resource_build!$B:$B,$L170,raw_resource_build!$A:$A,O$168)</f>
        <v>0</v>
      </c>
      <c r="P170" s="51">
        <f>SUMIFS(raw_resource_build!$I:$I,raw_resource_build!$B:$B,$L170,raw_resource_build!$A:$A,P$168)</f>
        <v>0</v>
      </c>
    </row>
    <row r="171" spans="1:16" x14ac:dyDescent="0.25">
      <c r="A171" s="3" t="s">
        <v>5205</v>
      </c>
      <c r="B171" s="3"/>
      <c r="C171" s="3" t="s">
        <v>2596</v>
      </c>
      <c r="D171" s="3" t="s">
        <v>1059</v>
      </c>
      <c r="E171" s="3" t="s">
        <v>218</v>
      </c>
      <c r="G171" s="51">
        <f t="shared" si="5"/>
        <v>18.39279033333333</v>
      </c>
      <c r="H171" s="51">
        <f t="shared" si="5"/>
        <v>18.39279033333333</v>
      </c>
      <c r="I171" s="51">
        <f t="shared" si="5"/>
        <v>18.39279033333333</v>
      </c>
      <c r="J171" s="51">
        <f t="shared" si="5"/>
        <v>18.39279033333333</v>
      </c>
      <c r="K171" s="137">
        <v>1</v>
      </c>
      <c r="L171" t="s">
        <v>5205</v>
      </c>
      <c r="M171" s="51">
        <f>SUMIFS(raw_resource_build!$I:$I,raw_resource_build!$B:$B,$L171,raw_resource_build!$A:$A,M$168)</f>
        <v>18.39</v>
      </c>
      <c r="N171" s="51">
        <f>SUMIFS(raw_resource_build!$I:$I,raw_resource_build!$B:$B,$L171,raw_resource_build!$A:$A,N$168)</f>
        <v>18.39</v>
      </c>
      <c r="O171" s="51">
        <f>SUMIFS(raw_resource_build!$I:$I,raw_resource_build!$B:$B,$L171,raw_resource_build!$A:$A,O$168)</f>
        <v>18.39</v>
      </c>
      <c r="P171" s="51">
        <f>SUMIFS(raw_resource_build!$I:$I,raw_resource_build!$B:$B,$L171,raw_resource_build!$A:$A,P$168)</f>
        <v>18.39</v>
      </c>
    </row>
    <row r="172" spans="1:16" x14ac:dyDescent="0.25">
      <c r="A172" s="3" t="s">
        <v>5206</v>
      </c>
      <c r="B172" s="3"/>
      <c r="C172" s="3" t="s">
        <v>2596</v>
      </c>
      <c r="D172" s="3" t="s">
        <v>1059</v>
      </c>
      <c r="E172" s="3" t="s">
        <v>621</v>
      </c>
      <c r="G172" s="51">
        <f t="shared" si="5"/>
        <v>123.49599968166184</v>
      </c>
      <c r="H172" s="51">
        <f t="shared" si="5"/>
        <v>123.49599968166184</v>
      </c>
      <c r="I172" s="51">
        <f t="shared" si="5"/>
        <v>649.76917360478831</v>
      </c>
      <c r="J172" s="51">
        <f t="shared" si="5"/>
        <v>1259.6284983375476</v>
      </c>
      <c r="K172" s="137">
        <v>1</v>
      </c>
      <c r="L172" t="s">
        <v>5206</v>
      </c>
      <c r="M172" s="51">
        <f>SUMIFS(raw_resource_build!$I:$I,raw_resource_build!$B:$B,$L172,raw_resource_build!$A:$A,M$168)</f>
        <v>123.5</v>
      </c>
      <c r="N172" s="51">
        <f>SUMIFS(raw_resource_build!$I:$I,raw_resource_build!$B:$B,$L172,raw_resource_build!$A:$A,N$168)</f>
        <v>123.5</v>
      </c>
      <c r="O172" s="51">
        <f>SUMIFS(raw_resource_build!$I:$I,raw_resource_build!$B:$B,$L172,raw_resource_build!$A:$A,O$168)</f>
        <v>649.77</v>
      </c>
      <c r="P172" s="51">
        <f>SUMIFS(raw_resource_build!$I:$I,raw_resource_build!$B:$B,$L172,raw_resource_build!$A:$A,P$168)</f>
        <v>1259.6300000000001</v>
      </c>
    </row>
    <row r="173" spans="1:16" x14ac:dyDescent="0.25">
      <c r="A173" s="3" t="s">
        <v>5207</v>
      </c>
      <c r="B173" s="3"/>
      <c r="C173" s="3" t="s">
        <v>2596</v>
      </c>
      <c r="D173" s="3" t="s">
        <v>1059</v>
      </c>
      <c r="E173" s="3" t="s">
        <v>997</v>
      </c>
      <c r="G173" s="51">
        <f t="shared" si="5"/>
        <v>0</v>
      </c>
      <c r="H173" s="51">
        <f t="shared" si="5"/>
        <v>0</v>
      </c>
      <c r="I173" s="51">
        <f t="shared" si="5"/>
        <v>0</v>
      </c>
      <c r="J173" s="51">
        <f t="shared" si="5"/>
        <v>0</v>
      </c>
      <c r="K173" s="137">
        <v>1</v>
      </c>
      <c r="L173" t="s">
        <v>5207</v>
      </c>
      <c r="M173" s="51">
        <f>SUMIFS(raw_resource_build!$I:$I,raw_resource_build!$B:$B,$L173,raw_resource_build!$A:$A,M$168)</f>
        <v>0</v>
      </c>
      <c r="N173" s="51">
        <f>SUMIFS(raw_resource_build!$I:$I,raw_resource_build!$B:$B,$L173,raw_resource_build!$A:$A,N$168)</f>
        <v>0</v>
      </c>
      <c r="O173" s="51">
        <f>SUMIFS(raw_resource_build!$I:$I,raw_resource_build!$B:$B,$L173,raw_resource_build!$A:$A,O$168)</f>
        <v>0</v>
      </c>
      <c r="P173" s="51">
        <f>SUMIFS(raw_resource_build!$I:$I,raw_resource_build!$B:$B,$L173,raw_resource_build!$A:$A,P$168)</f>
        <v>0</v>
      </c>
    </row>
    <row r="174" spans="1:16" x14ac:dyDescent="0.25">
      <c r="A174" s="3" t="s">
        <v>5211</v>
      </c>
      <c r="B174" s="3"/>
      <c r="C174" s="3" t="s">
        <v>39</v>
      </c>
      <c r="D174" s="3" t="s">
        <v>1059</v>
      </c>
      <c r="E174" s="3" t="s">
        <v>40</v>
      </c>
      <c r="G174" s="51">
        <f t="shared" si="5"/>
        <v>60.247446917808226</v>
      </c>
      <c r="H174" s="51">
        <f t="shared" si="5"/>
        <v>60.247446917808226</v>
      </c>
      <c r="I174" s="51">
        <f t="shared" si="5"/>
        <v>60.247446917808226</v>
      </c>
      <c r="J174" s="51">
        <f t="shared" si="5"/>
        <v>60.247446917808226</v>
      </c>
      <c r="K174" s="137">
        <v>1</v>
      </c>
      <c r="L174" t="s">
        <v>5211</v>
      </c>
      <c r="M174" s="51">
        <f>SUMIFS(raw_resource_build!$I:$I,raw_resource_build!$B:$B,$L174,raw_resource_build!$A:$A,M$168)</f>
        <v>60.25</v>
      </c>
      <c r="N174" s="51">
        <f>SUMIFS(raw_resource_build!$I:$I,raw_resource_build!$B:$B,$L174,raw_resource_build!$A:$A,N$168)</f>
        <v>60.25</v>
      </c>
      <c r="O174" s="51">
        <f>SUMIFS(raw_resource_build!$I:$I,raw_resource_build!$B:$B,$L174,raw_resource_build!$A:$A,O$168)</f>
        <v>60.25</v>
      </c>
      <c r="P174" s="51">
        <f>SUMIFS(raw_resource_build!$I:$I,raw_resource_build!$B:$B,$L174,raw_resource_build!$A:$A,P$168)</f>
        <v>60.25</v>
      </c>
    </row>
    <row r="175" spans="1:16" x14ac:dyDescent="0.25">
      <c r="A175" s="3" t="s">
        <v>5214</v>
      </c>
      <c r="B175" s="3"/>
      <c r="C175" s="3" t="s">
        <v>39</v>
      </c>
      <c r="D175" s="3" t="s">
        <v>1059</v>
      </c>
      <c r="E175" s="3" t="s">
        <v>196</v>
      </c>
      <c r="G175" s="51">
        <f t="shared" si="5"/>
        <v>254.89401075684938</v>
      </c>
      <c r="H175" s="51">
        <f t="shared" si="5"/>
        <v>254.89401075684938</v>
      </c>
      <c r="I175" s="51">
        <f t="shared" si="5"/>
        <v>254.89401075684938</v>
      </c>
      <c r="J175" s="51">
        <f t="shared" si="5"/>
        <v>254.89401075684938</v>
      </c>
      <c r="K175" s="137">
        <v>1</v>
      </c>
      <c r="L175" t="s">
        <v>5214</v>
      </c>
      <c r="M175" s="51">
        <f>SUMIFS(raw_resource_build!$I:$I,raw_resource_build!$B:$B,$L175,raw_resource_build!$A:$A,M$168)</f>
        <v>254.89</v>
      </c>
      <c r="N175" s="51">
        <f>SUMIFS(raw_resource_build!$I:$I,raw_resource_build!$B:$B,$L175,raw_resource_build!$A:$A,N$168)</f>
        <v>254.89</v>
      </c>
      <c r="O175" s="51">
        <f>SUMIFS(raw_resource_build!$I:$I,raw_resource_build!$B:$B,$L175,raw_resource_build!$A:$A,O$168)</f>
        <v>254.89</v>
      </c>
      <c r="P175" s="51">
        <f>SUMIFS(raw_resource_build!$I:$I,raw_resource_build!$B:$B,$L175,raw_resource_build!$A:$A,P$168)</f>
        <v>254.89</v>
      </c>
    </row>
    <row r="176" spans="1:16" x14ac:dyDescent="0.25">
      <c r="A176" s="3" t="s">
        <v>5229</v>
      </c>
      <c r="B176" s="3"/>
      <c r="C176" s="3" t="s">
        <v>39</v>
      </c>
      <c r="D176" s="3" t="s">
        <v>1059</v>
      </c>
      <c r="E176" s="3" t="s">
        <v>218</v>
      </c>
      <c r="G176" s="51">
        <f t="shared" si="5"/>
        <v>24.173635290902446</v>
      </c>
      <c r="H176" s="51">
        <f t="shared" si="5"/>
        <v>24.173635290902446</v>
      </c>
      <c r="I176" s="51">
        <f t="shared" si="5"/>
        <v>24.173635290902446</v>
      </c>
      <c r="J176" s="51">
        <f t="shared" si="5"/>
        <v>24.173635290902446</v>
      </c>
      <c r="K176" s="137">
        <v>1</v>
      </c>
      <c r="L176" t="s">
        <v>5229</v>
      </c>
      <c r="M176" s="51">
        <f>SUMIFS(raw_resource_build!$I:$I,raw_resource_build!$B:$B,$L176,raw_resource_build!$A:$A,M$168)</f>
        <v>24.17</v>
      </c>
      <c r="N176" s="51">
        <f>SUMIFS(raw_resource_build!$I:$I,raw_resource_build!$B:$B,$L176,raw_resource_build!$A:$A,N$168)</f>
        <v>24.17</v>
      </c>
      <c r="O176" s="51">
        <f>SUMIFS(raw_resource_build!$I:$I,raw_resource_build!$B:$B,$L176,raw_resource_build!$A:$A,O$168)</f>
        <v>24.17</v>
      </c>
      <c r="P176" s="51">
        <f>SUMIFS(raw_resource_build!$I:$I,raw_resource_build!$B:$B,$L176,raw_resource_build!$A:$A,P$168)</f>
        <v>24.17</v>
      </c>
    </row>
    <row r="177" spans="1:16" x14ac:dyDescent="0.25">
      <c r="A177" s="3" t="s">
        <v>5231</v>
      </c>
      <c r="B177" s="3"/>
      <c r="C177" s="3" t="s">
        <v>39</v>
      </c>
      <c r="D177" s="3" t="s">
        <v>1059</v>
      </c>
      <c r="E177" s="3" t="s">
        <v>621</v>
      </c>
      <c r="G177" s="51">
        <f t="shared" si="5"/>
        <v>42.010033069529989</v>
      </c>
      <c r="H177" s="51">
        <f t="shared" si="5"/>
        <v>42.010033069529989</v>
      </c>
      <c r="I177" s="51">
        <f t="shared" si="5"/>
        <v>42.010033069529989</v>
      </c>
      <c r="J177" s="51">
        <f t="shared" si="5"/>
        <v>42.010033069529989</v>
      </c>
      <c r="K177" s="137">
        <v>1</v>
      </c>
      <c r="L177" t="s">
        <v>5231</v>
      </c>
      <c r="M177" s="51">
        <f>SUMIFS(raw_resource_build!$I:$I,raw_resource_build!$B:$B,$L177,raw_resource_build!$A:$A,M$168)</f>
        <v>42.01</v>
      </c>
      <c r="N177" s="51">
        <f>SUMIFS(raw_resource_build!$I:$I,raw_resource_build!$B:$B,$L177,raw_resource_build!$A:$A,N$168)</f>
        <v>42.01</v>
      </c>
      <c r="O177" s="51">
        <f>SUMIFS(raw_resource_build!$I:$I,raw_resource_build!$B:$B,$L177,raw_resource_build!$A:$A,O$168)</f>
        <v>42.01</v>
      </c>
      <c r="P177" s="51">
        <f>SUMIFS(raw_resource_build!$I:$I,raw_resource_build!$B:$B,$L177,raw_resource_build!$A:$A,P$168)</f>
        <v>42.01</v>
      </c>
    </row>
    <row r="178" spans="1:16" x14ac:dyDescent="0.25">
      <c r="A178" s="3" t="s">
        <v>5233</v>
      </c>
      <c r="B178" s="3"/>
      <c r="C178" s="3" t="s">
        <v>39</v>
      </c>
      <c r="D178" s="3" t="s">
        <v>1059</v>
      </c>
      <c r="E178" s="3" t="s">
        <v>997</v>
      </c>
      <c r="G178" s="51">
        <f t="shared" si="5"/>
        <v>455.69478639939308</v>
      </c>
      <c r="H178" s="51">
        <f t="shared" si="5"/>
        <v>455.69478639939308</v>
      </c>
      <c r="I178" s="51">
        <f t="shared" si="5"/>
        <v>455.69478639939308</v>
      </c>
      <c r="J178" s="51">
        <f t="shared" si="5"/>
        <v>455.69478639939308</v>
      </c>
      <c r="K178" s="137">
        <v>1</v>
      </c>
      <c r="L178" t="s">
        <v>5233</v>
      </c>
      <c r="M178" s="51">
        <f>SUMIFS(raw_resource_build!$I:$I,raw_resource_build!$B:$B,$L178,raw_resource_build!$A:$A,M$168)</f>
        <v>455.69</v>
      </c>
      <c r="N178" s="51">
        <f>SUMIFS(raw_resource_build!$I:$I,raw_resource_build!$B:$B,$L178,raw_resource_build!$A:$A,N$168)</f>
        <v>455.69</v>
      </c>
      <c r="O178" s="51">
        <f>SUMIFS(raw_resource_build!$I:$I,raw_resource_build!$B:$B,$L178,raw_resource_build!$A:$A,O$168)</f>
        <v>455.69</v>
      </c>
      <c r="P178" s="51">
        <f>SUMIFS(raw_resource_build!$I:$I,raw_resource_build!$B:$B,$L178,raw_resource_build!$A:$A,P$168)</f>
        <v>455.69</v>
      </c>
    </row>
    <row r="179" spans="1:16" x14ac:dyDescent="0.25">
      <c r="A179" s="3" t="s">
        <v>5241</v>
      </c>
      <c r="B179" s="3"/>
      <c r="C179" s="3" t="s">
        <v>910</v>
      </c>
      <c r="D179" s="3" t="s">
        <v>1059</v>
      </c>
      <c r="E179" s="3" t="s">
        <v>40</v>
      </c>
      <c r="G179" s="51">
        <f t="shared" si="5"/>
        <v>0</v>
      </c>
      <c r="H179" s="51">
        <f t="shared" si="5"/>
        <v>0</v>
      </c>
      <c r="I179" s="51">
        <f t="shared" si="5"/>
        <v>0</v>
      </c>
      <c r="J179" s="51">
        <f t="shared" si="5"/>
        <v>0</v>
      </c>
      <c r="K179" s="137">
        <v>1</v>
      </c>
      <c r="L179" t="s">
        <v>5241</v>
      </c>
      <c r="M179" s="51">
        <f>SUMIFS(raw_resource_build!$I:$I,raw_resource_build!$B:$B,$L179,raw_resource_build!$A:$A,M$168)</f>
        <v>0</v>
      </c>
      <c r="N179" s="51">
        <f>SUMIFS(raw_resource_build!$I:$I,raw_resource_build!$B:$B,$L179,raw_resource_build!$A:$A,N$168)</f>
        <v>0</v>
      </c>
      <c r="O179" s="51">
        <f>SUMIFS(raw_resource_build!$I:$I,raw_resource_build!$B:$B,$L179,raw_resource_build!$A:$A,O$168)</f>
        <v>0</v>
      </c>
      <c r="P179" s="51">
        <f>SUMIFS(raw_resource_build!$I:$I,raw_resource_build!$B:$B,$L179,raw_resource_build!$A:$A,P$168)</f>
        <v>0</v>
      </c>
    </row>
    <row r="180" spans="1:16" x14ac:dyDescent="0.25">
      <c r="A180" s="3" t="s">
        <v>5244</v>
      </c>
      <c r="B180" s="3"/>
      <c r="C180" s="3" t="s">
        <v>910</v>
      </c>
      <c r="D180" s="3" t="s">
        <v>1059</v>
      </c>
      <c r="E180" s="3" t="s">
        <v>196</v>
      </c>
      <c r="G180" s="51">
        <f t="shared" si="5"/>
        <v>91.623271308980208</v>
      </c>
      <c r="H180" s="51">
        <f t="shared" si="5"/>
        <v>91.623271308980208</v>
      </c>
      <c r="I180" s="51">
        <f t="shared" si="5"/>
        <v>91.623271308980208</v>
      </c>
      <c r="J180" s="51">
        <f t="shared" si="5"/>
        <v>91.623271308980208</v>
      </c>
      <c r="K180" s="137">
        <v>1</v>
      </c>
      <c r="L180" t="s">
        <v>5244</v>
      </c>
      <c r="M180" s="51">
        <f>SUMIFS(raw_resource_build!$I:$I,raw_resource_build!$B:$B,$L180,raw_resource_build!$A:$A,M$168)</f>
        <v>91.62</v>
      </c>
      <c r="N180" s="51">
        <f>SUMIFS(raw_resource_build!$I:$I,raw_resource_build!$B:$B,$L180,raw_resource_build!$A:$A,N$168)</f>
        <v>91.62</v>
      </c>
      <c r="O180" s="51">
        <f>SUMIFS(raw_resource_build!$I:$I,raw_resource_build!$B:$B,$L180,raw_resource_build!$A:$A,O$168)</f>
        <v>91.62</v>
      </c>
      <c r="P180" s="51">
        <f>SUMIFS(raw_resource_build!$I:$I,raw_resource_build!$B:$B,$L180,raw_resource_build!$A:$A,P$168)</f>
        <v>91.62</v>
      </c>
    </row>
    <row r="181" spans="1:16" x14ac:dyDescent="0.25">
      <c r="A181" s="3" t="s">
        <v>5247</v>
      </c>
      <c r="B181" s="3"/>
      <c r="C181" s="3" t="s">
        <v>910</v>
      </c>
      <c r="D181" s="3" t="s">
        <v>1059</v>
      </c>
      <c r="E181" s="3" t="s">
        <v>218</v>
      </c>
      <c r="G181" s="51">
        <f t="shared" si="5"/>
        <v>30.873448630136988</v>
      </c>
      <c r="H181" s="51">
        <f t="shared" si="5"/>
        <v>30.873448630136988</v>
      </c>
      <c r="I181" s="51">
        <f t="shared" si="5"/>
        <v>30.873448630136988</v>
      </c>
      <c r="J181" s="51">
        <f t="shared" si="5"/>
        <v>30.873448630136988</v>
      </c>
      <c r="K181" s="137">
        <v>1</v>
      </c>
      <c r="L181" t="s">
        <v>5247</v>
      </c>
      <c r="M181" s="51">
        <f>SUMIFS(raw_resource_build!$I:$I,raw_resource_build!$B:$B,$L181,raw_resource_build!$A:$A,M$168)</f>
        <v>30.87</v>
      </c>
      <c r="N181" s="51">
        <f>SUMIFS(raw_resource_build!$I:$I,raw_resource_build!$B:$B,$L181,raw_resource_build!$A:$A,N$168)</f>
        <v>30.87</v>
      </c>
      <c r="O181" s="51">
        <f>SUMIFS(raw_resource_build!$I:$I,raw_resource_build!$B:$B,$L181,raw_resource_build!$A:$A,O$168)</f>
        <v>30.87</v>
      </c>
      <c r="P181" s="51">
        <f>SUMIFS(raw_resource_build!$I:$I,raw_resource_build!$B:$B,$L181,raw_resource_build!$A:$A,P$168)</f>
        <v>30.87</v>
      </c>
    </row>
    <row r="182" spans="1:16" x14ac:dyDescent="0.25">
      <c r="A182" s="3" t="s">
        <v>5249</v>
      </c>
      <c r="B182" s="3"/>
      <c r="C182" s="3" t="s">
        <v>910</v>
      </c>
      <c r="D182" s="3" t="s">
        <v>1059</v>
      </c>
      <c r="E182" s="3" t="s">
        <v>621</v>
      </c>
      <c r="G182" s="51">
        <f t="shared" si="5"/>
        <v>53.103378840135683</v>
      </c>
      <c r="H182" s="51">
        <f t="shared" si="5"/>
        <v>107.20018709461175</v>
      </c>
      <c r="I182" s="51">
        <f t="shared" si="5"/>
        <v>246.72182919873589</v>
      </c>
      <c r="J182" s="51">
        <f t="shared" si="5"/>
        <v>401.82893572070543</v>
      </c>
      <c r="K182" s="137">
        <v>1</v>
      </c>
      <c r="L182" t="s">
        <v>5249</v>
      </c>
      <c r="M182" s="51">
        <f>SUMIFS(raw_resource_build!$I:$I,raw_resource_build!$B:$B,$L182,raw_resource_build!$A:$A,M$168)</f>
        <v>53.1</v>
      </c>
      <c r="N182" s="51">
        <f>SUMIFS(raw_resource_build!$I:$I,raw_resource_build!$B:$B,$L182,raw_resource_build!$A:$A,N$168)</f>
        <v>107.2</v>
      </c>
      <c r="O182" s="51">
        <f>SUMIFS(raw_resource_build!$I:$I,raw_resource_build!$B:$B,$L182,raw_resource_build!$A:$A,O$168)</f>
        <v>246.72</v>
      </c>
      <c r="P182" s="51">
        <f>SUMIFS(raw_resource_build!$I:$I,raw_resource_build!$B:$B,$L182,raw_resource_build!$A:$A,P$168)</f>
        <v>401.83</v>
      </c>
    </row>
    <row r="183" spans="1:16" x14ac:dyDescent="0.25">
      <c r="A183" s="3" t="s">
        <v>5250</v>
      </c>
      <c r="B183" s="3"/>
      <c r="C183" s="3" t="s">
        <v>910</v>
      </c>
      <c r="D183" s="3" t="s">
        <v>1059</v>
      </c>
      <c r="E183" s="3" t="s">
        <v>997</v>
      </c>
      <c r="G183" s="51">
        <f t="shared" si="5"/>
        <v>0</v>
      </c>
      <c r="H183" s="51">
        <f t="shared" si="5"/>
        <v>0</v>
      </c>
      <c r="I183" s="51">
        <f t="shared" si="5"/>
        <v>0</v>
      </c>
      <c r="J183" s="51">
        <f t="shared" si="5"/>
        <v>0</v>
      </c>
      <c r="K183" s="137">
        <v>1</v>
      </c>
      <c r="L183" t="s">
        <v>5250</v>
      </c>
      <c r="M183" s="51">
        <f>SUMIFS(raw_resource_build!$I:$I,raw_resource_build!$B:$B,$L183,raw_resource_build!$A:$A,M$168)</f>
        <v>0</v>
      </c>
      <c r="N183" s="51">
        <f>SUMIFS(raw_resource_build!$I:$I,raw_resource_build!$B:$B,$L183,raw_resource_build!$A:$A,N$168)</f>
        <v>0</v>
      </c>
      <c r="O183" s="51">
        <f>SUMIFS(raw_resource_build!$I:$I,raw_resource_build!$B:$B,$L183,raw_resource_build!$A:$A,O$168)</f>
        <v>0</v>
      </c>
      <c r="P183" s="51">
        <f>SUMIFS(raw_resource_build!$I:$I,raw_resource_build!$B:$B,$L183,raw_resource_build!$A:$A,P$168)</f>
        <v>0</v>
      </c>
    </row>
    <row r="184" spans="1:16" x14ac:dyDescent="0.25">
      <c r="A184" s="3" t="s">
        <v>5252</v>
      </c>
      <c r="B184" s="3"/>
      <c r="C184" s="3" t="s">
        <v>2651</v>
      </c>
      <c r="D184" s="3" t="s">
        <v>1059</v>
      </c>
      <c r="E184" s="3" t="s">
        <v>40</v>
      </c>
      <c r="G184" s="51">
        <f t="shared" si="5"/>
        <v>3.7376333713850833</v>
      </c>
      <c r="H184" s="51">
        <f t="shared" si="5"/>
        <v>3.7376333713850833</v>
      </c>
      <c r="I184" s="51">
        <f t="shared" si="5"/>
        <v>3.7376333713850833</v>
      </c>
      <c r="J184" s="51">
        <f t="shared" si="5"/>
        <v>3.7376333713850833</v>
      </c>
      <c r="K184" s="137">
        <v>1</v>
      </c>
      <c r="L184" t="s">
        <v>5252</v>
      </c>
      <c r="M184" s="51">
        <f>SUMIFS(raw_resource_build!$I:$I,raw_resource_build!$B:$B,$L184,raw_resource_build!$A:$A,M$168)</f>
        <v>3.74</v>
      </c>
      <c r="N184" s="51">
        <f>SUMIFS(raw_resource_build!$I:$I,raw_resource_build!$B:$B,$L184,raw_resource_build!$A:$A,N$168)</f>
        <v>3.74</v>
      </c>
      <c r="O184" s="51">
        <f>SUMIFS(raw_resource_build!$I:$I,raw_resource_build!$B:$B,$L184,raw_resource_build!$A:$A,O$168)</f>
        <v>3.74</v>
      </c>
      <c r="P184" s="51">
        <f>SUMIFS(raw_resource_build!$I:$I,raw_resource_build!$B:$B,$L184,raw_resource_build!$A:$A,P$168)</f>
        <v>3.74</v>
      </c>
    </row>
    <row r="185" spans="1:16" x14ac:dyDescent="0.25">
      <c r="A185" s="3" t="s">
        <v>5255</v>
      </c>
      <c r="B185" s="3"/>
      <c r="C185" s="3" t="s">
        <v>2651</v>
      </c>
      <c r="D185" s="3" t="s">
        <v>1059</v>
      </c>
      <c r="E185" s="3" t="s">
        <v>196</v>
      </c>
      <c r="G185" s="51">
        <f t="shared" si="5"/>
        <v>86.757990867579906</v>
      </c>
      <c r="H185" s="51">
        <f t="shared" si="5"/>
        <v>171.23287671232876</v>
      </c>
      <c r="I185" s="51">
        <f t="shared" si="5"/>
        <v>256.84931506849313</v>
      </c>
      <c r="J185" s="51">
        <f t="shared" si="5"/>
        <v>262.55707762557074</v>
      </c>
      <c r="K185" s="137">
        <v>1</v>
      </c>
      <c r="L185" t="s">
        <v>5255</v>
      </c>
      <c r="M185" s="51">
        <f>SUMIFS(raw_resource_build!$I:$I,raw_resource_build!$B:$B,$L185,raw_resource_build!$A:$A,M$168)</f>
        <v>86.76</v>
      </c>
      <c r="N185" s="51">
        <f>SUMIFS(raw_resource_build!$I:$I,raw_resource_build!$B:$B,$L185,raw_resource_build!$A:$A,N$168)</f>
        <v>171.23</v>
      </c>
      <c r="O185" s="51">
        <f>SUMIFS(raw_resource_build!$I:$I,raw_resource_build!$B:$B,$L185,raw_resource_build!$A:$A,O$168)</f>
        <v>256.85000000000002</v>
      </c>
      <c r="P185" s="51">
        <f>SUMIFS(raw_resource_build!$I:$I,raw_resource_build!$B:$B,$L185,raw_resource_build!$A:$A,P$168)</f>
        <v>262.56</v>
      </c>
    </row>
    <row r="186" spans="1:16" x14ac:dyDescent="0.25">
      <c r="A186" s="3" t="s">
        <v>5259</v>
      </c>
      <c r="B186" s="3"/>
      <c r="C186" s="3" t="s">
        <v>2651</v>
      </c>
      <c r="D186" s="3" t="s">
        <v>1059</v>
      </c>
      <c r="E186" s="3" t="s">
        <v>218</v>
      </c>
      <c r="G186" s="51">
        <f t="shared" si="5"/>
        <v>57.750172350906318</v>
      </c>
      <c r="H186" s="51">
        <f t="shared" si="5"/>
        <v>57.750172350906318</v>
      </c>
      <c r="I186" s="51">
        <f t="shared" si="5"/>
        <v>57.750172350906318</v>
      </c>
      <c r="J186" s="51">
        <f t="shared" si="5"/>
        <v>57.750172350906318</v>
      </c>
      <c r="K186" s="137">
        <v>1</v>
      </c>
      <c r="L186" t="s">
        <v>5259</v>
      </c>
      <c r="M186" s="51">
        <f>SUMIFS(raw_resource_build!$I:$I,raw_resource_build!$B:$B,$L186,raw_resource_build!$A:$A,M$168)</f>
        <v>57.75</v>
      </c>
      <c r="N186" s="51">
        <f>SUMIFS(raw_resource_build!$I:$I,raw_resource_build!$B:$B,$L186,raw_resource_build!$A:$A,N$168)</f>
        <v>57.75</v>
      </c>
      <c r="O186" s="51">
        <f>SUMIFS(raw_resource_build!$I:$I,raw_resource_build!$B:$B,$L186,raw_resource_build!$A:$A,O$168)</f>
        <v>57.75</v>
      </c>
      <c r="P186" s="51">
        <f>SUMIFS(raw_resource_build!$I:$I,raw_resource_build!$B:$B,$L186,raw_resource_build!$A:$A,P$168)</f>
        <v>57.75</v>
      </c>
    </row>
    <row r="187" spans="1:16" x14ac:dyDescent="0.25">
      <c r="A187" s="3" t="s">
        <v>5260</v>
      </c>
      <c r="B187" s="3"/>
      <c r="C187" s="3" t="s">
        <v>2651</v>
      </c>
      <c r="D187" s="3" t="s">
        <v>1059</v>
      </c>
      <c r="E187" s="3" t="s">
        <v>621</v>
      </c>
      <c r="G187" s="51">
        <f t="shared" si="5"/>
        <v>975.21024843644852</v>
      </c>
      <c r="H187" s="51">
        <f t="shared" si="5"/>
        <v>1424.4237301128505</v>
      </c>
      <c r="I187" s="51">
        <f t="shared" si="5"/>
        <v>1670.7092861803771</v>
      </c>
      <c r="J187" s="51">
        <f t="shared" si="5"/>
        <v>2277.4778709664342</v>
      </c>
      <c r="K187" s="137">
        <v>1</v>
      </c>
      <c r="L187" t="s">
        <v>5260</v>
      </c>
      <c r="M187" s="51">
        <f>SUMIFS(raw_resource_build!$I:$I,raw_resource_build!$B:$B,$L187,raw_resource_build!$A:$A,M$168)</f>
        <v>975.21</v>
      </c>
      <c r="N187" s="51">
        <f>SUMIFS(raw_resource_build!$I:$I,raw_resource_build!$B:$B,$L187,raw_resource_build!$A:$A,N$168)</f>
        <v>1424.42</v>
      </c>
      <c r="O187" s="51">
        <f>SUMIFS(raw_resource_build!$I:$I,raw_resource_build!$B:$B,$L187,raw_resource_build!$A:$A,O$168)</f>
        <v>1670.71</v>
      </c>
      <c r="P187" s="51">
        <f>SUMIFS(raw_resource_build!$I:$I,raw_resource_build!$B:$B,$L187,raw_resource_build!$A:$A,P$168)</f>
        <v>2277.48</v>
      </c>
    </row>
    <row r="188" spans="1:16" x14ac:dyDescent="0.25">
      <c r="A188" s="3" t="s">
        <v>5262</v>
      </c>
      <c r="B188" s="3"/>
      <c r="C188" s="3" t="s">
        <v>2651</v>
      </c>
      <c r="D188" s="3" t="s">
        <v>1059</v>
      </c>
      <c r="E188" s="3" t="s">
        <v>997</v>
      </c>
      <c r="G188" s="51">
        <f t="shared" si="5"/>
        <v>328.85657279478778</v>
      </c>
      <c r="H188" s="51">
        <f t="shared" si="5"/>
        <v>355.05911518280413</v>
      </c>
      <c r="I188" s="51">
        <f t="shared" si="5"/>
        <v>588.46860461289691</v>
      </c>
      <c r="J188" s="51">
        <f t="shared" si="5"/>
        <v>760.47758305454681</v>
      </c>
      <c r="K188" s="137">
        <v>1</v>
      </c>
      <c r="L188" t="s">
        <v>5262</v>
      </c>
      <c r="M188" s="51">
        <f>SUMIFS(raw_resource_build!$I:$I,raw_resource_build!$B:$B,$L188,raw_resource_build!$A:$A,M$168)</f>
        <v>328.86</v>
      </c>
      <c r="N188" s="51">
        <f>SUMIFS(raw_resource_build!$I:$I,raw_resource_build!$B:$B,$L188,raw_resource_build!$A:$A,N$168)</f>
        <v>355.06</v>
      </c>
      <c r="O188" s="51">
        <f>SUMIFS(raw_resource_build!$I:$I,raw_resource_build!$B:$B,$L188,raw_resource_build!$A:$A,O$168)</f>
        <v>588.47</v>
      </c>
      <c r="P188" s="51">
        <f>SUMIFS(raw_resource_build!$I:$I,raw_resource_build!$B:$B,$L188,raw_resource_build!$A:$A,P$168)</f>
        <v>760.48</v>
      </c>
    </row>
    <row r="189" spans="1:16" x14ac:dyDescent="0.25">
      <c r="A189" s="3" t="s">
        <v>5265</v>
      </c>
      <c r="B189" s="3"/>
      <c r="C189" s="3" t="s">
        <v>1084</v>
      </c>
      <c r="D189" s="3" t="s">
        <v>1059</v>
      </c>
      <c r="E189" s="3" t="s">
        <v>40</v>
      </c>
      <c r="G189" s="51">
        <f t="shared" si="5"/>
        <v>644.70965046753042</v>
      </c>
      <c r="H189" s="51">
        <f t="shared" si="5"/>
        <v>644.70965046753042</v>
      </c>
      <c r="I189" s="51">
        <f t="shared" si="5"/>
        <v>606.37477456609918</v>
      </c>
      <c r="J189" s="51">
        <f t="shared" si="5"/>
        <v>599.7645799121002</v>
      </c>
      <c r="K189" s="137">
        <v>1</v>
      </c>
      <c r="L189" t="s">
        <v>5265</v>
      </c>
      <c r="M189" s="51">
        <f>SUMIFS(raw_resource_build!$I:$I,raw_resource_build!$B:$B,$L189,raw_resource_build!$A:$A,M$168)</f>
        <v>644.71</v>
      </c>
      <c r="N189" s="51">
        <f>SUMIFS(raw_resource_build!$I:$I,raw_resource_build!$B:$B,$L189,raw_resource_build!$A:$A,N$168)</f>
        <v>644.71</v>
      </c>
      <c r="O189" s="51">
        <f>SUMIFS(raw_resource_build!$I:$I,raw_resource_build!$B:$B,$L189,raw_resource_build!$A:$A,O$168)</f>
        <v>606.37</v>
      </c>
      <c r="P189" s="51">
        <f>SUMIFS(raw_resource_build!$I:$I,raw_resource_build!$B:$B,$L189,raw_resource_build!$A:$A,P$168)</f>
        <v>599.76</v>
      </c>
    </row>
    <row r="190" spans="1:16" x14ac:dyDescent="0.25">
      <c r="A190" s="3" t="s">
        <v>5270</v>
      </c>
      <c r="B190" s="3"/>
      <c r="C190" s="3" t="s">
        <v>1084</v>
      </c>
      <c r="D190" s="3" t="s">
        <v>1059</v>
      </c>
      <c r="E190" s="3" t="s">
        <v>196</v>
      </c>
      <c r="G190" s="51">
        <f t="shared" si="5"/>
        <v>133.63231985111767</v>
      </c>
      <c r="H190" s="51">
        <f t="shared" si="5"/>
        <v>133.63231985111767</v>
      </c>
      <c r="I190" s="51">
        <f t="shared" si="5"/>
        <v>133.63231985111767</v>
      </c>
      <c r="J190" s="51">
        <f t="shared" si="5"/>
        <v>133.63231985111767</v>
      </c>
      <c r="K190" s="137">
        <v>1</v>
      </c>
      <c r="L190" t="s">
        <v>5270</v>
      </c>
      <c r="M190" s="51">
        <f>SUMIFS(raw_resource_build!$I:$I,raw_resource_build!$B:$B,$L190,raw_resource_build!$A:$A,M$168)</f>
        <v>133.63</v>
      </c>
      <c r="N190" s="51">
        <f>SUMIFS(raw_resource_build!$I:$I,raw_resource_build!$B:$B,$L190,raw_resource_build!$A:$A,N$168)</f>
        <v>133.63</v>
      </c>
      <c r="O190" s="51">
        <f>SUMIFS(raw_resource_build!$I:$I,raw_resource_build!$B:$B,$L190,raw_resource_build!$A:$A,O$168)</f>
        <v>133.63</v>
      </c>
      <c r="P190" s="51">
        <f>SUMIFS(raw_resource_build!$I:$I,raw_resource_build!$B:$B,$L190,raw_resource_build!$A:$A,P$168)</f>
        <v>133.63</v>
      </c>
    </row>
    <row r="191" spans="1:16" x14ac:dyDescent="0.25">
      <c r="A191" s="3" t="s">
        <v>5275</v>
      </c>
      <c r="B191" s="3"/>
      <c r="C191" s="3" t="s">
        <v>1084</v>
      </c>
      <c r="D191" s="3" t="s">
        <v>1059</v>
      </c>
      <c r="E191" s="3" t="s">
        <v>218</v>
      </c>
      <c r="G191" s="51">
        <f t="shared" si="5"/>
        <v>2.7330821917808219</v>
      </c>
      <c r="H191" s="51">
        <f t="shared" si="5"/>
        <v>2.7330821917808219</v>
      </c>
      <c r="I191" s="51">
        <f t="shared" si="5"/>
        <v>2.7330821917808219</v>
      </c>
      <c r="J191" s="51">
        <f t="shared" si="5"/>
        <v>2.7330821917808219</v>
      </c>
      <c r="K191" s="137">
        <v>1</v>
      </c>
      <c r="L191" t="s">
        <v>5275</v>
      </c>
      <c r="M191" s="51">
        <f>SUMIFS(raw_resource_build!$I:$I,raw_resource_build!$B:$B,$L191,raw_resource_build!$A:$A,M$168)</f>
        <v>2.73</v>
      </c>
      <c r="N191" s="51">
        <f>SUMIFS(raw_resource_build!$I:$I,raw_resource_build!$B:$B,$L191,raw_resource_build!$A:$A,N$168)</f>
        <v>2.73</v>
      </c>
      <c r="O191" s="51">
        <f>SUMIFS(raw_resource_build!$I:$I,raw_resource_build!$B:$B,$L191,raw_resource_build!$A:$A,O$168)</f>
        <v>2.73</v>
      </c>
      <c r="P191" s="51">
        <f>SUMIFS(raw_resource_build!$I:$I,raw_resource_build!$B:$B,$L191,raw_resource_build!$A:$A,P$168)</f>
        <v>2.73</v>
      </c>
    </row>
    <row r="192" spans="1:16" x14ac:dyDescent="0.25">
      <c r="A192" s="3" t="s">
        <v>5276</v>
      </c>
      <c r="B192" s="3"/>
      <c r="C192" s="3" t="s">
        <v>1084</v>
      </c>
      <c r="D192" s="3" t="s">
        <v>1059</v>
      </c>
      <c r="E192" s="3" t="s">
        <v>621</v>
      </c>
      <c r="G192" s="51">
        <f t="shared" si="5"/>
        <v>427.5098321453039</v>
      </c>
      <c r="H192" s="51">
        <f t="shared" si="5"/>
        <v>565.75580875213495</v>
      </c>
      <c r="I192" s="51">
        <f t="shared" si="5"/>
        <v>565.75580875213495</v>
      </c>
      <c r="J192" s="51">
        <f t="shared" si="5"/>
        <v>564.80086052725778</v>
      </c>
      <c r="K192" s="137">
        <v>1</v>
      </c>
      <c r="L192" t="s">
        <v>5276</v>
      </c>
      <c r="M192" s="51">
        <f>SUMIFS(raw_resource_build!$I:$I,raw_resource_build!$B:$B,$L192,raw_resource_build!$A:$A,M$168)</f>
        <v>427.51</v>
      </c>
      <c r="N192" s="51">
        <f>SUMIFS(raw_resource_build!$I:$I,raw_resource_build!$B:$B,$L192,raw_resource_build!$A:$A,N$168)</f>
        <v>565.76</v>
      </c>
      <c r="O192" s="51">
        <f>SUMIFS(raw_resource_build!$I:$I,raw_resource_build!$B:$B,$L192,raw_resource_build!$A:$A,O$168)</f>
        <v>565.76</v>
      </c>
      <c r="P192" s="51">
        <f>SUMIFS(raw_resource_build!$I:$I,raw_resource_build!$B:$B,$L192,raw_resource_build!$A:$A,P$168)</f>
        <v>564.79999999999995</v>
      </c>
    </row>
    <row r="193" spans="1:16" x14ac:dyDescent="0.25">
      <c r="A193" s="3" t="s">
        <v>5278</v>
      </c>
      <c r="B193" s="3"/>
      <c r="C193" s="3" t="s">
        <v>1084</v>
      </c>
      <c r="D193" s="3" t="s">
        <v>1059</v>
      </c>
      <c r="E193" s="3" t="s">
        <v>997</v>
      </c>
      <c r="G193" s="51">
        <f t="shared" si="5"/>
        <v>8250.5584086690596</v>
      </c>
      <c r="H193" s="51">
        <f t="shared" si="5"/>
        <v>9705.2814609403431</v>
      </c>
      <c r="I193" s="51">
        <f t="shared" si="5"/>
        <v>9705.2814609403431</v>
      </c>
      <c r="J193" s="51">
        <f t="shared" si="5"/>
        <v>10159.90680539268</v>
      </c>
      <c r="K193" s="137">
        <v>1</v>
      </c>
      <c r="L193" t="s">
        <v>5278</v>
      </c>
      <c r="M193" s="51">
        <f>SUMIFS(raw_resource_build!$I:$I,raw_resource_build!$B:$B,$L193,raw_resource_build!$A:$A,M$168)</f>
        <v>8250.56</v>
      </c>
      <c r="N193" s="51">
        <f>SUMIFS(raw_resource_build!$I:$I,raw_resource_build!$B:$B,$L193,raw_resource_build!$A:$A,N$168)</f>
        <v>9705.2800000000007</v>
      </c>
      <c r="O193" s="51">
        <f>SUMIFS(raw_resource_build!$I:$I,raw_resource_build!$B:$B,$L193,raw_resource_build!$A:$A,O$168)</f>
        <v>9705.2800000000007</v>
      </c>
      <c r="P193" s="51">
        <f>SUMIFS(raw_resource_build!$I:$I,raw_resource_build!$B:$B,$L193,raw_resource_build!$A:$A,P$168)</f>
        <v>10159.91</v>
      </c>
    </row>
    <row r="194" spans="1:16" x14ac:dyDescent="0.25">
      <c r="A194" s="3" t="s">
        <v>5280</v>
      </c>
      <c r="B194" s="3"/>
      <c r="C194" s="3" t="s">
        <v>2278</v>
      </c>
      <c r="D194" s="3" t="s">
        <v>1059</v>
      </c>
      <c r="E194" s="3" t="s">
        <v>40</v>
      </c>
      <c r="G194" s="51">
        <f t="shared" si="5"/>
        <v>37.395462931821903</v>
      </c>
      <c r="H194" s="51">
        <f t="shared" si="5"/>
        <v>37.395462931821903</v>
      </c>
      <c r="I194" s="51">
        <f t="shared" si="5"/>
        <v>37.395462931821903</v>
      </c>
      <c r="J194" s="51">
        <f t="shared" si="5"/>
        <v>36.02922240118734</v>
      </c>
      <c r="K194" s="137">
        <v>1</v>
      </c>
      <c r="L194" t="s">
        <v>5280</v>
      </c>
      <c r="M194" s="51">
        <f>SUMIFS(raw_resource_build!$I:$I,raw_resource_build!$B:$B,$L194,raw_resource_build!$A:$A,M$168)</f>
        <v>37.4</v>
      </c>
      <c r="N194" s="51">
        <f>SUMIFS(raw_resource_build!$I:$I,raw_resource_build!$B:$B,$L194,raw_resource_build!$A:$A,N$168)</f>
        <v>37.4</v>
      </c>
      <c r="O194" s="51">
        <f>SUMIFS(raw_resource_build!$I:$I,raw_resource_build!$B:$B,$L194,raw_resource_build!$A:$A,O$168)</f>
        <v>37.4</v>
      </c>
      <c r="P194" s="51">
        <f>SUMIFS(raw_resource_build!$I:$I,raw_resource_build!$B:$B,$L194,raw_resource_build!$A:$A,P$168)</f>
        <v>36.03</v>
      </c>
    </row>
    <row r="195" spans="1:16" x14ac:dyDescent="0.25">
      <c r="A195" s="3" t="s">
        <v>5284</v>
      </c>
      <c r="B195" s="3"/>
      <c r="C195" s="3" t="s">
        <v>2278</v>
      </c>
      <c r="D195" s="3" t="s">
        <v>1059</v>
      </c>
      <c r="E195" s="3" t="s">
        <v>196</v>
      </c>
      <c r="G195" s="51">
        <f t="shared" si="5"/>
        <v>406.90794372458043</v>
      </c>
      <c r="H195" s="51">
        <f t="shared" si="5"/>
        <v>406.90794372458043</v>
      </c>
      <c r="I195" s="51">
        <f t="shared" si="5"/>
        <v>406.90794372458043</v>
      </c>
      <c r="J195" s="51">
        <f t="shared" si="5"/>
        <v>406.90794372458043</v>
      </c>
      <c r="K195" s="137">
        <v>1</v>
      </c>
      <c r="L195" t="s">
        <v>5284</v>
      </c>
      <c r="M195" s="51">
        <f>SUMIFS(raw_resource_build!$I:$I,raw_resource_build!$B:$B,$L195,raw_resource_build!$A:$A,M$168)</f>
        <v>406.91</v>
      </c>
      <c r="N195" s="51">
        <f>SUMIFS(raw_resource_build!$I:$I,raw_resource_build!$B:$B,$L195,raw_resource_build!$A:$A,N$168)</f>
        <v>406.91</v>
      </c>
      <c r="O195" s="51">
        <f>SUMIFS(raw_resource_build!$I:$I,raw_resource_build!$B:$B,$L195,raw_resource_build!$A:$A,O$168)</f>
        <v>406.91</v>
      </c>
      <c r="P195" s="51">
        <f>SUMIFS(raw_resource_build!$I:$I,raw_resource_build!$B:$B,$L195,raw_resource_build!$A:$A,P$168)</f>
        <v>406.91</v>
      </c>
    </row>
    <row r="196" spans="1:16" x14ac:dyDescent="0.25">
      <c r="A196" s="3" t="s">
        <v>5288</v>
      </c>
      <c r="B196" s="3"/>
      <c r="C196" s="3" t="s">
        <v>2278</v>
      </c>
      <c r="D196" s="3" t="s">
        <v>1059</v>
      </c>
      <c r="E196" s="3" t="s">
        <v>218</v>
      </c>
      <c r="G196" s="51">
        <f t="shared" si="5"/>
        <v>0</v>
      </c>
      <c r="H196" s="51">
        <f t="shared" si="5"/>
        <v>0</v>
      </c>
      <c r="I196" s="51">
        <f t="shared" si="5"/>
        <v>0</v>
      </c>
      <c r="J196" s="51">
        <f t="shared" si="5"/>
        <v>0</v>
      </c>
      <c r="K196" s="137">
        <v>1</v>
      </c>
      <c r="L196" t="s">
        <v>5288</v>
      </c>
      <c r="M196" s="51">
        <f>SUMIFS(raw_resource_build!$I:$I,raw_resource_build!$B:$B,$L196,raw_resource_build!$A:$A,M$168)</f>
        <v>0</v>
      </c>
      <c r="N196" s="51">
        <f>SUMIFS(raw_resource_build!$I:$I,raw_resource_build!$B:$B,$L196,raw_resource_build!$A:$A,N$168)</f>
        <v>0</v>
      </c>
      <c r="O196" s="51">
        <f>SUMIFS(raw_resource_build!$I:$I,raw_resource_build!$B:$B,$L196,raw_resource_build!$A:$A,O$168)</f>
        <v>0</v>
      </c>
      <c r="P196" s="51">
        <f>SUMIFS(raw_resource_build!$I:$I,raw_resource_build!$B:$B,$L196,raw_resource_build!$A:$A,P$168)</f>
        <v>0</v>
      </c>
    </row>
    <row r="197" spans="1:16" x14ac:dyDescent="0.25">
      <c r="A197" s="3" t="s">
        <v>5290</v>
      </c>
      <c r="B197" s="3"/>
      <c r="C197" s="3" t="s">
        <v>2278</v>
      </c>
      <c r="D197" s="3" t="s">
        <v>1059</v>
      </c>
      <c r="E197" s="3" t="s">
        <v>621</v>
      </c>
      <c r="G197" s="51">
        <f t="shared" si="5"/>
        <v>1971.3110082618618</v>
      </c>
      <c r="H197" s="51">
        <f t="shared" si="5"/>
        <v>1971.3110082618618</v>
      </c>
      <c r="I197" s="51">
        <f t="shared" si="5"/>
        <v>1963.1041258960577</v>
      </c>
      <c r="J197" s="51">
        <f t="shared" si="5"/>
        <v>2908.2833888158721</v>
      </c>
      <c r="K197" s="137">
        <v>1</v>
      </c>
      <c r="L197" t="s">
        <v>5290</v>
      </c>
      <c r="M197" s="51">
        <f>SUMIFS(raw_resource_build!$I:$I,raw_resource_build!$B:$B,$L197,raw_resource_build!$A:$A,M$168)</f>
        <v>1971.31</v>
      </c>
      <c r="N197" s="51">
        <f>SUMIFS(raw_resource_build!$I:$I,raw_resource_build!$B:$B,$L197,raw_resource_build!$A:$A,N$168)</f>
        <v>1971.31</v>
      </c>
      <c r="O197" s="51">
        <f>SUMIFS(raw_resource_build!$I:$I,raw_resource_build!$B:$B,$L197,raw_resource_build!$A:$A,O$168)</f>
        <v>1963.1</v>
      </c>
      <c r="P197" s="51">
        <f>SUMIFS(raw_resource_build!$I:$I,raw_resource_build!$B:$B,$L197,raw_resource_build!$A:$A,P$168)</f>
        <v>2908.28</v>
      </c>
    </row>
    <row r="198" spans="1:16" x14ac:dyDescent="0.25">
      <c r="A198" s="3" t="s">
        <v>5292</v>
      </c>
      <c r="B198" s="3"/>
      <c r="C198" s="3" t="s">
        <v>2278</v>
      </c>
      <c r="D198" s="3" t="s">
        <v>1059</v>
      </c>
      <c r="E198" s="3" t="s">
        <v>997</v>
      </c>
      <c r="G198" s="51">
        <f t="shared" si="5"/>
        <v>1980.8635397649944</v>
      </c>
      <c r="H198" s="51">
        <f t="shared" si="5"/>
        <v>2132.8423769286514</v>
      </c>
      <c r="I198" s="51">
        <f t="shared" si="5"/>
        <v>2132.8423769286514</v>
      </c>
      <c r="J198" s="51">
        <f t="shared" si="5"/>
        <v>1742.017989454291</v>
      </c>
      <c r="K198" s="137">
        <v>1</v>
      </c>
      <c r="L198" t="s">
        <v>5292</v>
      </c>
      <c r="M198" s="51">
        <f>SUMIFS(raw_resource_build!$I:$I,raw_resource_build!$B:$B,$L198,raw_resource_build!$A:$A,M$168)</f>
        <v>1980.86</v>
      </c>
      <c r="N198" s="51">
        <f>SUMIFS(raw_resource_build!$I:$I,raw_resource_build!$B:$B,$L198,raw_resource_build!$A:$A,N$168)</f>
        <v>2132.84</v>
      </c>
      <c r="O198" s="51">
        <f>SUMIFS(raw_resource_build!$I:$I,raw_resource_build!$B:$B,$L198,raw_resource_build!$A:$A,O$168)</f>
        <v>2132.84</v>
      </c>
      <c r="P198" s="51">
        <f>SUMIFS(raw_resource_build!$I:$I,raw_resource_build!$B:$B,$L198,raw_resource_build!$A:$A,P$168)</f>
        <v>1742.02</v>
      </c>
    </row>
    <row r="200" spans="1:16" x14ac:dyDescent="0.25">
      <c r="A200" s="102" t="s">
        <v>5363</v>
      </c>
    </row>
    <row r="201" spans="1:16" x14ac:dyDescent="0.25">
      <c r="A201" s="125" t="s">
        <v>5364</v>
      </c>
      <c r="G201" s="126">
        <v>2018</v>
      </c>
      <c r="H201" s="126">
        <v>2022</v>
      </c>
      <c r="I201" s="126">
        <v>2026</v>
      </c>
      <c r="J201" s="126">
        <v>2030</v>
      </c>
      <c r="K201" s="126"/>
    </row>
    <row r="202" spans="1:16" x14ac:dyDescent="0.25">
      <c r="A202" s="19" t="s">
        <v>5365</v>
      </c>
      <c r="G202" s="121">
        <v>12249.882570671252</v>
      </c>
      <c r="H202" s="121">
        <v>19890.449288655152</v>
      </c>
      <c r="I202" s="121">
        <v>27212.943902555038</v>
      </c>
      <c r="J202" s="121">
        <v>33634.347202310259</v>
      </c>
      <c r="K202" s="121"/>
      <c r="L202" s="49" t="s">
        <v>5318</v>
      </c>
      <c r="M202" s="41">
        <v>2018</v>
      </c>
      <c r="N202" s="41">
        <v>2022</v>
      </c>
      <c r="O202" s="41">
        <v>2026</v>
      </c>
      <c r="P202" s="41">
        <v>2030</v>
      </c>
    </row>
    <row r="203" spans="1:16" x14ac:dyDescent="0.25">
      <c r="A203" s="19" t="s">
        <v>5366</v>
      </c>
      <c r="G203" s="123">
        <v>7281.1722969728717</v>
      </c>
      <c r="H203" s="123">
        <v>11822.626665960252</v>
      </c>
      <c r="I203" s="123">
        <v>16175.023076282685</v>
      </c>
      <c r="J203" s="123">
        <v>19991.822424695205</v>
      </c>
      <c r="K203" s="123"/>
      <c r="L203" t="s">
        <v>5235</v>
      </c>
      <c r="M203" s="51">
        <f>SUMIFS(raw_resource_build!$I:$I,raw_resource_build!$B:$B,$L203,raw_resource_build!$A:$A,M$202)</f>
        <v>7281.17</v>
      </c>
      <c r="N203" s="51">
        <f>SUMIFS(raw_resource_build!$I:$I,raw_resource_build!$B:$B,$L203,raw_resource_build!$A:$A,N$202)</f>
        <v>11822.63</v>
      </c>
      <c r="O203" s="51">
        <f>SUMIFS(raw_resource_build!$I:$I,raw_resource_build!$B:$B,$L203,raw_resource_build!$A:$A,O$202)</f>
        <v>16175.02</v>
      </c>
      <c r="P203" s="51">
        <f>SUMIFS(raw_resource_build!$I:$I,raw_resource_build!$B:$B,$L203,raw_resource_build!$A:$A,P$202)</f>
        <v>19991.82</v>
      </c>
    </row>
    <row r="205" spans="1:16" x14ac:dyDescent="0.25">
      <c r="G205" s="51"/>
      <c r="H205" s="51"/>
      <c r="I205" s="51"/>
      <c r="J205" s="51"/>
    </row>
    <row r="206" spans="1:16" x14ac:dyDescent="0.25">
      <c r="G206" s="51"/>
      <c r="H206" s="51"/>
      <c r="I206" s="51"/>
      <c r="J206" s="51"/>
    </row>
  </sheetData>
  <pageMargins left="0.7" right="0.7" top="0.75" bottom="0.75" header="0.3" footer="0.3"/>
  <pageSetup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J150"/>
  <sheetViews>
    <sheetView zoomScale="80" zoomScaleNormal="80" workbookViewId="0">
      <selection activeCell="X24" sqref="X24"/>
    </sheetView>
  </sheetViews>
  <sheetFormatPr defaultRowHeight="15" x14ac:dyDescent="0.25"/>
  <cols>
    <col min="1" max="1" width="13.140625" bestFit="1" customWidth="1"/>
    <col min="2" max="2" width="4" customWidth="1"/>
    <col min="3" max="3" width="51.140625" customWidth="1"/>
    <col min="4" max="4" width="23.140625" customWidth="1"/>
    <col min="5" max="7" width="0" hidden="1" customWidth="1"/>
    <col min="8" max="8" width="11.42578125" customWidth="1"/>
    <col min="9" max="11" width="0" hidden="1" customWidth="1"/>
    <col min="12" max="12" width="11.42578125" customWidth="1"/>
    <col min="13" max="15" width="0" hidden="1" customWidth="1"/>
    <col min="16" max="16" width="11.42578125" customWidth="1"/>
    <col min="17" max="19" width="0" hidden="1" customWidth="1"/>
    <col min="20" max="20" width="11.42578125" customWidth="1"/>
    <col min="22" max="22" width="10.85546875" customWidth="1"/>
    <col min="23" max="23" width="4" customWidth="1"/>
    <col min="24" max="24" width="51.140625" customWidth="1"/>
    <col min="25" max="25" width="23.140625" customWidth="1"/>
    <col min="26" max="28" width="0" hidden="1" customWidth="1"/>
    <col min="29" max="29" width="11.42578125" customWidth="1"/>
    <col min="30" max="32" width="0" hidden="1" customWidth="1"/>
    <col min="33" max="33" width="11.42578125" customWidth="1"/>
    <col min="34" max="36" width="0" hidden="1" customWidth="1"/>
    <col min="37" max="37" width="11.42578125" customWidth="1"/>
    <col min="38" max="40" width="0" hidden="1" customWidth="1"/>
    <col min="41" max="41" width="11.42578125" customWidth="1"/>
    <col min="42" max="61" width="0" hidden="1" customWidth="1"/>
    <col min="62" max="62" width="5.140625" customWidth="1"/>
  </cols>
  <sheetData>
    <row r="1" spans="1:62" x14ac:dyDescent="0.25">
      <c r="B1" s="49" t="s">
        <v>5402</v>
      </c>
      <c r="W1" s="49" t="s">
        <v>5412</v>
      </c>
    </row>
    <row r="2" spans="1:62" ht="15.75" x14ac:dyDescent="0.25">
      <c r="B2" s="163" t="s">
        <v>5390</v>
      </c>
      <c r="C2" s="163"/>
      <c r="D2" s="164"/>
      <c r="E2" s="164"/>
      <c r="F2" s="164"/>
      <c r="G2" s="164"/>
      <c r="H2" s="164"/>
      <c r="I2" s="164"/>
      <c r="J2" s="164"/>
      <c r="K2" s="164"/>
      <c r="L2" s="164"/>
      <c r="M2" s="164"/>
      <c r="N2" s="164"/>
      <c r="O2" s="164"/>
      <c r="P2" s="164"/>
      <c r="Q2" s="164"/>
      <c r="R2" s="164"/>
      <c r="S2" s="164"/>
      <c r="T2" s="164"/>
      <c r="U2" s="164"/>
      <c r="W2" s="163" t="s">
        <v>5404</v>
      </c>
      <c r="X2" s="163"/>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row>
    <row r="3" spans="1:62" x14ac:dyDescent="0.25">
      <c r="B3" s="3"/>
      <c r="C3" s="3"/>
      <c r="D3" s="3"/>
      <c r="E3" s="3"/>
      <c r="F3" s="3"/>
      <c r="G3" s="3"/>
      <c r="H3" s="3"/>
      <c r="I3" s="3"/>
      <c r="J3" s="3"/>
      <c r="K3" s="3"/>
      <c r="L3" s="3"/>
      <c r="M3" s="3"/>
      <c r="N3" s="3"/>
      <c r="O3" s="3"/>
      <c r="P3" s="3"/>
      <c r="Q3" s="3"/>
      <c r="R3" s="3"/>
      <c r="S3" s="3"/>
      <c r="T3" s="3"/>
      <c r="U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row>
    <row r="4" spans="1:62" x14ac:dyDescent="0.25">
      <c r="B4" s="3"/>
      <c r="C4" s="19" t="s">
        <v>5391</v>
      </c>
      <c r="D4" s="3"/>
      <c r="E4" s="3"/>
      <c r="F4" s="3"/>
      <c r="G4" s="3"/>
      <c r="H4" s="3"/>
      <c r="I4" s="3"/>
      <c r="J4" s="3"/>
      <c r="K4" s="3"/>
      <c r="L4" s="3"/>
      <c r="M4" s="3"/>
      <c r="N4" s="3"/>
      <c r="O4" s="3"/>
      <c r="P4" s="3"/>
      <c r="Q4" s="3"/>
      <c r="R4" s="3"/>
      <c r="S4" s="3"/>
      <c r="T4" s="3"/>
      <c r="U4" s="3"/>
      <c r="W4" s="3"/>
      <c r="X4" s="165" t="s">
        <v>5414</v>
      </c>
      <c r="Y4" s="174" t="s">
        <v>5405</v>
      </c>
      <c r="Z4" s="167"/>
      <c r="AA4" s="167"/>
      <c r="AB4" s="167"/>
      <c r="AC4" s="167">
        <v>2018</v>
      </c>
      <c r="AD4" s="167">
        <v>2019</v>
      </c>
      <c r="AE4" s="167">
        <v>2020</v>
      </c>
      <c r="AF4" s="167">
        <v>2021</v>
      </c>
      <c r="AG4" s="167">
        <v>2022</v>
      </c>
      <c r="AH4" s="167">
        <v>2023</v>
      </c>
      <c r="AI4" s="167">
        <v>2024</v>
      </c>
      <c r="AJ4" s="167">
        <v>2025</v>
      </c>
      <c r="AK4" s="167">
        <v>2026</v>
      </c>
      <c r="AL4" s="167">
        <v>2027</v>
      </c>
      <c r="AM4" s="167">
        <v>2028</v>
      </c>
      <c r="AN4" s="167">
        <v>2029</v>
      </c>
      <c r="AO4" s="167">
        <v>2030</v>
      </c>
      <c r="AP4" s="167">
        <v>2031</v>
      </c>
      <c r="AQ4" s="167">
        <v>2032</v>
      </c>
      <c r="AR4" s="167">
        <v>2033</v>
      </c>
      <c r="AS4" s="167">
        <v>2034</v>
      </c>
      <c r="AT4" s="167">
        <v>2035</v>
      </c>
      <c r="AU4" s="167">
        <v>2036</v>
      </c>
      <c r="AV4" s="167">
        <v>2037</v>
      </c>
      <c r="AW4" s="167">
        <v>2038</v>
      </c>
      <c r="AX4" s="167">
        <v>2039</v>
      </c>
      <c r="AY4" s="167">
        <v>2040</v>
      </c>
      <c r="AZ4" s="167">
        <v>2041</v>
      </c>
      <c r="BA4" s="167">
        <v>2042</v>
      </c>
      <c r="BB4" s="167">
        <v>2043</v>
      </c>
      <c r="BC4" s="167">
        <v>2044</v>
      </c>
      <c r="BD4" s="167">
        <v>2045</v>
      </c>
      <c r="BE4" s="167">
        <v>2046</v>
      </c>
      <c r="BF4" s="167">
        <v>2047</v>
      </c>
      <c r="BG4" s="167">
        <v>2048</v>
      </c>
      <c r="BH4" s="167">
        <v>2049</v>
      </c>
      <c r="BI4" s="167">
        <v>2050</v>
      </c>
      <c r="BJ4" s="58"/>
    </row>
    <row r="5" spans="1:62" x14ac:dyDescent="0.25">
      <c r="A5" t="s">
        <v>5403</v>
      </c>
      <c r="B5" s="3"/>
      <c r="C5" s="165" t="s">
        <v>5392</v>
      </c>
      <c r="D5" s="166" t="s">
        <v>5393</v>
      </c>
      <c r="E5" s="167">
        <v>2015</v>
      </c>
      <c r="F5" s="167">
        <v>2016</v>
      </c>
      <c r="G5" s="167">
        <v>2017</v>
      </c>
      <c r="H5" s="167">
        <v>2018</v>
      </c>
      <c r="I5" s="167">
        <v>2019</v>
      </c>
      <c r="J5" s="167">
        <v>2020</v>
      </c>
      <c r="K5" s="167">
        <v>2021</v>
      </c>
      <c r="L5" s="167">
        <v>2022</v>
      </c>
      <c r="M5" s="167">
        <v>2023</v>
      </c>
      <c r="N5" s="167">
        <v>2024</v>
      </c>
      <c r="O5" s="167">
        <v>2025</v>
      </c>
      <c r="P5" s="167">
        <v>2026</v>
      </c>
      <c r="Q5" s="167">
        <v>2027</v>
      </c>
      <c r="R5" s="167">
        <v>2028</v>
      </c>
      <c r="S5" s="167">
        <v>2029</v>
      </c>
      <c r="T5" s="167">
        <v>2030</v>
      </c>
      <c r="U5" s="58"/>
      <c r="W5" s="3"/>
      <c r="X5" s="58" t="s">
        <v>5212</v>
      </c>
      <c r="Y5" s="175" t="s">
        <v>5406</v>
      </c>
      <c r="Z5" s="176">
        <v>0</v>
      </c>
      <c r="AA5" s="176">
        <v>0</v>
      </c>
      <c r="AB5" s="176">
        <v>0</v>
      </c>
      <c r="AC5" s="190">
        <f>SUMIFS(raw_resource_build!$H:$H,raw_resource_build!$E:$E,$X5,raw_resource_build!$A:$A,AC$4,raw_resource_build!$D:$D,"CAISO")</f>
        <v>0</v>
      </c>
      <c r="AD5" s="188">
        <f>SUMIFS(raw_resource_build!$H:$H,raw_resource_build!$E:$E,$X5,raw_resource_build!$A:$A,AD$4,raw_resource_build!$D:$D,"CAISO")</f>
        <v>0</v>
      </c>
      <c r="AE5" s="188">
        <f>SUMIFS(raw_resource_build!$H:$H,raw_resource_build!$E:$E,$X5,raw_resource_build!$A:$A,AE$4,raw_resource_build!$D:$D,"CAISO")</f>
        <v>0</v>
      </c>
      <c r="AF5" s="188">
        <f>SUMIFS(raw_resource_build!$H:$H,raw_resource_build!$E:$E,$X5,raw_resource_build!$A:$A,AF$4,raw_resource_build!$D:$D,"CAISO")</f>
        <v>0</v>
      </c>
      <c r="AG5" s="188">
        <f>SUMIFS(raw_resource_build!$H:$H,raw_resource_build!$E:$E,$X5,raw_resource_build!$A:$A,AG$4,raw_resource_build!$D:$D,"CAISO")</f>
        <v>0</v>
      </c>
      <c r="AH5" s="188">
        <f>SUMIFS(raw_resource_build!$H:$H,raw_resource_build!$E:$E,$X5,raw_resource_build!$A:$A,AH$4,raw_resource_build!$D:$D,"CAISO")</f>
        <v>0</v>
      </c>
      <c r="AI5" s="188">
        <f>SUMIFS(raw_resource_build!$H:$H,raw_resource_build!$E:$E,$X5,raw_resource_build!$A:$A,AI$4,raw_resource_build!$D:$D,"CAISO")</f>
        <v>0</v>
      </c>
      <c r="AJ5" s="188">
        <f>SUMIFS(raw_resource_build!$H:$H,raw_resource_build!$E:$E,$X5,raw_resource_build!$A:$A,AJ$4,raw_resource_build!$D:$D,"CAISO")</f>
        <v>0</v>
      </c>
      <c r="AK5" s="188">
        <f>SUMIFS(raw_resource_build!$H:$H,raw_resource_build!$E:$E,$X5,raw_resource_build!$A:$A,AK$4,raw_resource_build!$D:$D,"CAISO")</f>
        <v>0</v>
      </c>
      <c r="AL5" s="188">
        <f>SUMIFS(raw_resource_build!$H:$H,raw_resource_build!$E:$E,$X5,raw_resource_build!$A:$A,AL$4,raw_resource_build!$D:$D,"CAISO")</f>
        <v>0</v>
      </c>
      <c r="AM5" s="188">
        <f>SUMIFS(raw_resource_build!$H:$H,raw_resource_build!$E:$E,$X5,raw_resource_build!$A:$A,AM$4,raw_resource_build!$D:$D,"CAISO")</f>
        <v>0</v>
      </c>
      <c r="AN5" s="188">
        <f>SUMIFS(raw_resource_build!$H:$H,raw_resource_build!$E:$E,$X5,raw_resource_build!$A:$A,AN$4,raw_resource_build!$D:$D,"CAISO")</f>
        <v>0</v>
      </c>
      <c r="AO5" s="187">
        <f>SUMIFS(raw_resource_build!$H:$H,raw_resource_build!$E:$E,$X5,raw_resource_build!$A:$A,AO$4,raw_resource_build!$D:$D,"CAISO")</f>
        <v>0</v>
      </c>
      <c r="AP5" s="176">
        <v>0</v>
      </c>
      <c r="AQ5" s="176">
        <v>0</v>
      </c>
      <c r="AR5" s="176">
        <v>0</v>
      </c>
      <c r="AS5" s="176">
        <v>0</v>
      </c>
      <c r="AT5" s="176">
        <v>0</v>
      </c>
      <c r="AU5" s="176">
        <v>0</v>
      </c>
      <c r="AV5" s="176">
        <v>0</v>
      </c>
      <c r="AW5" s="176">
        <v>0</v>
      </c>
      <c r="AX5" s="176">
        <v>0</v>
      </c>
      <c r="AY5" s="176">
        <v>0</v>
      </c>
      <c r="AZ5" s="176">
        <v>0</v>
      </c>
      <c r="BA5" s="176">
        <v>0</v>
      </c>
      <c r="BB5" s="176">
        <v>0</v>
      </c>
      <c r="BC5" s="176">
        <v>0</v>
      </c>
      <c r="BD5" s="176">
        <v>0</v>
      </c>
      <c r="BE5" s="176">
        <v>0</v>
      </c>
      <c r="BF5" s="176">
        <v>0</v>
      </c>
      <c r="BG5" s="176">
        <v>0</v>
      </c>
      <c r="BH5" s="176">
        <v>0</v>
      </c>
      <c r="BI5" s="176">
        <v>0</v>
      </c>
      <c r="BJ5" s="58"/>
    </row>
    <row r="6" spans="1:62" x14ac:dyDescent="0.25">
      <c r="A6" t="s">
        <v>5394</v>
      </c>
      <c r="B6" s="3"/>
      <c r="C6" s="58" t="str">
        <f>Raw_New_Build!AB6</f>
        <v>Northern_California_Solar</v>
      </c>
      <c r="D6" s="58" t="str">
        <f>Raw_New_Build!AC6</f>
        <v>Northern_California</v>
      </c>
      <c r="E6" s="58">
        <f>Raw_New_Build!AD6</f>
        <v>0</v>
      </c>
      <c r="F6" s="58">
        <f>Raw_New_Build!AE6</f>
        <v>0</v>
      </c>
      <c r="G6" s="58">
        <f>Raw_New_Build!AF6</f>
        <v>0</v>
      </c>
      <c r="H6" s="173">
        <f>Raw_New_Build!AG6</f>
        <v>0</v>
      </c>
      <c r="I6" s="173">
        <f>Raw_New_Build!AH6</f>
        <v>0</v>
      </c>
      <c r="J6" s="173">
        <f>Raw_New_Build!AI6</f>
        <v>0</v>
      </c>
      <c r="K6" s="173">
        <f>Raw_New_Build!AJ6</f>
        <v>0</v>
      </c>
      <c r="L6" s="173">
        <f>Raw_New_Build!AK6</f>
        <v>0</v>
      </c>
      <c r="M6" s="173">
        <f>Raw_New_Build!AL6</f>
        <v>0</v>
      </c>
      <c r="N6" s="173">
        <f>Raw_New_Build!AM6</f>
        <v>0</v>
      </c>
      <c r="O6" s="173">
        <f>Raw_New_Build!AN6</f>
        <v>0</v>
      </c>
      <c r="P6" s="183">
        <f>Raw_New_Build!AO6</f>
        <v>0</v>
      </c>
      <c r="Q6" s="183">
        <f>Raw_New_Build!AP6</f>
        <v>0</v>
      </c>
      <c r="R6" s="183">
        <f>Raw_New_Build!AQ6</f>
        <v>0</v>
      </c>
      <c r="S6" s="183">
        <f>Raw_New_Build!AR6</f>
        <v>0</v>
      </c>
      <c r="T6" s="183">
        <f>Raw_New_Build!AS6</f>
        <v>0</v>
      </c>
      <c r="U6" s="58"/>
      <c r="W6" s="3"/>
      <c r="X6" s="58" t="s">
        <v>5173</v>
      </c>
      <c r="Y6" s="175" t="s">
        <v>5406</v>
      </c>
      <c r="Z6" s="176">
        <v>0</v>
      </c>
      <c r="AA6" s="176">
        <v>0</v>
      </c>
      <c r="AB6" s="176">
        <v>0</v>
      </c>
      <c r="AC6" s="190">
        <f>SUMIFS(raw_resource_build!$H:$H,raw_resource_build!$E:$E,$X6,raw_resource_build!$A:$A,AC$4,raw_resource_build!$D:$D,"CAISO")</f>
        <v>0</v>
      </c>
      <c r="AD6" s="188">
        <f>SUMIFS(raw_resource_build!$H:$H,raw_resource_build!$E:$E,$X6,raw_resource_build!$A:$A,AD$4,raw_resource_build!$D:$D,"CAISO")</f>
        <v>0</v>
      </c>
      <c r="AE6" s="188">
        <f>SUMIFS(raw_resource_build!$H:$H,raw_resource_build!$E:$E,$X6,raw_resource_build!$A:$A,AE$4,raw_resource_build!$D:$D,"CAISO")</f>
        <v>0</v>
      </c>
      <c r="AF6" s="188">
        <f>SUMIFS(raw_resource_build!$H:$H,raw_resource_build!$E:$E,$X6,raw_resource_build!$A:$A,AF$4,raw_resource_build!$D:$D,"CAISO")</f>
        <v>0</v>
      </c>
      <c r="AG6" s="188">
        <f>SUMIFS(raw_resource_build!$H:$H,raw_resource_build!$E:$E,$X6,raw_resource_build!$A:$A,AG$4,raw_resource_build!$D:$D,"CAISO")</f>
        <v>0</v>
      </c>
      <c r="AH6" s="188">
        <f>SUMIFS(raw_resource_build!$H:$H,raw_resource_build!$E:$E,$X6,raw_resource_build!$A:$A,AH$4,raw_resource_build!$D:$D,"CAISO")</f>
        <v>0</v>
      </c>
      <c r="AI6" s="188">
        <f>SUMIFS(raw_resource_build!$H:$H,raw_resource_build!$E:$E,$X6,raw_resource_build!$A:$A,AI$4,raw_resource_build!$D:$D,"CAISO")</f>
        <v>0</v>
      </c>
      <c r="AJ6" s="188">
        <f>SUMIFS(raw_resource_build!$H:$H,raw_resource_build!$E:$E,$X6,raw_resource_build!$A:$A,AJ$4,raw_resource_build!$D:$D,"CAISO")</f>
        <v>0</v>
      </c>
      <c r="AK6" s="188">
        <f>SUMIFS(raw_resource_build!$H:$H,raw_resource_build!$E:$E,$X6,raw_resource_build!$A:$A,AK$4,raw_resource_build!$D:$D,"CAISO")</f>
        <v>187.11</v>
      </c>
      <c r="AL6" s="188">
        <f>SUMIFS(raw_resource_build!$H:$H,raw_resource_build!$E:$E,$X6,raw_resource_build!$A:$A,AL$4,raw_resource_build!$D:$D,"CAISO")</f>
        <v>0</v>
      </c>
      <c r="AM6" s="188">
        <f>SUMIFS(raw_resource_build!$H:$H,raw_resource_build!$E:$E,$X6,raw_resource_build!$A:$A,AM$4,raw_resource_build!$D:$D,"CAISO")</f>
        <v>0</v>
      </c>
      <c r="AN6" s="188">
        <f>SUMIFS(raw_resource_build!$H:$H,raw_resource_build!$E:$E,$X6,raw_resource_build!$A:$A,AN$4,raw_resource_build!$D:$D,"CAISO")</f>
        <v>0</v>
      </c>
      <c r="AO6" s="187">
        <f>SUMIFS(raw_resource_build!$H:$H,raw_resource_build!$E:$E,$X6,raw_resource_build!$A:$A,AO$4,raw_resource_build!$D:$D,"CAISO")</f>
        <v>2104.1999999999998</v>
      </c>
      <c r="AP6" s="176">
        <v>0</v>
      </c>
      <c r="AQ6" s="176">
        <v>0</v>
      </c>
      <c r="AR6" s="176">
        <v>0</v>
      </c>
      <c r="AS6" s="176">
        <v>0</v>
      </c>
      <c r="AT6" s="176">
        <v>0</v>
      </c>
      <c r="AU6" s="176">
        <v>0</v>
      </c>
      <c r="AV6" s="176">
        <v>0</v>
      </c>
      <c r="AW6" s="176">
        <v>0</v>
      </c>
      <c r="AX6" s="176">
        <v>0</v>
      </c>
      <c r="AY6" s="176">
        <v>0</v>
      </c>
      <c r="AZ6" s="176">
        <v>0</v>
      </c>
      <c r="BA6" s="176">
        <v>0</v>
      </c>
      <c r="BB6" s="176">
        <v>0</v>
      </c>
      <c r="BC6" s="176">
        <v>0</v>
      </c>
      <c r="BD6" s="176">
        <v>0</v>
      </c>
      <c r="BE6" s="176">
        <v>0</v>
      </c>
      <c r="BF6" s="176">
        <v>0</v>
      </c>
      <c r="BG6" s="176">
        <v>0</v>
      </c>
      <c r="BH6" s="176">
        <v>0</v>
      </c>
      <c r="BI6" s="176">
        <v>0</v>
      </c>
      <c r="BJ6" s="58"/>
    </row>
    <row r="7" spans="1:62" x14ac:dyDescent="0.25">
      <c r="A7" t="s">
        <v>5394</v>
      </c>
      <c r="B7" s="3"/>
      <c r="C7" s="58" t="str">
        <f>Raw_New_Build!AB7</f>
        <v>Solano_Solar</v>
      </c>
      <c r="D7" s="58" t="str">
        <f>Raw_New_Build!AC7</f>
        <v>Solano</v>
      </c>
      <c r="E7" s="58">
        <f>Raw_New_Build!AD7</f>
        <v>0</v>
      </c>
      <c r="F7" s="58">
        <f>Raw_New_Build!AE7</f>
        <v>0</v>
      </c>
      <c r="G7" s="58">
        <f>Raw_New_Build!AF7</f>
        <v>0</v>
      </c>
      <c r="H7" s="173">
        <f>Raw_New_Build!AG7</f>
        <v>0</v>
      </c>
      <c r="I7" s="173">
        <f>Raw_New_Build!AH7</f>
        <v>0</v>
      </c>
      <c r="J7" s="173">
        <f>Raw_New_Build!AI7</f>
        <v>0</v>
      </c>
      <c r="K7" s="173">
        <f>Raw_New_Build!AJ7</f>
        <v>0</v>
      </c>
      <c r="L7" s="173">
        <f>Raw_New_Build!AK7</f>
        <v>0</v>
      </c>
      <c r="M7" s="173">
        <f>Raw_New_Build!AL7</f>
        <v>0</v>
      </c>
      <c r="N7" s="173">
        <f>Raw_New_Build!AM7</f>
        <v>0</v>
      </c>
      <c r="O7" s="173">
        <f>Raw_New_Build!AN7</f>
        <v>0</v>
      </c>
      <c r="P7" s="183">
        <f>Raw_New_Build!AO7</f>
        <v>0</v>
      </c>
      <c r="Q7" s="183">
        <f>Raw_New_Build!AP7</f>
        <v>0</v>
      </c>
      <c r="R7" s="183">
        <f>Raw_New_Build!AQ7</f>
        <v>0</v>
      </c>
      <c r="S7" s="183">
        <f>Raw_New_Build!AR7</f>
        <v>0</v>
      </c>
      <c r="T7" s="183">
        <f>Raw_New_Build!AS7</f>
        <v>0</v>
      </c>
      <c r="U7" s="58"/>
      <c r="W7" s="3"/>
      <c r="X7" s="58" t="s">
        <v>5216</v>
      </c>
      <c r="Y7" s="175" t="s">
        <v>5406</v>
      </c>
      <c r="Z7" s="176">
        <v>0</v>
      </c>
      <c r="AA7" s="176">
        <v>0</v>
      </c>
      <c r="AB7" s="176">
        <v>0</v>
      </c>
      <c r="AC7" s="190">
        <f>SUMIFS(raw_resource_build!$H:$H,raw_resource_build!$E:$E,$X7,raw_resource_build!$A:$A,AC$4,raw_resource_build!$D:$D,"CAISO")</f>
        <v>0</v>
      </c>
      <c r="AD7" s="188">
        <f>SUMIFS(raw_resource_build!$H:$H,raw_resource_build!$E:$E,$X7,raw_resource_build!$A:$A,AD$4,raw_resource_build!$D:$D,"CAISO")</f>
        <v>0</v>
      </c>
      <c r="AE7" s="188">
        <f>SUMIFS(raw_resource_build!$H:$H,raw_resource_build!$E:$E,$X7,raw_resource_build!$A:$A,AE$4,raw_resource_build!$D:$D,"CAISO")</f>
        <v>0</v>
      </c>
      <c r="AF7" s="188">
        <f>SUMIFS(raw_resource_build!$H:$H,raw_resource_build!$E:$E,$X7,raw_resource_build!$A:$A,AF$4,raw_resource_build!$D:$D,"CAISO")</f>
        <v>0</v>
      </c>
      <c r="AG7" s="188">
        <f>SUMIFS(raw_resource_build!$H:$H,raw_resource_build!$E:$E,$X7,raw_resource_build!$A:$A,AG$4,raw_resource_build!$D:$D,"CAISO")</f>
        <v>0</v>
      </c>
      <c r="AH7" s="188">
        <f>SUMIFS(raw_resource_build!$H:$H,raw_resource_build!$E:$E,$X7,raw_resource_build!$A:$A,AH$4,raw_resource_build!$D:$D,"CAISO")</f>
        <v>0</v>
      </c>
      <c r="AI7" s="188">
        <f>SUMIFS(raw_resource_build!$H:$H,raw_resource_build!$E:$E,$X7,raw_resource_build!$A:$A,AI$4,raw_resource_build!$D:$D,"CAISO")</f>
        <v>0</v>
      </c>
      <c r="AJ7" s="188">
        <f>SUMIFS(raw_resource_build!$H:$H,raw_resource_build!$E:$E,$X7,raw_resource_build!$A:$A,AJ$4,raw_resource_build!$D:$D,"CAISO")</f>
        <v>0</v>
      </c>
      <c r="AK7" s="188">
        <f>SUMIFS(raw_resource_build!$H:$H,raw_resource_build!$E:$E,$X7,raw_resource_build!$A:$A,AK$4,raw_resource_build!$D:$D,"CAISO")</f>
        <v>0</v>
      </c>
      <c r="AL7" s="188">
        <f>SUMIFS(raw_resource_build!$H:$H,raw_resource_build!$E:$E,$X7,raw_resource_build!$A:$A,AL$4,raw_resource_build!$D:$D,"CAISO")</f>
        <v>0</v>
      </c>
      <c r="AM7" s="188">
        <f>SUMIFS(raw_resource_build!$H:$H,raw_resource_build!$E:$E,$X7,raw_resource_build!$A:$A,AM$4,raw_resource_build!$D:$D,"CAISO")</f>
        <v>0</v>
      </c>
      <c r="AN7" s="188">
        <f>SUMIFS(raw_resource_build!$H:$H,raw_resource_build!$E:$E,$X7,raw_resource_build!$A:$A,AN$4,raw_resource_build!$D:$D,"CAISO")</f>
        <v>0</v>
      </c>
      <c r="AO7" s="187">
        <f>SUMIFS(raw_resource_build!$H:$H,raw_resource_build!$E:$E,$X7,raw_resource_build!$A:$A,AO$4,raw_resource_build!$D:$D,"CAISO")</f>
        <v>0</v>
      </c>
      <c r="AP7" s="176">
        <v>0</v>
      </c>
      <c r="AQ7" s="176">
        <v>0</v>
      </c>
      <c r="AR7" s="176">
        <v>0</v>
      </c>
      <c r="AS7" s="176">
        <v>0</v>
      </c>
      <c r="AT7" s="176">
        <v>0</v>
      </c>
      <c r="AU7" s="176">
        <v>0</v>
      </c>
      <c r="AV7" s="176">
        <v>0</v>
      </c>
      <c r="AW7" s="176">
        <v>0</v>
      </c>
      <c r="AX7" s="176">
        <v>0</v>
      </c>
      <c r="AY7" s="176">
        <v>0</v>
      </c>
      <c r="AZ7" s="176">
        <v>0</v>
      </c>
      <c r="BA7" s="176">
        <v>0</v>
      </c>
      <c r="BB7" s="176">
        <v>0</v>
      </c>
      <c r="BC7" s="176">
        <v>0</v>
      </c>
      <c r="BD7" s="176">
        <v>0</v>
      </c>
      <c r="BE7" s="176">
        <v>0</v>
      </c>
      <c r="BF7" s="176">
        <v>0</v>
      </c>
      <c r="BG7" s="176">
        <v>0</v>
      </c>
      <c r="BH7" s="176">
        <v>0</v>
      </c>
      <c r="BI7" s="176">
        <v>0</v>
      </c>
      <c r="BJ7" s="58"/>
    </row>
    <row r="8" spans="1:62" x14ac:dyDescent="0.25">
      <c r="A8" t="s">
        <v>5394</v>
      </c>
      <c r="B8" s="3"/>
      <c r="C8" s="58" t="str">
        <f>Raw_New_Build!AB8</f>
        <v>Central_Valley_North_Los_Banos_Solar</v>
      </c>
      <c r="D8" s="58" t="str">
        <f>Raw_New_Build!AC8</f>
        <v>Central_Valley_North_Los_Banos</v>
      </c>
      <c r="E8" s="58">
        <f>Raw_New_Build!AD8</f>
        <v>0</v>
      </c>
      <c r="F8" s="58">
        <f>Raw_New_Build!AE8</f>
        <v>0</v>
      </c>
      <c r="G8" s="58">
        <f>Raw_New_Build!AF8</f>
        <v>0</v>
      </c>
      <c r="H8" s="173">
        <f>Raw_New_Build!AG8</f>
        <v>0</v>
      </c>
      <c r="I8" s="173">
        <f>Raw_New_Build!AH8</f>
        <v>0</v>
      </c>
      <c r="J8" s="173">
        <f>Raw_New_Build!AI8</f>
        <v>0</v>
      </c>
      <c r="K8" s="173">
        <f>Raw_New_Build!AJ8</f>
        <v>0</v>
      </c>
      <c r="L8" s="173">
        <f>Raw_New_Build!AK8</f>
        <v>0</v>
      </c>
      <c r="M8" s="173">
        <f>Raw_New_Build!AL8</f>
        <v>0</v>
      </c>
      <c r="N8" s="173">
        <f>Raw_New_Build!AM8</f>
        <v>0</v>
      </c>
      <c r="O8" s="173">
        <f>Raw_New_Build!AN8</f>
        <v>0</v>
      </c>
      <c r="P8" s="183">
        <f>Raw_New_Build!AO8</f>
        <v>0</v>
      </c>
      <c r="Q8" s="183">
        <f>Raw_New_Build!AP8</f>
        <v>0</v>
      </c>
      <c r="R8" s="183">
        <f>Raw_New_Build!AQ8</f>
        <v>0</v>
      </c>
      <c r="S8" s="183">
        <f>Raw_New_Build!AR8</f>
        <v>0</v>
      </c>
      <c r="T8" s="183">
        <f>Raw_New_Build!AS8</f>
        <v>0</v>
      </c>
      <c r="U8" s="58"/>
      <c r="W8" s="3"/>
      <c r="X8" s="5" t="s">
        <v>5212</v>
      </c>
      <c r="Y8" s="177" t="s">
        <v>5407</v>
      </c>
      <c r="Z8" s="172">
        <v>0</v>
      </c>
      <c r="AA8" s="172">
        <v>0</v>
      </c>
      <c r="AB8" s="172">
        <v>0</v>
      </c>
      <c r="AC8" s="191">
        <f>SUMIFS(raw_storage_build!$H:$H,raw_storage_build!$A:$A,AC$4,raw_storage_build!$E:$E,$X8,raw_storage_build!$D:$D,"CAISO")</f>
        <v>0</v>
      </c>
      <c r="AD8" s="191">
        <f>SUMIFS(raw_storage_build!$H:$H,raw_storage_build!$A:$A,AD$4,raw_storage_build!$E:$E,$X8,raw_storage_build!$D:$D,"CAISO")</f>
        <v>0</v>
      </c>
      <c r="AE8" s="191">
        <f>SUMIFS(raw_storage_build!$H:$H,raw_storage_build!$A:$A,AE$4,raw_storage_build!$E:$E,$X8,raw_storage_build!$D:$D,"CAISO")</f>
        <v>0</v>
      </c>
      <c r="AF8" s="191">
        <f>SUMIFS(raw_storage_build!$H:$H,raw_storage_build!$A:$A,AF$4,raw_storage_build!$E:$E,$X8,raw_storage_build!$D:$D,"CAISO")</f>
        <v>0</v>
      </c>
      <c r="AG8" s="191">
        <f>SUMIFS(raw_storage_build!$H:$H,raw_storage_build!$A:$A,AG$4,raw_storage_build!$E:$E,$X8,raw_storage_build!$D:$D,"CAISO")</f>
        <v>0</v>
      </c>
      <c r="AH8" s="191">
        <f>SUMIFS(raw_storage_build!$H:$H,raw_storage_build!$A:$A,AH$4,raw_storage_build!$E:$E,$X8,raw_storage_build!$D:$D,"CAISO")</f>
        <v>0</v>
      </c>
      <c r="AI8" s="191">
        <f>SUMIFS(raw_storage_build!$H:$H,raw_storage_build!$A:$A,AI$4,raw_storage_build!$E:$E,$X8,raw_storage_build!$D:$D,"CAISO")</f>
        <v>0</v>
      </c>
      <c r="AJ8" s="191">
        <f>SUMIFS(raw_storage_build!$H:$H,raw_storage_build!$A:$A,AJ$4,raw_storage_build!$E:$E,$X8,raw_storage_build!$D:$D,"CAISO")</f>
        <v>0</v>
      </c>
      <c r="AK8" s="191">
        <f>SUMIFS(raw_storage_build!$H:$H,raw_storage_build!$A:$A,AK$4,raw_storage_build!$E:$E,$X8,raw_storage_build!$D:$D,"CAISO")</f>
        <v>0</v>
      </c>
      <c r="AL8" s="191">
        <f>SUMIFS(raw_storage_build!$H:$H,raw_storage_build!$A:$A,AL$4,raw_storage_build!$E:$E,$X8,raw_storage_build!$D:$D,"CAISO")</f>
        <v>0</v>
      </c>
      <c r="AM8" s="191">
        <f>SUMIFS(raw_storage_build!$H:$H,raw_storage_build!$A:$A,AM$4,raw_storage_build!$E:$E,$X8,raw_storage_build!$D:$D,"CAISO")</f>
        <v>0</v>
      </c>
      <c r="AN8" s="191">
        <f>SUMIFS(raw_storage_build!$H:$H,raw_storage_build!$A:$A,AN$4,raw_storage_build!$E:$E,$X8,raw_storage_build!$D:$D,"CAISO")</f>
        <v>0</v>
      </c>
      <c r="AO8" s="191">
        <f>SUMIFS(raw_storage_build!$H:$H,raw_storage_build!$A:$A,AO$4,raw_storage_build!$E:$E,$X8,raw_storage_build!$D:$D,"CAISO")</f>
        <v>0</v>
      </c>
      <c r="AP8" s="172">
        <v>0</v>
      </c>
      <c r="AQ8" s="172">
        <v>0</v>
      </c>
      <c r="AR8" s="172">
        <v>0</v>
      </c>
      <c r="AS8" s="172">
        <v>0</v>
      </c>
      <c r="AT8" s="172">
        <v>0</v>
      </c>
      <c r="AU8" s="172">
        <v>0</v>
      </c>
      <c r="AV8" s="172">
        <v>0</v>
      </c>
      <c r="AW8" s="172">
        <v>0</v>
      </c>
      <c r="AX8" s="172">
        <v>0</v>
      </c>
      <c r="AY8" s="172">
        <v>0</v>
      </c>
      <c r="AZ8" s="172">
        <v>0</v>
      </c>
      <c r="BA8" s="172">
        <v>0</v>
      </c>
      <c r="BB8" s="172">
        <v>0</v>
      </c>
      <c r="BC8" s="172">
        <v>0</v>
      </c>
      <c r="BD8" s="172">
        <v>0</v>
      </c>
      <c r="BE8" s="172">
        <v>0</v>
      </c>
      <c r="BF8" s="172">
        <v>0</v>
      </c>
      <c r="BG8" s="172">
        <v>0</v>
      </c>
      <c r="BH8" s="172">
        <v>0</v>
      </c>
      <c r="BI8" s="172">
        <v>0</v>
      </c>
      <c r="BJ8" s="58"/>
    </row>
    <row r="9" spans="1:62" x14ac:dyDescent="0.25">
      <c r="A9" t="s">
        <v>5394</v>
      </c>
      <c r="B9" s="3"/>
      <c r="C9" s="58" t="str">
        <f>Raw_New_Build!AB9</f>
        <v>Westlands_Solar</v>
      </c>
      <c r="D9" s="58" t="str">
        <f>Raw_New_Build!AC9</f>
        <v>Westlands</v>
      </c>
      <c r="E9" s="58">
        <f>Raw_New_Build!AD9</f>
        <v>0</v>
      </c>
      <c r="F9" s="58">
        <f>Raw_New_Build!AE9</f>
        <v>0</v>
      </c>
      <c r="G9" s="58">
        <f>Raw_New_Build!AF9</f>
        <v>0</v>
      </c>
      <c r="H9" s="173">
        <f>Raw_New_Build!AG9</f>
        <v>0</v>
      </c>
      <c r="I9" s="173">
        <f>Raw_New_Build!AH9</f>
        <v>0</v>
      </c>
      <c r="J9" s="173">
        <f>Raw_New_Build!AI9</f>
        <v>0</v>
      </c>
      <c r="K9" s="173">
        <f>Raw_New_Build!AJ9</f>
        <v>0</v>
      </c>
      <c r="L9" s="173">
        <f>Raw_New_Build!AK9</f>
        <v>0</v>
      </c>
      <c r="M9" s="173">
        <f>Raw_New_Build!AL9</f>
        <v>0</v>
      </c>
      <c r="N9" s="173">
        <f>Raw_New_Build!AM9</f>
        <v>0</v>
      </c>
      <c r="O9" s="173">
        <f>Raw_New_Build!AN9</f>
        <v>0</v>
      </c>
      <c r="P9" s="183">
        <f>Raw_New_Build!AO9</f>
        <v>0</v>
      </c>
      <c r="Q9" s="183">
        <f>Raw_New_Build!AP9</f>
        <v>0</v>
      </c>
      <c r="R9" s="183">
        <f>Raw_New_Build!AQ9</f>
        <v>0</v>
      </c>
      <c r="S9" s="183">
        <f>Raw_New_Build!AR9</f>
        <v>0</v>
      </c>
      <c r="T9" s="183">
        <f>Raw_New_Build!AS9</f>
        <v>0</v>
      </c>
      <c r="U9" s="58"/>
      <c r="W9" s="3"/>
      <c r="X9" s="58" t="s">
        <v>5173</v>
      </c>
      <c r="Y9" s="175" t="s">
        <v>5407</v>
      </c>
      <c r="Z9" s="100">
        <v>0</v>
      </c>
      <c r="AA9" s="100">
        <v>0</v>
      </c>
      <c r="AB9" s="100">
        <v>0</v>
      </c>
      <c r="AC9" s="188">
        <f>SUMIFS(raw_storage_build!$H:$H,raw_storage_build!$A:$A,AC$4,raw_storage_build!$E:$E,$X9,raw_storage_build!$D:$D,"CAISO")</f>
        <v>0</v>
      </c>
      <c r="AD9" s="188">
        <f>SUMIFS(raw_storage_build!$H:$H,raw_storage_build!$A:$A,AD$4,raw_storage_build!$E:$E,$X9,raw_storage_build!$D:$D,"CAISO")</f>
        <v>0</v>
      </c>
      <c r="AE9" s="188">
        <f>SUMIFS(raw_storage_build!$H:$H,raw_storage_build!$A:$A,AE$4,raw_storage_build!$E:$E,$X9,raw_storage_build!$D:$D,"CAISO")</f>
        <v>0</v>
      </c>
      <c r="AF9" s="188">
        <f>SUMIFS(raw_storage_build!$H:$H,raw_storage_build!$A:$A,AF$4,raw_storage_build!$E:$E,$X9,raw_storage_build!$D:$D,"CAISO")</f>
        <v>0</v>
      </c>
      <c r="AG9" s="188">
        <f>SUMIFS(raw_storage_build!$H:$H,raw_storage_build!$A:$A,AG$4,raw_storage_build!$E:$E,$X9,raw_storage_build!$D:$D,"CAISO")</f>
        <v>0</v>
      </c>
      <c r="AH9" s="188">
        <f>SUMIFS(raw_storage_build!$H:$H,raw_storage_build!$A:$A,AH$4,raw_storage_build!$E:$E,$X9,raw_storage_build!$D:$D,"CAISO")</f>
        <v>0</v>
      </c>
      <c r="AI9" s="188">
        <f>SUMIFS(raw_storage_build!$H:$H,raw_storage_build!$A:$A,AI$4,raw_storage_build!$E:$E,$X9,raw_storage_build!$D:$D,"CAISO")</f>
        <v>0</v>
      </c>
      <c r="AJ9" s="188">
        <f>SUMIFS(raw_storage_build!$H:$H,raw_storage_build!$A:$A,AJ$4,raw_storage_build!$E:$E,$X9,raw_storage_build!$D:$D,"CAISO")</f>
        <v>0</v>
      </c>
      <c r="AK9" s="188">
        <f>SUMIFS(raw_storage_build!$H:$H,raw_storage_build!$A:$A,AK$4,raw_storage_build!$E:$E,$X9,raw_storage_build!$D:$D,"CAISO")</f>
        <v>187.11</v>
      </c>
      <c r="AL9" s="188">
        <f>SUMIFS(raw_storage_build!$H:$H,raw_storage_build!$A:$A,AL$4,raw_storage_build!$E:$E,$X9,raw_storage_build!$D:$D,"CAISO")</f>
        <v>0</v>
      </c>
      <c r="AM9" s="188">
        <f>SUMIFS(raw_storage_build!$H:$H,raw_storage_build!$A:$A,AM$4,raw_storage_build!$E:$E,$X9,raw_storage_build!$D:$D,"CAISO")</f>
        <v>0</v>
      </c>
      <c r="AN9" s="188">
        <f>SUMIFS(raw_storage_build!$H:$H,raw_storage_build!$A:$A,AN$4,raw_storage_build!$E:$E,$X9,raw_storage_build!$D:$D,"CAISO")</f>
        <v>0</v>
      </c>
      <c r="AO9" s="188">
        <f>SUMIFS(raw_storage_build!$H:$H,raw_storage_build!$A:$A,AO$4,raw_storage_build!$E:$E,$X9,raw_storage_build!$D:$D,"CAISO")</f>
        <v>2733.82</v>
      </c>
      <c r="AP9" s="100">
        <v>0</v>
      </c>
      <c r="AQ9" s="100">
        <v>0</v>
      </c>
      <c r="AR9" s="100">
        <v>0</v>
      </c>
      <c r="AS9" s="100">
        <v>0</v>
      </c>
      <c r="AT9" s="100">
        <v>0</v>
      </c>
      <c r="AU9" s="100">
        <v>0</v>
      </c>
      <c r="AV9" s="100">
        <v>0</v>
      </c>
      <c r="AW9" s="100">
        <v>0</v>
      </c>
      <c r="AX9" s="100">
        <v>0</v>
      </c>
      <c r="AY9" s="100">
        <v>0</v>
      </c>
      <c r="AZ9" s="100">
        <v>0</v>
      </c>
      <c r="BA9" s="100">
        <v>0</v>
      </c>
      <c r="BB9" s="100">
        <v>0</v>
      </c>
      <c r="BC9" s="100">
        <v>0</v>
      </c>
      <c r="BD9" s="100">
        <v>0</v>
      </c>
      <c r="BE9" s="100">
        <v>0</v>
      </c>
      <c r="BF9" s="100">
        <v>0</v>
      </c>
      <c r="BG9" s="100">
        <v>0</v>
      </c>
      <c r="BH9" s="100">
        <v>0</v>
      </c>
      <c r="BI9" s="100">
        <v>0</v>
      </c>
      <c r="BJ9" s="58"/>
    </row>
    <row r="10" spans="1:62" x14ac:dyDescent="0.25">
      <c r="A10" t="s">
        <v>5394</v>
      </c>
      <c r="B10" s="3"/>
      <c r="C10" s="58" t="str">
        <f>Raw_New_Build!AB10</f>
        <v>Greater_Carrizo_Solar</v>
      </c>
      <c r="D10" s="58" t="str">
        <f>Raw_New_Build!AC10</f>
        <v>Greater_Carrizo</v>
      </c>
      <c r="E10" s="58">
        <f>Raw_New_Build!AD10</f>
        <v>0</v>
      </c>
      <c r="F10" s="58">
        <f>Raw_New_Build!AE10</f>
        <v>0</v>
      </c>
      <c r="G10" s="58">
        <f>Raw_New_Build!AF10</f>
        <v>0</v>
      </c>
      <c r="H10" s="173">
        <f>Raw_New_Build!AG10</f>
        <v>0</v>
      </c>
      <c r="I10" s="173">
        <f>Raw_New_Build!AH10</f>
        <v>0</v>
      </c>
      <c r="J10" s="173">
        <f>Raw_New_Build!AI10</f>
        <v>0</v>
      </c>
      <c r="K10" s="173">
        <f>Raw_New_Build!AJ10</f>
        <v>0</v>
      </c>
      <c r="L10" s="173">
        <f>Raw_New_Build!AK10</f>
        <v>0</v>
      </c>
      <c r="M10" s="173">
        <f>Raw_New_Build!AL10</f>
        <v>0</v>
      </c>
      <c r="N10" s="173">
        <f>Raw_New_Build!AM10</f>
        <v>0</v>
      </c>
      <c r="O10" s="173">
        <f>Raw_New_Build!AN10</f>
        <v>0</v>
      </c>
      <c r="P10" s="183">
        <f>Raw_New_Build!AO10</f>
        <v>0</v>
      </c>
      <c r="Q10" s="183">
        <f>Raw_New_Build!AP10</f>
        <v>0</v>
      </c>
      <c r="R10" s="183">
        <f>Raw_New_Build!AQ10</f>
        <v>0</v>
      </c>
      <c r="S10" s="183">
        <f>Raw_New_Build!AR10</f>
        <v>0</v>
      </c>
      <c r="T10" s="183">
        <f>Raw_New_Build!AS10</f>
        <v>0</v>
      </c>
      <c r="U10" s="58"/>
      <c r="W10" s="3"/>
      <c r="X10" s="10" t="s">
        <v>5216</v>
      </c>
      <c r="Y10" s="178" t="s">
        <v>5407</v>
      </c>
      <c r="Z10" s="170">
        <v>0</v>
      </c>
      <c r="AA10" s="170">
        <v>0</v>
      </c>
      <c r="AB10" s="170">
        <v>0</v>
      </c>
      <c r="AC10" s="192">
        <f>SUMIFS(raw_storage_build!$H:$H,raw_storage_build!$A:$A,AC$4,raw_storage_build!$E:$E,$X10,raw_storage_build!$D:$D,"CAISO")</f>
        <v>0</v>
      </c>
      <c r="AD10" s="192">
        <f>SUMIFS(raw_storage_build!$H:$H,raw_storage_build!$A:$A,AD$4,raw_storage_build!$E:$E,$X10,raw_storage_build!$D:$D,"CAISO")</f>
        <v>0</v>
      </c>
      <c r="AE10" s="192">
        <f>SUMIFS(raw_storage_build!$H:$H,raw_storage_build!$A:$A,AE$4,raw_storage_build!$E:$E,$X10,raw_storage_build!$D:$D,"CAISO")</f>
        <v>0</v>
      </c>
      <c r="AF10" s="192">
        <f>SUMIFS(raw_storage_build!$H:$H,raw_storage_build!$A:$A,AF$4,raw_storage_build!$E:$E,$X10,raw_storage_build!$D:$D,"CAISO")</f>
        <v>0</v>
      </c>
      <c r="AG10" s="192">
        <f>SUMIFS(raw_storage_build!$H:$H,raw_storage_build!$A:$A,AG$4,raw_storage_build!$E:$E,$X10,raw_storage_build!$D:$D,"CAISO")</f>
        <v>0</v>
      </c>
      <c r="AH10" s="192">
        <f>SUMIFS(raw_storage_build!$H:$H,raw_storage_build!$A:$A,AH$4,raw_storage_build!$E:$E,$X10,raw_storage_build!$D:$D,"CAISO")</f>
        <v>0</v>
      </c>
      <c r="AI10" s="192">
        <f>SUMIFS(raw_storage_build!$H:$H,raw_storage_build!$A:$A,AI$4,raw_storage_build!$E:$E,$X10,raw_storage_build!$D:$D,"CAISO")</f>
        <v>0</v>
      </c>
      <c r="AJ10" s="192">
        <f>SUMIFS(raw_storage_build!$H:$H,raw_storage_build!$A:$A,AJ$4,raw_storage_build!$E:$E,$X10,raw_storage_build!$D:$D,"CAISO")</f>
        <v>0</v>
      </c>
      <c r="AK10" s="192">
        <f>SUMIFS(raw_storage_build!$H:$H,raw_storage_build!$A:$A,AK$4,raw_storage_build!$E:$E,$X10,raw_storage_build!$D:$D,"CAISO")</f>
        <v>0</v>
      </c>
      <c r="AL10" s="192">
        <f>SUMIFS(raw_storage_build!$H:$H,raw_storage_build!$A:$A,AL$4,raw_storage_build!$E:$E,$X10,raw_storage_build!$D:$D,"CAISO")</f>
        <v>0</v>
      </c>
      <c r="AM10" s="192">
        <f>SUMIFS(raw_storage_build!$H:$H,raw_storage_build!$A:$A,AM$4,raw_storage_build!$E:$E,$X10,raw_storage_build!$D:$D,"CAISO")</f>
        <v>0</v>
      </c>
      <c r="AN10" s="192">
        <f>SUMIFS(raw_storage_build!$H:$H,raw_storage_build!$A:$A,AN$4,raw_storage_build!$E:$E,$X10,raw_storage_build!$D:$D,"CAISO")</f>
        <v>0</v>
      </c>
      <c r="AO10" s="192">
        <f>SUMIFS(raw_storage_build!$H:$H,raw_storage_build!$A:$A,AO$4,raw_storage_build!$E:$E,$X10,raw_storage_build!$D:$D,"CAISO")</f>
        <v>0</v>
      </c>
      <c r="AP10" s="170">
        <v>0</v>
      </c>
      <c r="AQ10" s="170">
        <v>0</v>
      </c>
      <c r="AR10" s="170">
        <v>0</v>
      </c>
      <c r="AS10" s="170">
        <v>0</v>
      </c>
      <c r="AT10" s="170">
        <v>0</v>
      </c>
      <c r="AU10" s="170">
        <v>0</v>
      </c>
      <c r="AV10" s="170">
        <v>0</v>
      </c>
      <c r="AW10" s="170">
        <v>0</v>
      </c>
      <c r="AX10" s="170">
        <v>0</v>
      </c>
      <c r="AY10" s="170">
        <v>0</v>
      </c>
      <c r="AZ10" s="170">
        <v>0</v>
      </c>
      <c r="BA10" s="170">
        <v>0</v>
      </c>
      <c r="BB10" s="170">
        <v>0</v>
      </c>
      <c r="BC10" s="170">
        <v>0</v>
      </c>
      <c r="BD10" s="170">
        <v>0</v>
      </c>
      <c r="BE10" s="170">
        <v>0</v>
      </c>
      <c r="BF10" s="170">
        <v>0</v>
      </c>
      <c r="BG10" s="170">
        <v>0</v>
      </c>
      <c r="BH10" s="170">
        <v>0</v>
      </c>
      <c r="BI10" s="170">
        <v>0</v>
      </c>
      <c r="BJ10" s="58"/>
    </row>
    <row r="11" spans="1:62" x14ac:dyDescent="0.25">
      <c r="A11" t="s">
        <v>5394</v>
      </c>
      <c r="B11" s="3"/>
      <c r="C11" s="58" t="str">
        <f>Raw_New_Build!AB11</f>
        <v>Tehachapi_Solar</v>
      </c>
      <c r="D11" s="58" t="str">
        <f>Raw_New_Build!AC11</f>
        <v>Tehachapi</v>
      </c>
      <c r="E11" s="58">
        <f>Raw_New_Build!AD11</f>
        <v>0</v>
      </c>
      <c r="F11" s="58">
        <f>Raw_New_Build!AE11</f>
        <v>0</v>
      </c>
      <c r="G11" s="58">
        <f>Raw_New_Build!AF11</f>
        <v>0</v>
      </c>
      <c r="H11" s="173">
        <f>Raw_New_Build!AG11</f>
        <v>0</v>
      </c>
      <c r="I11" s="173">
        <f>Raw_New_Build!AH11</f>
        <v>0</v>
      </c>
      <c r="J11" s="173">
        <f>Raw_New_Build!AI11</f>
        <v>0</v>
      </c>
      <c r="K11" s="173">
        <f>Raw_New_Build!AJ11</f>
        <v>0</v>
      </c>
      <c r="L11" s="173">
        <f>Raw_New_Build!AK11</f>
        <v>1013.2206383318768</v>
      </c>
      <c r="M11" s="173">
        <f>Raw_New_Build!AL11</f>
        <v>0</v>
      </c>
      <c r="N11" s="173">
        <f>Raw_New_Build!AM11</f>
        <v>0</v>
      </c>
      <c r="O11" s="173">
        <f>Raw_New_Build!AN11</f>
        <v>0</v>
      </c>
      <c r="P11" s="183">
        <f>Raw_New_Build!AO11</f>
        <v>1013.2206383318768</v>
      </c>
      <c r="Q11" s="183">
        <f>Raw_New_Build!AP11</f>
        <v>0</v>
      </c>
      <c r="R11" s="183">
        <f>Raw_New_Build!AQ11</f>
        <v>0</v>
      </c>
      <c r="S11" s="183">
        <f>Raw_New_Build!AR11</f>
        <v>0</v>
      </c>
      <c r="T11" s="183">
        <f>Raw_New_Build!AS11</f>
        <v>1013.2206383318768</v>
      </c>
      <c r="U11" s="58"/>
      <c r="W11" s="3"/>
      <c r="X11" s="5" t="s">
        <v>5408</v>
      </c>
      <c r="Y11" s="177" t="s">
        <v>5409</v>
      </c>
      <c r="Z11" s="179">
        <v>0</v>
      </c>
      <c r="AA11" s="179">
        <v>0</v>
      </c>
      <c r="AB11" s="179">
        <v>0</v>
      </c>
      <c r="AC11" s="193">
        <f>IFERROR(AC8/AC5,0)</f>
        <v>0</v>
      </c>
      <c r="AD11" s="193">
        <f t="shared" ref="AD11:AO11" si="0">IFERROR(AD8/AD5,0)</f>
        <v>0</v>
      </c>
      <c r="AE11" s="193">
        <f t="shared" si="0"/>
        <v>0</v>
      </c>
      <c r="AF11" s="193">
        <f t="shared" si="0"/>
        <v>0</v>
      </c>
      <c r="AG11" s="193">
        <f t="shared" si="0"/>
        <v>0</v>
      </c>
      <c r="AH11" s="193">
        <f t="shared" si="0"/>
        <v>0</v>
      </c>
      <c r="AI11" s="193">
        <f t="shared" si="0"/>
        <v>0</v>
      </c>
      <c r="AJ11" s="193">
        <f t="shared" si="0"/>
        <v>0</v>
      </c>
      <c r="AK11" s="193">
        <f t="shared" si="0"/>
        <v>0</v>
      </c>
      <c r="AL11" s="193">
        <f t="shared" si="0"/>
        <v>0</v>
      </c>
      <c r="AM11" s="193">
        <f t="shared" si="0"/>
        <v>0</v>
      </c>
      <c r="AN11" s="193">
        <f t="shared" si="0"/>
        <v>0</v>
      </c>
      <c r="AO11" s="193">
        <f t="shared" si="0"/>
        <v>0</v>
      </c>
      <c r="AP11" s="172">
        <v>0</v>
      </c>
      <c r="AQ11" s="172">
        <v>0</v>
      </c>
      <c r="AR11" s="172">
        <v>0</v>
      </c>
      <c r="AS11" s="172">
        <v>0</v>
      </c>
      <c r="AT11" s="172">
        <v>0</v>
      </c>
      <c r="AU11" s="172">
        <v>0</v>
      </c>
      <c r="AV11" s="172">
        <v>0</v>
      </c>
      <c r="AW11" s="172">
        <v>0</v>
      </c>
      <c r="AX11" s="172">
        <v>0</v>
      </c>
      <c r="AY11" s="172">
        <v>0</v>
      </c>
      <c r="AZ11" s="172">
        <v>0</v>
      </c>
      <c r="BA11" s="172">
        <v>0</v>
      </c>
      <c r="BB11" s="172">
        <v>0</v>
      </c>
      <c r="BC11" s="172">
        <v>0</v>
      </c>
      <c r="BD11" s="172">
        <v>0</v>
      </c>
      <c r="BE11" s="172">
        <v>0</v>
      </c>
      <c r="BF11" s="172">
        <v>0</v>
      </c>
      <c r="BG11" s="172">
        <v>0</v>
      </c>
      <c r="BH11" s="172">
        <v>0</v>
      </c>
      <c r="BI11" s="172">
        <v>0</v>
      </c>
      <c r="BJ11" s="58"/>
    </row>
    <row r="12" spans="1:62" x14ac:dyDescent="0.25">
      <c r="A12" t="s">
        <v>5394</v>
      </c>
      <c r="B12" s="3"/>
      <c r="C12" s="58" t="str">
        <f>Raw_New_Build!AB12</f>
        <v>Kramer_Inyokern_Solar</v>
      </c>
      <c r="D12" s="58" t="str">
        <f>Raw_New_Build!AC12</f>
        <v>Kramer_Inyokern</v>
      </c>
      <c r="E12" s="58">
        <f>Raw_New_Build!AD12</f>
        <v>0</v>
      </c>
      <c r="F12" s="58">
        <f>Raw_New_Build!AE12</f>
        <v>0</v>
      </c>
      <c r="G12" s="58">
        <f>Raw_New_Build!AF12</f>
        <v>0</v>
      </c>
      <c r="H12" s="173">
        <f>Raw_New_Build!AG12</f>
        <v>0</v>
      </c>
      <c r="I12" s="173">
        <f>Raw_New_Build!AH12</f>
        <v>0</v>
      </c>
      <c r="J12" s="173">
        <f>Raw_New_Build!AI12</f>
        <v>0</v>
      </c>
      <c r="K12" s="173">
        <f>Raw_New_Build!AJ12</f>
        <v>0</v>
      </c>
      <c r="L12" s="173">
        <f>Raw_New_Build!AK12</f>
        <v>978.28310608382026</v>
      </c>
      <c r="M12" s="173">
        <f>Raw_New_Build!AL12</f>
        <v>0</v>
      </c>
      <c r="N12" s="173">
        <f>Raw_New_Build!AM12</f>
        <v>0</v>
      </c>
      <c r="O12" s="173">
        <f>Raw_New_Build!AN12</f>
        <v>0</v>
      </c>
      <c r="P12" s="183">
        <f>Raw_New_Build!AO12</f>
        <v>978.28310608382026</v>
      </c>
      <c r="Q12" s="183">
        <f>Raw_New_Build!AP12</f>
        <v>0</v>
      </c>
      <c r="R12" s="183">
        <f>Raw_New_Build!AQ12</f>
        <v>0</v>
      </c>
      <c r="S12" s="183">
        <f>Raw_New_Build!AR12</f>
        <v>0</v>
      </c>
      <c r="T12" s="183">
        <f>Raw_New_Build!AS12</f>
        <v>978.28310608382026</v>
      </c>
      <c r="U12" s="58"/>
      <c r="W12" s="3"/>
      <c r="X12" s="58" t="s">
        <v>5410</v>
      </c>
      <c r="Y12" s="175" t="s">
        <v>5409</v>
      </c>
      <c r="Z12" s="180">
        <v>0</v>
      </c>
      <c r="AA12" s="180">
        <v>0</v>
      </c>
      <c r="AB12" s="180">
        <v>0</v>
      </c>
      <c r="AC12" s="194">
        <f t="shared" ref="AC12:AO12" si="1">IFERROR(AC9/AC6,0)</f>
        <v>0</v>
      </c>
      <c r="AD12" s="194">
        <f t="shared" si="1"/>
        <v>0</v>
      </c>
      <c r="AE12" s="194">
        <f t="shared" si="1"/>
        <v>0</v>
      </c>
      <c r="AF12" s="194">
        <f t="shared" si="1"/>
        <v>0</v>
      </c>
      <c r="AG12" s="194">
        <f t="shared" si="1"/>
        <v>0</v>
      </c>
      <c r="AH12" s="194">
        <f t="shared" si="1"/>
        <v>0</v>
      </c>
      <c r="AI12" s="194">
        <f t="shared" si="1"/>
        <v>0</v>
      </c>
      <c r="AJ12" s="194">
        <f t="shared" si="1"/>
        <v>0</v>
      </c>
      <c r="AK12" s="194">
        <f t="shared" si="1"/>
        <v>1</v>
      </c>
      <c r="AL12" s="194">
        <f t="shared" si="1"/>
        <v>0</v>
      </c>
      <c r="AM12" s="194">
        <f t="shared" si="1"/>
        <v>0</v>
      </c>
      <c r="AN12" s="194">
        <f t="shared" si="1"/>
        <v>0</v>
      </c>
      <c r="AO12" s="194">
        <f t="shared" si="1"/>
        <v>1.2992206064062353</v>
      </c>
      <c r="AP12" s="100">
        <v>0</v>
      </c>
      <c r="AQ12" s="100">
        <v>0</v>
      </c>
      <c r="AR12" s="100">
        <v>0</v>
      </c>
      <c r="AS12" s="100">
        <v>0</v>
      </c>
      <c r="AT12" s="100">
        <v>0</v>
      </c>
      <c r="AU12" s="100">
        <v>0</v>
      </c>
      <c r="AV12" s="100">
        <v>0</v>
      </c>
      <c r="AW12" s="100">
        <v>0</v>
      </c>
      <c r="AX12" s="100">
        <v>0</v>
      </c>
      <c r="AY12" s="100">
        <v>0</v>
      </c>
      <c r="AZ12" s="100">
        <v>0</v>
      </c>
      <c r="BA12" s="100">
        <v>0</v>
      </c>
      <c r="BB12" s="100">
        <v>0</v>
      </c>
      <c r="BC12" s="100">
        <v>0</v>
      </c>
      <c r="BD12" s="100">
        <v>0</v>
      </c>
      <c r="BE12" s="100">
        <v>0</v>
      </c>
      <c r="BF12" s="100">
        <v>0</v>
      </c>
      <c r="BG12" s="100">
        <v>0</v>
      </c>
      <c r="BH12" s="100">
        <v>0</v>
      </c>
      <c r="BI12" s="100">
        <v>0</v>
      </c>
      <c r="BJ12" s="58"/>
    </row>
    <row r="13" spans="1:62" x14ac:dyDescent="0.25">
      <c r="A13" t="s">
        <v>5394</v>
      </c>
      <c r="B13" s="3"/>
      <c r="C13" s="58" t="str">
        <f>Raw_New_Build!AB13</f>
        <v>Mountain_Pass_El_Dorado_Solar</v>
      </c>
      <c r="D13" s="58" t="str">
        <f>Raw_New_Build!AC13</f>
        <v>Mountain_Pass_El_Dorado</v>
      </c>
      <c r="E13" s="58">
        <f>Raw_New_Build!AD13</f>
        <v>0</v>
      </c>
      <c r="F13" s="58">
        <f>Raw_New_Build!AE13</f>
        <v>0</v>
      </c>
      <c r="G13" s="58">
        <f>Raw_New_Build!AF13</f>
        <v>0</v>
      </c>
      <c r="H13" s="173">
        <f>Raw_New_Build!AG13</f>
        <v>0</v>
      </c>
      <c r="I13" s="173">
        <f>Raw_New_Build!AH13</f>
        <v>0</v>
      </c>
      <c r="J13" s="173">
        <f>Raw_New_Build!AI13</f>
        <v>0</v>
      </c>
      <c r="K13" s="173">
        <f>Raw_New_Build!AJ13</f>
        <v>0</v>
      </c>
      <c r="L13" s="173">
        <f>Raw_New_Build!AK13</f>
        <v>0</v>
      </c>
      <c r="M13" s="173">
        <f>Raw_New_Build!AL13</f>
        <v>0</v>
      </c>
      <c r="N13" s="173">
        <f>Raw_New_Build!AM13</f>
        <v>0</v>
      </c>
      <c r="O13" s="173">
        <f>Raw_New_Build!AN13</f>
        <v>0</v>
      </c>
      <c r="P13" s="183">
        <f>Raw_New_Build!AO13</f>
        <v>0</v>
      </c>
      <c r="Q13" s="183">
        <f>Raw_New_Build!AP13</f>
        <v>0</v>
      </c>
      <c r="R13" s="183">
        <f>Raw_New_Build!AQ13</f>
        <v>0</v>
      </c>
      <c r="S13" s="183">
        <f>Raw_New_Build!AR13</f>
        <v>0</v>
      </c>
      <c r="T13" s="183">
        <f>Raw_New_Build!AS13</f>
        <v>0</v>
      </c>
      <c r="U13" s="58"/>
      <c r="W13" s="3"/>
      <c r="X13" s="10" t="s">
        <v>5411</v>
      </c>
      <c r="Y13" s="178" t="s">
        <v>5409</v>
      </c>
      <c r="Z13" s="181">
        <v>0</v>
      </c>
      <c r="AA13" s="181">
        <v>0</v>
      </c>
      <c r="AB13" s="181">
        <v>0</v>
      </c>
      <c r="AC13" s="195">
        <f t="shared" ref="AC13:AO13" si="2">IFERROR(AC10/AC7,0)</f>
        <v>0</v>
      </c>
      <c r="AD13" s="195">
        <f t="shared" si="2"/>
        <v>0</v>
      </c>
      <c r="AE13" s="195">
        <f t="shared" si="2"/>
        <v>0</v>
      </c>
      <c r="AF13" s="195">
        <f t="shared" si="2"/>
        <v>0</v>
      </c>
      <c r="AG13" s="195">
        <f t="shared" si="2"/>
        <v>0</v>
      </c>
      <c r="AH13" s="195">
        <f t="shared" si="2"/>
        <v>0</v>
      </c>
      <c r="AI13" s="195">
        <f t="shared" si="2"/>
        <v>0</v>
      </c>
      <c r="AJ13" s="195">
        <f t="shared" si="2"/>
        <v>0</v>
      </c>
      <c r="AK13" s="195">
        <f t="shared" si="2"/>
        <v>0</v>
      </c>
      <c r="AL13" s="195">
        <f t="shared" si="2"/>
        <v>0</v>
      </c>
      <c r="AM13" s="195">
        <f t="shared" si="2"/>
        <v>0</v>
      </c>
      <c r="AN13" s="195">
        <f t="shared" si="2"/>
        <v>0</v>
      </c>
      <c r="AO13" s="195">
        <f t="shared" si="2"/>
        <v>0</v>
      </c>
      <c r="AP13" s="170">
        <v>0</v>
      </c>
      <c r="AQ13" s="170">
        <v>0</v>
      </c>
      <c r="AR13" s="170">
        <v>0</v>
      </c>
      <c r="AS13" s="170">
        <v>0</v>
      </c>
      <c r="AT13" s="170">
        <v>0</v>
      </c>
      <c r="AU13" s="170">
        <v>0</v>
      </c>
      <c r="AV13" s="170">
        <v>0</v>
      </c>
      <c r="AW13" s="170">
        <v>0</v>
      </c>
      <c r="AX13" s="170">
        <v>0</v>
      </c>
      <c r="AY13" s="170">
        <v>0</v>
      </c>
      <c r="AZ13" s="170">
        <v>0</v>
      </c>
      <c r="BA13" s="170">
        <v>0</v>
      </c>
      <c r="BB13" s="170">
        <v>0</v>
      </c>
      <c r="BC13" s="170">
        <v>0</v>
      </c>
      <c r="BD13" s="170">
        <v>0</v>
      </c>
      <c r="BE13" s="170">
        <v>0</v>
      </c>
      <c r="BF13" s="170">
        <v>0</v>
      </c>
      <c r="BG13" s="170">
        <v>0</v>
      </c>
      <c r="BH13" s="170">
        <v>0</v>
      </c>
      <c r="BI13" s="170">
        <v>0</v>
      </c>
      <c r="BJ13" s="58"/>
    </row>
    <row r="14" spans="1:62" x14ac:dyDescent="0.25">
      <c r="A14" t="s">
        <v>5394</v>
      </c>
      <c r="B14" s="3"/>
      <c r="C14" s="58" t="str">
        <f>Raw_New_Build!AB14</f>
        <v>Southern_California_Desert_Solar</v>
      </c>
      <c r="D14" s="58" t="str">
        <f>Raw_New_Build!AC14</f>
        <v>Southern_California_Desert</v>
      </c>
      <c r="E14" s="58">
        <f>Raw_New_Build!AD14</f>
        <v>0</v>
      </c>
      <c r="F14" s="58">
        <f>Raw_New_Build!AE14</f>
        <v>0</v>
      </c>
      <c r="G14" s="58">
        <f>Raw_New_Build!AF14</f>
        <v>0</v>
      </c>
      <c r="H14" s="173">
        <f>Raw_New_Build!AG14</f>
        <v>0</v>
      </c>
      <c r="I14" s="173">
        <f>Raw_New_Build!AH14</f>
        <v>0</v>
      </c>
      <c r="J14" s="173">
        <f>Raw_New_Build!AI14</f>
        <v>0</v>
      </c>
      <c r="K14" s="173">
        <f>Raw_New_Build!AJ14</f>
        <v>0</v>
      </c>
      <c r="L14" s="173">
        <f>Raw_New_Build!AK14</f>
        <v>0</v>
      </c>
      <c r="M14" s="173">
        <f>Raw_New_Build!AL14</f>
        <v>0</v>
      </c>
      <c r="N14" s="173">
        <f>Raw_New_Build!AM14</f>
        <v>0</v>
      </c>
      <c r="O14" s="173">
        <f>Raw_New_Build!AN14</f>
        <v>0</v>
      </c>
      <c r="P14" s="183">
        <f>Raw_New_Build!AO14</f>
        <v>0</v>
      </c>
      <c r="Q14" s="183">
        <f>Raw_New_Build!AP14</f>
        <v>0</v>
      </c>
      <c r="R14" s="183">
        <f>Raw_New_Build!AQ14</f>
        <v>0</v>
      </c>
      <c r="S14" s="183">
        <f>Raw_New_Build!AR14</f>
        <v>0</v>
      </c>
      <c r="T14" s="183">
        <f>Raw_New_Build!AS14</f>
        <v>0</v>
      </c>
      <c r="U14" s="58"/>
      <c r="W14" s="3"/>
      <c r="AO14" s="182"/>
      <c r="AP14" s="167"/>
      <c r="AQ14" s="167"/>
      <c r="AR14" s="167"/>
      <c r="AS14" s="167"/>
      <c r="AT14" s="167"/>
      <c r="AU14" s="167"/>
      <c r="AV14" s="167"/>
      <c r="AW14" s="167"/>
      <c r="AX14" s="167"/>
      <c r="AY14" s="167"/>
      <c r="AZ14" s="167"/>
      <c r="BA14" s="167"/>
      <c r="BB14" s="167"/>
      <c r="BC14" s="167"/>
      <c r="BD14" s="167"/>
      <c r="BE14" s="167"/>
      <c r="BF14" s="167"/>
      <c r="BG14" s="167"/>
      <c r="BH14" s="167"/>
      <c r="BI14" s="167"/>
      <c r="BJ14" s="9"/>
    </row>
    <row r="15" spans="1:62" x14ac:dyDescent="0.25">
      <c r="A15" t="s">
        <v>5394</v>
      </c>
      <c r="B15" s="3"/>
      <c r="C15" s="58" t="str">
        <f>Raw_New_Build!AB15</f>
        <v>Riverside_East_Palm_Springs_Solar</v>
      </c>
      <c r="D15" s="58" t="str">
        <f>Raw_New_Build!AC15</f>
        <v>Riverside_East_Palm_Springs</v>
      </c>
      <c r="E15" s="58">
        <f>Raw_New_Build!AD15</f>
        <v>0</v>
      </c>
      <c r="F15" s="58">
        <f>Raw_New_Build!AE15</f>
        <v>0</v>
      </c>
      <c r="G15" s="58">
        <f>Raw_New_Build!AF15</f>
        <v>0</v>
      </c>
      <c r="H15" s="173">
        <f>Raw_New_Build!AG15</f>
        <v>0</v>
      </c>
      <c r="I15" s="173">
        <f>Raw_New_Build!AH15</f>
        <v>0</v>
      </c>
      <c r="J15" s="173">
        <f>Raw_New_Build!AI15</f>
        <v>0</v>
      </c>
      <c r="K15" s="173">
        <f>Raw_New_Build!AJ15</f>
        <v>0</v>
      </c>
      <c r="L15" s="173">
        <f>Raw_New_Build!AK15</f>
        <v>854.15627787933283</v>
      </c>
      <c r="M15" s="173">
        <f>Raw_New_Build!AL15</f>
        <v>0</v>
      </c>
      <c r="N15" s="173">
        <f>Raw_New_Build!AM15</f>
        <v>0</v>
      </c>
      <c r="O15" s="173">
        <f>Raw_New_Build!AN15</f>
        <v>0</v>
      </c>
      <c r="P15" s="183">
        <f>Raw_New_Build!AO15</f>
        <v>854.15627787933283</v>
      </c>
      <c r="Q15" s="183">
        <f>Raw_New_Build!AP15</f>
        <v>0</v>
      </c>
      <c r="R15" s="183">
        <f>Raw_New_Build!AQ15</f>
        <v>0</v>
      </c>
      <c r="S15" s="183">
        <f>Raw_New_Build!AR15</f>
        <v>0</v>
      </c>
      <c r="T15" s="183">
        <f>Raw_New_Build!AS15</f>
        <v>918.47357747650437</v>
      </c>
      <c r="U15" s="58"/>
      <c r="W15" s="3"/>
      <c r="AO15" s="182"/>
      <c r="AP15" s="176">
        <v>0</v>
      </c>
      <c r="AQ15" s="176">
        <v>0</v>
      </c>
      <c r="AR15" s="176">
        <v>0</v>
      </c>
      <c r="AS15" s="176">
        <v>0</v>
      </c>
      <c r="AT15" s="176">
        <v>0</v>
      </c>
      <c r="AU15" s="176">
        <v>0</v>
      </c>
      <c r="AV15" s="176">
        <v>0</v>
      </c>
      <c r="AW15" s="176">
        <v>0</v>
      </c>
      <c r="AX15" s="176">
        <v>0</v>
      </c>
      <c r="AY15" s="176">
        <v>0</v>
      </c>
      <c r="AZ15" s="176">
        <v>0</v>
      </c>
      <c r="BA15" s="176">
        <v>0</v>
      </c>
      <c r="BB15" s="176">
        <v>0</v>
      </c>
      <c r="BC15" s="176">
        <v>0</v>
      </c>
      <c r="BD15" s="176">
        <v>0</v>
      </c>
      <c r="BE15" s="176">
        <v>0</v>
      </c>
      <c r="BF15" s="176">
        <v>0</v>
      </c>
      <c r="BG15" s="176">
        <v>0</v>
      </c>
      <c r="BH15" s="176">
        <v>0</v>
      </c>
      <c r="BI15" s="176">
        <v>0</v>
      </c>
      <c r="BJ15" s="9"/>
    </row>
    <row r="16" spans="1:62" x14ac:dyDescent="0.25">
      <c r="A16" t="s">
        <v>5394</v>
      </c>
      <c r="B16" s="3"/>
      <c r="C16" s="58" t="str">
        <f>Raw_New_Build!AB16</f>
        <v>Greater_Imperial_Solar</v>
      </c>
      <c r="D16" s="58" t="str">
        <f>Raw_New_Build!AC16</f>
        <v>Greater_Imperial</v>
      </c>
      <c r="E16" s="58">
        <f>Raw_New_Build!AD16</f>
        <v>0</v>
      </c>
      <c r="F16" s="58">
        <f>Raw_New_Build!AE16</f>
        <v>0</v>
      </c>
      <c r="G16" s="58">
        <f>Raw_New_Build!AF16</f>
        <v>0</v>
      </c>
      <c r="H16" s="173">
        <f>Raw_New_Build!AG16</f>
        <v>0</v>
      </c>
      <c r="I16" s="173">
        <f>Raw_New_Build!AH16</f>
        <v>0</v>
      </c>
      <c r="J16" s="173">
        <f>Raw_New_Build!AI16</f>
        <v>0</v>
      </c>
      <c r="K16" s="173">
        <f>Raw_New_Build!AJ16</f>
        <v>0</v>
      </c>
      <c r="L16" s="173">
        <f>Raw_New_Build!AK16</f>
        <v>0</v>
      </c>
      <c r="M16" s="173">
        <f>Raw_New_Build!AL16</f>
        <v>0</v>
      </c>
      <c r="N16" s="173">
        <f>Raw_New_Build!AM16</f>
        <v>0</v>
      </c>
      <c r="O16" s="173">
        <f>Raw_New_Build!AN16</f>
        <v>0</v>
      </c>
      <c r="P16" s="183">
        <f>Raw_New_Build!AO16</f>
        <v>0</v>
      </c>
      <c r="Q16" s="183">
        <f>Raw_New_Build!AP16</f>
        <v>0</v>
      </c>
      <c r="R16" s="183">
        <f>Raw_New_Build!AQ16</f>
        <v>0</v>
      </c>
      <c r="S16" s="183">
        <f>Raw_New_Build!AR16</f>
        <v>0</v>
      </c>
      <c r="T16" s="183">
        <f>Raw_New_Build!AS16</f>
        <v>0</v>
      </c>
      <c r="U16" s="58"/>
      <c r="W16" s="3"/>
      <c r="AO16" s="182"/>
      <c r="AP16" s="176">
        <v>0</v>
      </c>
      <c r="AQ16" s="176">
        <v>0</v>
      </c>
      <c r="AR16" s="176">
        <v>0</v>
      </c>
      <c r="AS16" s="176">
        <v>0</v>
      </c>
      <c r="AT16" s="176">
        <v>0</v>
      </c>
      <c r="AU16" s="176">
        <v>0</v>
      </c>
      <c r="AV16" s="176">
        <v>0</v>
      </c>
      <c r="AW16" s="176">
        <v>0</v>
      </c>
      <c r="AX16" s="176">
        <v>0</v>
      </c>
      <c r="AY16" s="176">
        <v>0</v>
      </c>
      <c r="AZ16" s="176">
        <v>0</v>
      </c>
      <c r="BA16" s="176">
        <v>0</v>
      </c>
      <c r="BB16" s="176">
        <v>0</v>
      </c>
      <c r="BC16" s="176">
        <v>0</v>
      </c>
      <c r="BD16" s="176">
        <v>0</v>
      </c>
      <c r="BE16" s="176">
        <v>0</v>
      </c>
      <c r="BF16" s="176">
        <v>0</v>
      </c>
      <c r="BG16" s="176">
        <v>0</v>
      </c>
      <c r="BH16" s="176">
        <v>0</v>
      </c>
      <c r="BI16" s="176">
        <v>0</v>
      </c>
      <c r="BJ16" s="9"/>
    </row>
    <row r="17" spans="1:62" x14ac:dyDescent="0.25">
      <c r="A17" t="s">
        <v>5394</v>
      </c>
      <c r="B17" s="3"/>
      <c r="C17" s="58" t="str">
        <f>Raw_New_Build!AB17</f>
        <v>Distributed_Solar</v>
      </c>
      <c r="D17" s="58" t="str">
        <f>Raw_New_Build!AC17</f>
        <v>None</v>
      </c>
      <c r="E17" s="58">
        <f>Raw_New_Build!AD17</f>
        <v>0</v>
      </c>
      <c r="F17" s="58">
        <f>Raw_New_Build!AE17</f>
        <v>0</v>
      </c>
      <c r="G17" s="58">
        <f>Raw_New_Build!AF17</f>
        <v>0</v>
      </c>
      <c r="H17" s="173">
        <f>Raw_New_Build!AG17</f>
        <v>0</v>
      </c>
      <c r="I17" s="173">
        <f>Raw_New_Build!AH17</f>
        <v>0</v>
      </c>
      <c r="J17" s="173">
        <f>Raw_New_Build!AI17</f>
        <v>0</v>
      </c>
      <c r="K17" s="173">
        <f>Raw_New_Build!AJ17</f>
        <v>0</v>
      </c>
      <c r="L17" s="173">
        <f>Raw_New_Build!AK17</f>
        <v>0</v>
      </c>
      <c r="M17" s="173">
        <f>Raw_New_Build!AL17</f>
        <v>0</v>
      </c>
      <c r="N17" s="173">
        <f>Raw_New_Build!AM17</f>
        <v>0</v>
      </c>
      <c r="O17" s="173">
        <f>Raw_New_Build!AN17</f>
        <v>0</v>
      </c>
      <c r="P17" s="183">
        <f>Raw_New_Build!AO17</f>
        <v>0</v>
      </c>
      <c r="Q17" s="183">
        <f>Raw_New_Build!AP17</f>
        <v>0</v>
      </c>
      <c r="R17" s="183">
        <f>Raw_New_Build!AQ17</f>
        <v>0</v>
      </c>
      <c r="S17" s="183">
        <f>Raw_New_Build!AR17</f>
        <v>0</v>
      </c>
      <c r="T17" s="183">
        <f>Raw_New_Build!AS17</f>
        <v>0</v>
      </c>
      <c r="U17" s="58"/>
      <c r="W17" s="3"/>
      <c r="AO17" s="182"/>
      <c r="AP17" s="176">
        <v>0</v>
      </c>
      <c r="AQ17" s="176">
        <v>0</v>
      </c>
      <c r="AR17" s="176">
        <v>0</v>
      </c>
      <c r="AS17" s="176">
        <v>0</v>
      </c>
      <c r="AT17" s="176">
        <v>0</v>
      </c>
      <c r="AU17" s="176">
        <v>0</v>
      </c>
      <c r="AV17" s="176">
        <v>0</v>
      </c>
      <c r="AW17" s="176">
        <v>0</v>
      </c>
      <c r="AX17" s="176">
        <v>0</v>
      </c>
      <c r="AY17" s="176">
        <v>0</v>
      </c>
      <c r="AZ17" s="176">
        <v>0</v>
      </c>
      <c r="BA17" s="176">
        <v>0</v>
      </c>
      <c r="BB17" s="176">
        <v>0</v>
      </c>
      <c r="BC17" s="176">
        <v>0</v>
      </c>
      <c r="BD17" s="176">
        <v>0</v>
      </c>
      <c r="BE17" s="176">
        <v>0</v>
      </c>
      <c r="BF17" s="176">
        <v>0</v>
      </c>
      <c r="BG17" s="176">
        <v>0</v>
      </c>
      <c r="BH17" s="176">
        <v>0</v>
      </c>
      <c r="BI17" s="176">
        <v>0</v>
      </c>
      <c r="BJ17" s="9"/>
    </row>
    <row r="18" spans="1:62" x14ac:dyDescent="0.25">
      <c r="A18" t="s">
        <v>5394</v>
      </c>
      <c r="B18" s="3"/>
      <c r="C18" s="58" t="str">
        <f>Raw_New_Build!AB18</f>
        <v>Baja_California_Solar</v>
      </c>
      <c r="D18" s="58" t="e">
        <f>Raw_New_Build!AC18</f>
        <v>#N/A</v>
      </c>
      <c r="E18" s="58">
        <f>Raw_New_Build!AD18</f>
        <v>0</v>
      </c>
      <c r="F18" s="58">
        <f>Raw_New_Build!AE18</f>
        <v>0</v>
      </c>
      <c r="G18" s="58">
        <f>Raw_New_Build!AF18</f>
        <v>0</v>
      </c>
      <c r="H18" s="173">
        <f>Raw_New_Build!AG18</f>
        <v>0</v>
      </c>
      <c r="I18" s="173">
        <f>Raw_New_Build!AH18</f>
        <v>0</v>
      </c>
      <c r="J18" s="173">
        <f>Raw_New_Build!AI18</f>
        <v>0</v>
      </c>
      <c r="K18" s="173">
        <f>Raw_New_Build!AJ18</f>
        <v>0</v>
      </c>
      <c r="L18" s="173">
        <f>Raw_New_Build!AK18</f>
        <v>0</v>
      </c>
      <c r="M18" s="173">
        <f>Raw_New_Build!AL18</f>
        <v>0</v>
      </c>
      <c r="N18" s="173">
        <f>Raw_New_Build!AM18</f>
        <v>0</v>
      </c>
      <c r="O18" s="173">
        <f>Raw_New_Build!AN18</f>
        <v>0</v>
      </c>
      <c r="P18" s="183">
        <f>Raw_New_Build!AO18</f>
        <v>0</v>
      </c>
      <c r="Q18" s="183">
        <f>Raw_New_Build!AP18</f>
        <v>0</v>
      </c>
      <c r="R18" s="183">
        <f>Raw_New_Build!AQ18</f>
        <v>0</v>
      </c>
      <c r="S18" s="183">
        <f>Raw_New_Build!AR18</f>
        <v>0</v>
      </c>
      <c r="T18" s="183">
        <f>Raw_New_Build!AS18</f>
        <v>0</v>
      </c>
      <c r="U18" s="58"/>
      <c r="W18" s="3"/>
      <c r="AO18" s="182"/>
      <c r="AP18" s="172">
        <v>0</v>
      </c>
      <c r="AQ18" s="172">
        <v>0</v>
      </c>
      <c r="AR18" s="172">
        <v>0</v>
      </c>
      <c r="AS18" s="172">
        <v>0</v>
      </c>
      <c r="AT18" s="172">
        <v>0</v>
      </c>
      <c r="AU18" s="172">
        <v>0</v>
      </c>
      <c r="AV18" s="172">
        <v>0</v>
      </c>
      <c r="AW18" s="172">
        <v>0</v>
      </c>
      <c r="AX18" s="172">
        <v>0</v>
      </c>
      <c r="AY18" s="172">
        <v>0</v>
      </c>
      <c r="AZ18" s="172">
        <v>0</v>
      </c>
      <c r="BA18" s="172">
        <v>0</v>
      </c>
      <c r="BB18" s="172">
        <v>0</v>
      </c>
      <c r="BC18" s="172">
        <v>0</v>
      </c>
      <c r="BD18" s="172">
        <v>0</v>
      </c>
      <c r="BE18" s="172">
        <v>0</v>
      </c>
      <c r="BF18" s="172">
        <v>0</v>
      </c>
      <c r="BG18" s="172">
        <v>0</v>
      </c>
      <c r="BH18" s="172">
        <v>0</v>
      </c>
      <c r="BI18" s="172">
        <v>0</v>
      </c>
      <c r="BJ18" s="9"/>
    </row>
    <row r="19" spans="1:62" x14ac:dyDescent="0.25">
      <c r="A19" t="s">
        <v>5395</v>
      </c>
      <c r="B19" s="3"/>
      <c r="C19" s="58" t="str">
        <f>Raw_New_Build!AB19</f>
        <v>Utah_Solar</v>
      </c>
      <c r="D19" s="58" t="e">
        <f>Raw_New_Build!AC19</f>
        <v>#N/A</v>
      </c>
      <c r="E19" s="58">
        <f>Raw_New_Build!AD19</f>
        <v>0</v>
      </c>
      <c r="F19" s="58">
        <f>Raw_New_Build!AE19</f>
        <v>0</v>
      </c>
      <c r="G19" s="58">
        <f>Raw_New_Build!AF19</f>
        <v>0</v>
      </c>
      <c r="H19" s="173">
        <f>Raw_New_Build!AG19</f>
        <v>0</v>
      </c>
      <c r="I19" s="173">
        <f>Raw_New_Build!AH19</f>
        <v>0</v>
      </c>
      <c r="J19" s="173">
        <f>Raw_New_Build!AI19</f>
        <v>0</v>
      </c>
      <c r="K19" s="173">
        <f>Raw_New_Build!AJ19</f>
        <v>0</v>
      </c>
      <c r="L19" s="173">
        <f>Raw_New_Build!AK19</f>
        <v>0</v>
      </c>
      <c r="M19" s="173">
        <f>Raw_New_Build!AL19</f>
        <v>0</v>
      </c>
      <c r="N19" s="173">
        <f>Raw_New_Build!AM19</f>
        <v>0</v>
      </c>
      <c r="O19" s="173">
        <f>Raw_New_Build!AN19</f>
        <v>0</v>
      </c>
      <c r="P19" s="183">
        <f>Raw_New_Build!AO19</f>
        <v>0</v>
      </c>
      <c r="Q19" s="183">
        <f>Raw_New_Build!AP19</f>
        <v>0</v>
      </c>
      <c r="R19" s="183">
        <f>Raw_New_Build!AQ19</f>
        <v>0</v>
      </c>
      <c r="S19" s="183">
        <f>Raw_New_Build!AR19</f>
        <v>0</v>
      </c>
      <c r="T19" s="183">
        <f>Raw_New_Build!AS19</f>
        <v>0</v>
      </c>
      <c r="U19" s="58"/>
      <c r="W19" s="3"/>
      <c r="AO19" s="182"/>
      <c r="AP19" s="100">
        <v>0</v>
      </c>
      <c r="AQ19" s="100">
        <v>0</v>
      </c>
      <c r="AR19" s="100">
        <v>0</v>
      </c>
      <c r="AS19" s="100">
        <v>0</v>
      </c>
      <c r="AT19" s="100">
        <v>0</v>
      </c>
      <c r="AU19" s="100">
        <v>0</v>
      </c>
      <c r="AV19" s="100">
        <v>0</v>
      </c>
      <c r="AW19" s="100">
        <v>0</v>
      </c>
      <c r="AX19" s="100">
        <v>0</v>
      </c>
      <c r="AY19" s="100">
        <v>0</v>
      </c>
      <c r="AZ19" s="100">
        <v>0</v>
      </c>
      <c r="BA19" s="100">
        <v>0</v>
      </c>
      <c r="BB19" s="100">
        <v>0</v>
      </c>
      <c r="BC19" s="100">
        <v>0</v>
      </c>
      <c r="BD19" s="100">
        <v>0</v>
      </c>
      <c r="BE19" s="100">
        <v>0</v>
      </c>
      <c r="BF19" s="100">
        <v>0</v>
      </c>
      <c r="BG19" s="100">
        <v>0</v>
      </c>
      <c r="BH19" s="100">
        <v>0</v>
      </c>
      <c r="BI19" s="100">
        <v>0</v>
      </c>
      <c r="BJ19" s="9"/>
    </row>
    <row r="20" spans="1:62" x14ac:dyDescent="0.25">
      <c r="A20" t="s">
        <v>5395</v>
      </c>
      <c r="B20" s="3"/>
      <c r="C20" s="58" t="str">
        <f>Raw_New_Build!AB20</f>
        <v>Southern_Nevada_Solar</v>
      </c>
      <c r="D20" s="58" t="str">
        <f>Raw_New_Build!AC20</f>
        <v>Mountain_Pass_El_Dorado</v>
      </c>
      <c r="E20" s="58">
        <f>Raw_New_Build!AD20</f>
        <v>0</v>
      </c>
      <c r="F20" s="58">
        <f>Raw_New_Build!AE20</f>
        <v>0</v>
      </c>
      <c r="G20" s="58">
        <f>Raw_New_Build!AF20</f>
        <v>0</v>
      </c>
      <c r="H20" s="173">
        <f>Raw_New_Build!AG20</f>
        <v>0</v>
      </c>
      <c r="I20" s="173">
        <f>Raw_New_Build!AH20</f>
        <v>0</v>
      </c>
      <c r="J20" s="173">
        <f>Raw_New_Build!AI20</f>
        <v>0</v>
      </c>
      <c r="K20" s="173">
        <f>Raw_New_Build!AJ20</f>
        <v>0</v>
      </c>
      <c r="L20" s="173">
        <f>Raw_New_Build!AK20</f>
        <v>3005.9296376651669</v>
      </c>
      <c r="M20" s="173">
        <f>Raw_New_Build!AL20</f>
        <v>0</v>
      </c>
      <c r="N20" s="173">
        <f>Raw_New_Build!AM20</f>
        <v>0</v>
      </c>
      <c r="O20" s="173">
        <f>Raw_New_Build!AN20</f>
        <v>0</v>
      </c>
      <c r="P20" s="183">
        <f>Raw_New_Build!AO20</f>
        <v>3005.9296376651669</v>
      </c>
      <c r="Q20" s="183">
        <f>Raw_New_Build!AP20</f>
        <v>0</v>
      </c>
      <c r="R20" s="183">
        <f>Raw_New_Build!AQ20</f>
        <v>0</v>
      </c>
      <c r="S20" s="183">
        <f>Raw_New_Build!AR20</f>
        <v>0</v>
      </c>
      <c r="T20" s="183">
        <f>Raw_New_Build!AS20</f>
        <v>3005.9296376651669</v>
      </c>
      <c r="U20" s="58"/>
      <c r="W20" s="3"/>
      <c r="AO20" s="182"/>
      <c r="AP20" s="170">
        <v>0</v>
      </c>
      <c r="AQ20" s="170">
        <v>0</v>
      </c>
      <c r="AR20" s="170">
        <v>0</v>
      </c>
      <c r="AS20" s="170">
        <v>0</v>
      </c>
      <c r="AT20" s="170">
        <v>0</v>
      </c>
      <c r="AU20" s="170">
        <v>0</v>
      </c>
      <c r="AV20" s="170">
        <v>0</v>
      </c>
      <c r="AW20" s="170">
        <v>0</v>
      </c>
      <c r="AX20" s="170">
        <v>0</v>
      </c>
      <c r="AY20" s="170">
        <v>0</v>
      </c>
      <c r="AZ20" s="170">
        <v>0</v>
      </c>
      <c r="BA20" s="170">
        <v>0</v>
      </c>
      <c r="BB20" s="170">
        <v>0</v>
      </c>
      <c r="BC20" s="170">
        <v>0</v>
      </c>
      <c r="BD20" s="170">
        <v>0</v>
      </c>
      <c r="BE20" s="170">
        <v>0</v>
      </c>
      <c r="BF20" s="170">
        <v>0</v>
      </c>
      <c r="BG20" s="170">
        <v>0</v>
      </c>
      <c r="BH20" s="170">
        <v>0</v>
      </c>
      <c r="BI20" s="170">
        <v>0</v>
      </c>
      <c r="BJ20" s="9"/>
    </row>
    <row r="21" spans="1:62" x14ac:dyDescent="0.25">
      <c r="A21" t="s">
        <v>5395</v>
      </c>
      <c r="B21" s="3"/>
      <c r="C21" s="58" t="str">
        <f>Raw_New_Build!AB21</f>
        <v>Arizona_Solar</v>
      </c>
      <c r="D21" s="58" t="e">
        <f>Raw_New_Build!AC21</f>
        <v>#N/A</v>
      </c>
      <c r="E21" s="58">
        <f>Raw_New_Build!AD21</f>
        <v>0</v>
      </c>
      <c r="F21" s="58">
        <f>Raw_New_Build!AE21</f>
        <v>0</v>
      </c>
      <c r="G21" s="58">
        <f>Raw_New_Build!AF21</f>
        <v>0</v>
      </c>
      <c r="H21" s="173">
        <f>Raw_New_Build!AG21</f>
        <v>0</v>
      </c>
      <c r="I21" s="173">
        <f>Raw_New_Build!AH21</f>
        <v>0</v>
      </c>
      <c r="J21" s="173">
        <f>Raw_New_Build!AI21</f>
        <v>0</v>
      </c>
      <c r="K21" s="173">
        <f>Raw_New_Build!AJ21</f>
        <v>0</v>
      </c>
      <c r="L21" s="173">
        <f>Raw_New_Build!AK21</f>
        <v>0</v>
      </c>
      <c r="M21" s="173">
        <f>Raw_New_Build!AL21</f>
        <v>0</v>
      </c>
      <c r="N21" s="173">
        <f>Raw_New_Build!AM21</f>
        <v>0</v>
      </c>
      <c r="O21" s="173">
        <f>Raw_New_Build!AN21</f>
        <v>0</v>
      </c>
      <c r="P21" s="183">
        <f>Raw_New_Build!AO21</f>
        <v>0</v>
      </c>
      <c r="Q21" s="183">
        <f>Raw_New_Build!AP21</f>
        <v>0</v>
      </c>
      <c r="R21" s="183">
        <f>Raw_New_Build!AQ21</f>
        <v>0</v>
      </c>
      <c r="S21" s="183">
        <f>Raw_New_Build!AR21</f>
        <v>0</v>
      </c>
      <c r="T21" s="183">
        <f>Raw_New_Build!AS21</f>
        <v>0</v>
      </c>
      <c r="U21" s="58"/>
      <c r="W21" s="3"/>
      <c r="AO21" s="182"/>
      <c r="AP21" s="179">
        <v>0</v>
      </c>
      <c r="AQ21" s="179">
        <v>0</v>
      </c>
      <c r="AR21" s="179">
        <v>0</v>
      </c>
      <c r="AS21" s="179">
        <v>0</v>
      </c>
      <c r="AT21" s="179">
        <v>0</v>
      </c>
      <c r="AU21" s="179">
        <v>0</v>
      </c>
      <c r="AV21" s="179">
        <v>0</v>
      </c>
      <c r="AW21" s="179">
        <v>0</v>
      </c>
      <c r="AX21" s="179">
        <v>0</v>
      </c>
      <c r="AY21" s="179">
        <v>0</v>
      </c>
      <c r="AZ21" s="179">
        <v>0</v>
      </c>
      <c r="BA21" s="179">
        <v>0</v>
      </c>
      <c r="BB21" s="179">
        <v>0</v>
      </c>
      <c r="BC21" s="179">
        <v>0</v>
      </c>
      <c r="BD21" s="179">
        <v>0</v>
      </c>
      <c r="BE21" s="179">
        <v>0</v>
      </c>
      <c r="BF21" s="179">
        <v>0</v>
      </c>
      <c r="BG21" s="179">
        <v>0</v>
      </c>
      <c r="BH21" s="179">
        <v>0</v>
      </c>
      <c r="BI21" s="179">
        <v>0</v>
      </c>
      <c r="BJ21" s="9"/>
    </row>
    <row r="22" spans="1:62" x14ac:dyDescent="0.25">
      <c r="A22" t="s">
        <v>5395</v>
      </c>
      <c r="B22" s="3"/>
      <c r="C22" s="58" t="str">
        <f>Raw_New_Build!AB22</f>
        <v>New_Mexico_Solar</v>
      </c>
      <c r="D22" s="58" t="e">
        <f>Raw_New_Build!AC22</f>
        <v>#N/A</v>
      </c>
      <c r="E22" s="58">
        <f>Raw_New_Build!AD22</f>
        <v>0</v>
      </c>
      <c r="F22" s="58">
        <f>Raw_New_Build!AE22</f>
        <v>0</v>
      </c>
      <c r="G22" s="58">
        <f>Raw_New_Build!AF22</f>
        <v>0</v>
      </c>
      <c r="H22" s="173">
        <f>Raw_New_Build!AG22</f>
        <v>0</v>
      </c>
      <c r="I22" s="173">
        <f>Raw_New_Build!AH22</f>
        <v>0</v>
      </c>
      <c r="J22" s="173">
        <f>Raw_New_Build!AI22</f>
        <v>0</v>
      </c>
      <c r="K22" s="173">
        <f>Raw_New_Build!AJ22</f>
        <v>0</v>
      </c>
      <c r="L22" s="173">
        <f>Raw_New_Build!AK22</f>
        <v>0</v>
      </c>
      <c r="M22" s="173">
        <f>Raw_New_Build!AL22</f>
        <v>0</v>
      </c>
      <c r="N22" s="173">
        <f>Raw_New_Build!AM22</f>
        <v>0</v>
      </c>
      <c r="O22" s="173">
        <f>Raw_New_Build!AN22</f>
        <v>0</v>
      </c>
      <c r="P22" s="183">
        <f>Raw_New_Build!AO22</f>
        <v>0</v>
      </c>
      <c r="Q22" s="183">
        <f>Raw_New_Build!AP22</f>
        <v>0</v>
      </c>
      <c r="R22" s="183">
        <f>Raw_New_Build!AQ22</f>
        <v>0</v>
      </c>
      <c r="S22" s="183">
        <f>Raw_New_Build!AR22</f>
        <v>0</v>
      </c>
      <c r="T22" s="183">
        <f>Raw_New_Build!AS22</f>
        <v>0</v>
      </c>
      <c r="U22" s="58"/>
      <c r="W22" s="3"/>
      <c r="AO22" s="182"/>
      <c r="AP22" s="180">
        <v>0</v>
      </c>
      <c r="AQ22" s="180">
        <v>0</v>
      </c>
      <c r="AR22" s="180">
        <v>0</v>
      </c>
      <c r="AS22" s="180">
        <v>0</v>
      </c>
      <c r="AT22" s="180">
        <v>0</v>
      </c>
      <c r="AU22" s="180">
        <v>0</v>
      </c>
      <c r="AV22" s="180">
        <v>0</v>
      </c>
      <c r="AW22" s="180">
        <v>0</v>
      </c>
      <c r="AX22" s="180">
        <v>0</v>
      </c>
      <c r="AY22" s="180">
        <v>0</v>
      </c>
      <c r="AZ22" s="180">
        <v>0</v>
      </c>
      <c r="BA22" s="180">
        <v>0</v>
      </c>
      <c r="BB22" s="180">
        <v>0</v>
      </c>
      <c r="BC22" s="180">
        <v>0</v>
      </c>
      <c r="BD22" s="180">
        <v>0</v>
      </c>
      <c r="BE22" s="180">
        <v>0</v>
      </c>
      <c r="BF22" s="180">
        <v>0</v>
      </c>
      <c r="BG22" s="180">
        <v>0</v>
      </c>
      <c r="BH22" s="180">
        <v>0</v>
      </c>
      <c r="BI22" s="180">
        <v>0</v>
      </c>
      <c r="BJ22" s="9"/>
    </row>
    <row r="23" spans="1:62" x14ac:dyDescent="0.25">
      <c r="A23" t="s">
        <v>5394</v>
      </c>
      <c r="B23" s="3"/>
      <c r="C23" s="58" t="str">
        <f>Raw_New_Build!AB23</f>
        <v>Northern_California_Wind</v>
      </c>
      <c r="D23" s="58" t="e">
        <f>Raw_New_Build!AC23</f>
        <v>#N/A</v>
      </c>
      <c r="E23" s="58">
        <f>Raw_New_Build!AD23</f>
        <v>0</v>
      </c>
      <c r="F23" s="58">
        <f>Raw_New_Build!AE23</f>
        <v>0</v>
      </c>
      <c r="G23" s="58">
        <f>Raw_New_Build!AF23</f>
        <v>0</v>
      </c>
      <c r="H23" s="173">
        <f>Raw_New_Build!AG23</f>
        <v>0</v>
      </c>
      <c r="I23" s="173">
        <f>Raw_New_Build!AH23</f>
        <v>0</v>
      </c>
      <c r="J23" s="173">
        <f>Raw_New_Build!AI23</f>
        <v>0</v>
      </c>
      <c r="K23" s="173">
        <f>Raw_New_Build!AJ23</f>
        <v>0</v>
      </c>
      <c r="L23" s="173">
        <f>Raw_New_Build!AK23</f>
        <v>0</v>
      </c>
      <c r="M23" s="173">
        <f>Raw_New_Build!AL23</f>
        <v>0</v>
      </c>
      <c r="N23" s="173">
        <f>Raw_New_Build!AM23</f>
        <v>0</v>
      </c>
      <c r="O23" s="173">
        <f>Raw_New_Build!AN23</f>
        <v>0</v>
      </c>
      <c r="P23" s="183">
        <f>Raw_New_Build!AO23</f>
        <v>0</v>
      </c>
      <c r="Q23" s="183">
        <f>Raw_New_Build!AP23</f>
        <v>0</v>
      </c>
      <c r="R23" s="183">
        <f>Raw_New_Build!AQ23</f>
        <v>0</v>
      </c>
      <c r="S23" s="183">
        <f>Raw_New_Build!AR23</f>
        <v>0</v>
      </c>
      <c r="T23" s="183">
        <f>Raw_New_Build!AS23</f>
        <v>0</v>
      </c>
      <c r="U23" s="58"/>
      <c r="W23" s="3"/>
      <c r="AO23" s="182"/>
      <c r="AP23" s="181">
        <v>0</v>
      </c>
      <c r="AQ23" s="181">
        <v>0</v>
      </c>
      <c r="AR23" s="181">
        <v>0</v>
      </c>
      <c r="AS23" s="181">
        <v>0</v>
      </c>
      <c r="AT23" s="181">
        <v>0</v>
      </c>
      <c r="AU23" s="181">
        <v>0</v>
      </c>
      <c r="AV23" s="181">
        <v>0</v>
      </c>
      <c r="AW23" s="181">
        <v>0</v>
      </c>
      <c r="AX23" s="181">
        <v>0</v>
      </c>
      <c r="AY23" s="181">
        <v>0</v>
      </c>
      <c r="AZ23" s="181">
        <v>0</v>
      </c>
      <c r="BA23" s="181">
        <v>0</v>
      </c>
      <c r="BB23" s="181">
        <v>0</v>
      </c>
      <c r="BC23" s="181">
        <v>0</v>
      </c>
      <c r="BD23" s="181">
        <v>0</v>
      </c>
      <c r="BE23" s="181">
        <v>0</v>
      </c>
      <c r="BF23" s="181">
        <v>0</v>
      </c>
      <c r="BG23" s="181">
        <v>0</v>
      </c>
      <c r="BH23" s="181">
        <v>0</v>
      </c>
      <c r="BI23" s="181">
        <v>0</v>
      </c>
      <c r="BJ23" s="9"/>
    </row>
    <row r="24" spans="1:62" x14ac:dyDescent="0.25">
      <c r="A24" t="s">
        <v>5394</v>
      </c>
      <c r="B24" s="3"/>
      <c r="C24" s="58" t="str">
        <f>Raw_New_Build!AB24</f>
        <v>Solano_Wind</v>
      </c>
      <c r="D24" s="58" t="str">
        <f>Raw_New_Build!AC24</f>
        <v>Solano</v>
      </c>
      <c r="E24" s="58">
        <f>Raw_New_Build!AD24</f>
        <v>0</v>
      </c>
      <c r="F24" s="58">
        <f>Raw_New_Build!AE24</f>
        <v>0</v>
      </c>
      <c r="G24" s="58">
        <f>Raw_New_Build!AF24</f>
        <v>0</v>
      </c>
      <c r="H24" s="173">
        <f>Raw_New_Build!AG24</f>
        <v>642.99651279836792</v>
      </c>
      <c r="I24" s="173">
        <f>Raw_New_Build!AH24</f>
        <v>0</v>
      </c>
      <c r="J24" s="173">
        <f>Raw_New_Build!AI24</f>
        <v>0</v>
      </c>
      <c r="K24" s="173">
        <f>Raw_New_Build!AJ24</f>
        <v>0</v>
      </c>
      <c r="L24" s="173">
        <f>Raw_New_Build!AK24</f>
        <v>642.99651279836792</v>
      </c>
      <c r="M24" s="173">
        <f>Raw_New_Build!AL24</f>
        <v>0</v>
      </c>
      <c r="N24" s="173">
        <f>Raw_New_Build!AM24</f>
        <v>0</v>
      </c>
      <c r="O24" s="173">
        <f>Raw_New_Build!AN24</f>
        <v>0</v>
      </c>
      <c r="P24" s="183">
        <f>Raw_New_Build!AO24</f>
        <v>642.99651279836792</v>
      </c>
      <c r="Q24" s="183">
        <f>Raw_New_Build!AP24</f>
        <v>0</v>
      </c>
      <c r="R24" s="183">
        <f>Raw_New_Build!AQ24</f>
        <v>0</v>
      </c>
      <c r="S24" s="183">
        <f>Raw_New_Build!AR24</f>
        <v>0</v>
      </c>
      <c r="T24" s="183">
        <f>Raw_New_Build!AS24</f>
        <v>642.99651279836792</v>
      </c>
      <c r="U24" s="58"/>
    </row>
    <row r="25" spans="1:62" x14ac:dyDescent="0.25">
      <c r="A25" t="s">
        <v>5394</v>
      </c>
      <c r="B25" s="3"/>
      <c r="C25" s="58" t="str">
        <f>Raw_New_Build!AB25</f>
        <v>Central_Valley_North_Los_Banos_Wind</v>
      </c>
      <c r="D25" s="58" t="str">
        <f>Raw_New_Build!AC25</f>
        <v>Central_Valley_North_Los_Banos</v>
      </c>
      <c r="E25" s="58">
        <f>Raw_New_Build!AD25</f>
        <v>0</v>
      </c>
      <c r="F25" s="58">
        <f>Raw_New_Build!AE25</f>
        <v>0</v>
      </c>
      <c r="G25" s="58">
        <f>Raw_New_Build!AF25</f>
        <v>0</v>
      </c>
      <c r="H25" s="173">
        <f>Raw_New_Build!AG25</f>
        <v>145.99970852405221</v>
      </c>
      <c r="I25" s="173">
        <f>Raw_New_Build!AH25</f>
        <v>0</v>
      </c>
      <c r="J25" s="173">
        <f>Raw_New_Build!AI25</f>
        <v>0</v>
      </c>
      <c r="K25" s="173">
        <f>Raw_New_Build!AJ25</f>
        <v>0</v>
      </c>
      <c r="L25" s="173">
        <f>Raw_New_Build!AK25</f>
        <v>145.99970852405221</v>
      </c>
      <c r="M25" s="173">
        <f>Raw_New_Build!AL25</f>
        <v>0</v>
      </c>
      <c r="N25" s="173">
        <f>Raw_New_Build!AM25</f>
        <v>0</v>
      </c>
      <c r="O25" s="173">
        <f>Raw_New_Build!AN25</f>
        <v>0</v>
      </c>
      <c r="P25" s="183">
        <f>Raw_New_Build!AO25</f>
        <v>145.99970852405221</v>
      </c>
      <c r="Q25" s="183">
        <f>Raw_New_Build!AP25</f>
        <v>0</v>
      </c>
      <c r="R25" s="183">
        <f>Raw_New_Build!AQ25</f>
        <v>0</v>
      </c>
      <c r="S25" s="183">
        <f>Raw_New_Build!AR25</f>
        <v>0</v>
      </c>
      <c r="T25" s="183">
        <f>Raw_New_Build!AS25</f>
        <v>145.99970852405221</v>
      </c>
      <c r="U25" s="58"/>
    </row>
    <row r="26" spans="1:62" x14ac:dyDescent="0.25">
      <c r="A26" t="s">
        <v>5394</v>
      </c>
      <c r="B26" s="3"/>
      <c r="C26" s="58" t="str">
        <f>Raw_New_Build!AB26</f>
        <v>Greater_Carrizo_Wind</v>
      </c>
      <c r="D26" s="58" t="str">
        <f>Raw_New_Build!AC26</f>
        <v>Greater_Carrizo</v>
      </c>
      <c r="E26" s="58">
        <f>Raw_New_Build!AD26</f>
        <v>0</v>
      </c>
      <c r="F26" s="58">
        <f>Raw_New_Build!AE26</f>
        <v>0</v>
      </c>
      <c r="G26" s="58">
        <f>Raw_New_Build!AF26</f>
        <v>0</v>
      </c>
      <c r="H26" s="173">
        <f>Raw_New_Build!AG26</f>
        <v>160.14912049185486</v>
      </c>
      <c r="I26" s="173">
        <f>Raw_New_Build!AH26</f>
        <v>0</v>
      </c>
      <c r="J26" s="173">
        <f>Raw_New_Build!AI26</f>
        <v>0</v>
      </c>
      <c r="K26" s="173">
        <f>Raw_New_Build!AJ26</f>
        <v>0</v>
      </c>
      <c r="L26" s="173">
        <f>Raw_New_Build!AK26</f>
        <v>160.14912049185486</v>
      </c>
      <c r="M26" s="173">
        <f>Raw_New_Build!AL26</f>
        <v>0</v>
      </c>
      <c r="N26" s="173">
        <f>Raw_New_Build!AM26</f>
        <v>0</v>
      </c>
      <c r="O26" s="173">
        <f>Raw_New_Build!AN26</f>
        <v>0</v>
      </c>
      <c r="P26" s="183">
        <f>Raw_New_Build!AO26</f>
        <v>160.14912049185486</v>
      </c>
      <c r="Q26" s="183">
        <f>Raw_New_Build!AP26</f>
        <v>0</v>
      </c>
      <c r="R26" s="183">
        <f>Raw_New_Build!AQ26</f>
        <v>0</v>
      </c>
      <c r="S26" s="183">
        <f>Raw_New_Build!AR26</f>
        <v>0</v>
      </c>
      <c r="T26" s="183">
        <f>Raw_New_Build!AS26</f>
        <v>160.14912049185486</v>
      </c>
      <c r="U26" s="58"/>
    </row>
    <row r="27" spans="1:62" x14ac:dyDescent="0.25">
      <c r="A27" t="s">
        <v>5394</v>
      </c>
      <c r="B27" s="3"/>
      <c r="C27" s="58" t="str">
        <f>Raw_New_Build!AB27</f>
        <v>Tehachapi_Wind</v>
      </c>
      <c r="D27" s="58" t="str">
        <f>Raw_New_Build!AC27</f>
        <v>Tehachapi</v>
      </c>
      <c r="E27" s="58">
        <f>Raw_New_Build!AD27</f>
        <v>0</v>
      </c>
      <c r="F27" s="58">
        <f>Raw_New_Build!AE27</f>
        <v>0</v>
      </c>
      <c r="G27" s="58">
        <f>Raw_New_Build!AF27</f>
        <v>0</v>
      </c>
      <c r="H27" s="173">
        <f>Raw_New_Build!AG27</f>
        <v>153.37143439295977</v>
      </c>
      <c r="I27" s="173">
        <f>Raw_New_Build!AH27</f>
        <v>0</v>
      </c>
      <c r="J27" s="173">
        <f>Raw_New_Build!AI27</f>
        <v>0</v>
      </c>
      <c r="K27" s="173">
        <f>Raw_New_Build!AJ27</f>
        <v>0</v>
      </c>
      <c r="L27" s="173">
        <f>Raw_New_Build!AK27</f>
        <v>153.37143439295977</v>
      </c>
      <c r="M27" s="173">
        <f>Raw_New_Build!AL27</f>
        <v>0</v>
      </c>
      <c r="N27" s="173">
        <f>Raw_New_Build!AM27</f>
        <v>0</v>
      </c>
      <c r="O27" s="173">
        <f>Raw_New_Build!AN27</f>
        <v>0</v>
      </c>
      <c r="P27" s="183">
        <f>Raw_New_Build!AO27</f>
        <v>153.37143439295977</v>
      </c>
      <c r="Q27" s="183">
        <f>Raw_New_Build!AP27</f>
        <v>0</v>
      </c>
      <c r="R27" s="183">
        <f>Raw_New_Build!AQ27</f>
        <v>0</v>
      </c>
      <c r="S27" s="183">
        <f>Raw_New_Build!AR27</f>
        <v>0</v>
      </c>
      <c r="T27" s="183">
        <f>Raw_New_Build!AS27</f>
        <v>153.37143439295977</v>
      </c>
      <c r="U27" s="58"/>
    </row>
    <row r="28" spans="1:62" x14ac:dyDescent="0.25">
      <c r="A28" t="s">
        <v>5394</v>
      </c>
      <c r="B28" s="3"/>
      <c r="C28" s="58" t="str">
        <f>Raw_New_Build!AB28</f>
        <v>Kramer_Inyokern_Wind</v>
      </c>
      <c r="D28" s="58" t="e">
        <f>Raw_New_Build!AC28</f>
        <v>#N/A</v>
      </c>
      <c r="E28" s="58">
        <f>Raw_New_Build!AD28</f>
        <v>0</v>
      </c>
      <c r="F28" s="58">
        <f>Raw_New_Build!AE28</f>
        <v>0</v>
      </c>
      <c r="G28" s="58">
        <f>Raw_New_Build!AF28</f>
        <v>0</v>
      </c>
      <c r="H28" s="173">
        <f>Raw_New_Build!AG28</f>
        <v>0</v>
      </c>
      <c r="I28" s="173">
        <f>Raw_New_Build!AH28</f>
        <v>0</v>
      </c>
      <c r="J28" s="173">
        <f>Raw_New_Build!AI28</f>
        <v>0</v>
      </c>
      <c r="K28" s="173">
        <f>Raw_New_Build!AJ28</f>
        <v>0</v>
      </c>
      <c r="L28" s="173">
        <f>Raw_New_Build!AK28</f>
        <v>0</v>
      </c>
      <c r="M28" s="173">
        <f>Raw_New_Build!AL28</f>
        <v>0</v>
      </c>
      <c r="N28" s="173">
        <f>Raw_New_Build!AM28</f>
        <v>0</v>
      </c>
      <c r="O28" s="173">
        <f>Raw_New_Build!AN28</f>
        <v>0</v>
      </c>
      <c r="P28" s="183">
        <f>Raw_New_Build!AO28</f>
        <v>0</v>
      </c>
      <c r="Q28" s="183">
        <f>Raw_New_Build!AP28</f>
        <v>0</v>
      </c>
      <c r="R28" s="183">
        <f>Raw_New_Build!AQ28</f>
        <v>0</v>
      </c>
      <c r="S28" s="183">
        <f>Raw_New_Build!AR28</f>
        <v>0</v>
      </c>
      <c r="T28" s="183">
        <f>Raw_New_Build!AS28</f>
        <v>0</v>
      </c>
      <c r="U28" s="58"/>
    </row>
    <row r="29" spans="1:62" x14ac:dyDescent="0.25">
      <c r="A29" t="s">
        <v>5394</v>
      </c>
      <c r="B29" s="3"/>
      <c r="C29" s="58" t="str">
        <f>Raw_New_Build!AB29</f>
        <v>Southern_California_Desert_Wind</v>
      </c>
      <c r="D29" s="58" t="e">
        <f>Raw_New_Build!AC29</f>
        <v>#N/A</v>
      </c>
      <c r="E29" s="58">
        <f>Raw_New_Build!AD29</f>
        <v>0</v>
      </c>
      <c r="F29" s="58">
        <f>Raw_New_Build!AE29</f>
        <v>0</v>
      </c>
      <c r="G29" s="58">
        <f>Raw_New_Build!AF29</f>
        <v>0</v>
      </c>
      <c r="H29" s="173">
        <f>Raw_New_Build!AG29</f>
        <v>0</v>
      </c>
      <c r="I29" s="173">
        <f>Raw_New_Build!AH29</f>
        <v>0</v>
      </c>
      <c r="J29" s="173">
        <f>Raw_New_Build!AI29</f>
        <v>0</v>
      </c>
      <c r="K29" s="173">
        <f>Raw_New_Build!AJ29</f>
        <v>0</v>
      </c>
      <c r="L29" s="173">
        <f>Raw_New_Build!AK29</f>
        <v>0</v>
      </c>
      <c r="M29" s="173">
        <f>Raw_New_Build!AL29</f>
        <v>0</v>
      </c>
      <c r="N29" s="173">
        <f>Raw_New_Build!AM29</f>
        <v>0</v>
      </c>
      <c r="O29" s="173">
        <f>Raw_New_Build!AN29</f>
        <v>0</v>
      </c>
      <c r="P29" s="183">
        <f>Raw_New_Build!AO29</f>
        <v>0</v>
      </c>
      <c r="Q29" s="183">
        <f>Raw_New_Build!AP29</f>
        <v>0</v>
      </c>
      <c r="R29" s="183">
        <f>Raw_New_Build!AQ29</f>
        <v>0</v>
      </c>
      <c r="S29" s="183">
        <f>Raw_New_Build!AR29</f>
        <v>0</v>
      </c>
      <c r="T29" s="183">
        <f>Raw_New_Build!AS29</f>
        <v>0</v>
      </c>
      <c r="U29" s="58"/>
    </row>
    <row r="30" spans="1:62" x14ac:dyDescent="0.25">
      <c r="A30" t="s">
        <v>5394</v>
      </c>
      <c r="B30" s="3"/>
      <c r="C30" s="58" t="str">
        <f>Raw_New_Build!AB30</f>
        <v>Riverside_East_Palm_Springs_Wind</v>
      </c>
      <c r="D30" s="58" t="str">
        <f>Raw_New_Build!AC30</f>
        <v>Riverside_East_Palm_Springs</v>
      </c>
      <c r="E30" s="58">
        <f>Raw_New_Build!AD30</f>
        <v>0</v>
      </c>
      <c r="F30" s="58">
        <f>Raw_New_Build!AE30</f>
        <v>0</v>
      </c>
      <c r="G30" s="58">
        <f>Raw_New_Build!AF30</f>
        <v>0</v>
      </c>
      <c r="H30" s="173">
        <f>Raw_New_Build!AG30</f>
        <v>42.001987742679454</v>
      </c>
      <c r="I30" s="173">
        <f>Raw_New_Build!AH30</f>
        <v>0</v>
      </c>
      <c r="J30" s="173">
        <f>Raw_New_Build!AI30</f>
        <v>0</v>
      </c>
      <c r="K30" s="173">
        <f>Raw_New_Build!AJ30</f>
        <v>0</v>
      </c>
      <c r="L30" s="173">
        <f>Raw_New_Build!AK30</f>
        <v>42.001987742679454</v>
      </c>
      <c r="M30" s="173">
        <f>Raw_New_Build!AL30</f>
        <v>0</v>
      </c>
      <c r="N30" s="173">
        <f>Raw_New_Build!AM30</f>
        <v>0</v>
      </c>
      <c r="O30" s="173">
        <f>Raw_New_Build!AN30</f>
        <v>0</v>
      </c>
      <c r="P30" s="183">
        <f>Raw_New_Build!AO30</f>
        <v>42.001987742679454</v>
      </c>
      <c r="Q30" s="183">
        <f>Raw_New_Build!AP30</f>
        <v>0</v>
      </c>
      <c r="R30" s="183">
        <f>Raw_New_Build!AQ30</f>
        <v>0</v>
      </c>
      <c r="S30" s="183">
        <f>Raw_New_Build!AR30</f>
        <v>0</v>
      </c>
      <c r="T30" s="183">
        <f>Raw_New_Build!AS30</f>
        <v>42.001987742679454</v>
      </c>
      <c r="U30" s="58"/>
    </row>
    <row r="31" spans="1:62" x14ac:dyDescent="0.25">
      <c r="A31" t="s">
        <v>5394</v>
      </c>
      <c r="B31" s="3"/>
      <c r="C31" s="58" t="str">
        <f>Raw_New_Build!AB31</f>
        <v>Greater_Imperial_Wind</v>
      </c>
      <c r="D31" s="58" t="e">
        <f>Raw_New_Build!AC31</f>
        <v>#N/A</v>
      </c>
      <c r="E31" s="58">
        <f>Raw_New_Build!AD31</f>
        <v>0</v>
      </c>
      <c r="F31" s="58">
        <f>Raw_New_Build!AE31</f>
        <v>0</v>
      </c>
      <c r="G31" s="58">
        <f>Raw_New_Build!AF31</f>
        <v>0</v>
      </c>
      <c r="H31" s="173">
        <f>Raw_New_Build!AG31</f>
        <v>0</v>
      </c>
      <c r="I31" s="173">
        <f>Raw_New_Build!AH31</f>
        <v>0</v>
      </c>
      <c r="J31" s="173">
        <f>Raw_New_Build!AI31</f>
        <v>0</v>
      </c>
      <c r="K31" s="173">
        <f>Raw_New_Build!AJ31</f>
        <v>0</v>
      </c>
      <c r="L31" s="173">
        <f>Raw_New_Build!AK31</f>
        <v>0</v>
      </c>
      <c r="M31" s="173">
        <f>Raw_New_Build!AL31</f>
        <v>0</v>
      </c>
      <c r="N31" s="173">
        <f>Raw_New_Build!AM31</f>
        <v>0</v>
      </c>
      <c r="O31" s="173">
        <f>Raw_New_Build!AN31</f>
        <v>0</v>
      </c>
      <c r="P31" s="183">
        <f>Raw_New_Build!AO31</f>
        <v>0</v>
      </c>
      <c r="Q31" s="183">
        <f>Raw_New_Build!AP31</f>
        <v>0</v>
      </c>
      <c r="R31" s="183">
        <f>Raw_New_Build!AQ31</f>
        <v>0</v>
      </c>
      <c r="S31" s="183">
        <f>Raw_New_Build!AR31</f>
        <v>0</v>
      </c>
      <c r="T31" s="183">
        <f>Raw_New_Build!AS31</f>
        <v>0</v>
      </c>
      <c r="U31" s="58"/>
    </row>
    <row r="32" spans="1:62" x14ac:dyDescent="0.25">
      <c r="A32" t="s">
        <v>5394</v>
      </c>
      <c r="B32" s="3"/>
      <c r="C32" s="58" t="str">
        <f>Raw_New_Build!AB32</f>
        <v>Distributed_Wind</v>
      </c>
      <c r="D32" s="58" t="str">
        <f>Raw_New_Build!AC32</f>
        <v>None</v>
      </c>
      <c r="E32" s="58">
        <f>Raw_New_Build!AD32</f>
        <v>0</v>
      </c>
      <c r="F32" s="58">
        <f>Raw_New_Build!AE32</f>
        <v>0</v>
      </c>
      <c r="G32" s="58">
        <f>Raw_New_Build!AF32</f>
        <v>0</v>
      </c>
      <c r="H32" s="173">
        <f>Raw_New_Build!AG32</f>
        <v>0</v>
      </c>
      <c r="I32" s="173">
        <f>Raw_New_Build!AH32</f>
        <v>0</v>
      </c>
      <c r="J32" s="173">
        <f>Raw_New_Build!AI32</f>
        <v>0</v>
      </c>
      <c r="K32" s="173">
        <f>Raw_New_Build!AJ32</f>
        <v>0</v>
      </c>
      <c r="L32" s="173">
        <f>Raw_New_Build!AK32</f>
        <v>0</v>
      </c>
      <c r="M32" s="173">
        <f>Raw_New_Build!AL32</f>
        <v>0</v>
      </c>
      <c r="N32" s="173">
        <f>Raw_New_Build!AM32</f>
        <v>0</v>
      </c>
      <c r="O32" s="173">
        <f>Raw_New_Build!AN32</f>
        <v>0</v>
      </c>
      <c r="P32" s="183">
        <f>Raw_New_Build!AO32</f>
        <v>0</v>
      </c>
      <c r="Q32" s="183">
        <f>Raw_New_Build!AP32</f>
        <v>0</v>
      </c>
      <c r="R32" s="183">
        <f>Raw_New_Build!AQ32</f>
        <v>0</v>
      </c>
      <c r="S32" s="183">
        <f>Raw_New_Build!AR32</f>
        <v>0</v>
      </c>
      <c r="T32" s="183">
        <f>Raw_New_Build!AS32</f>
        <v>0</v>
      </c>
      <c r="U32" s="58"/>
    </row>
    <row r="33" spans="1:21" x14ac:dyDescent="0.25">
      <c r="A33" t="s">
        <v>5395</v>
      </c>
      <c r="B33" s="3"/>
      <c r="C33" s="58" t="str">
        <f>Raw_New_Build!AB33</f>
        <v>Baja_California_Wind</v>
      </c>
      <c r="D33" s="58" t="e">
        <f>Raw_New_Build!AC33</f>
        <v>#N/A</v>
      </c>
      <c r="E33" s="58">
        <f>Raw_New_Build!AD33</f>
        <v>0</v>
      </c>
      <c r="F33" s="58">
        <f>Raw_New_Build!AE33</f>
        <v>0</v>
      </c>
      <c r="G33" s="58">
        <f>Raw_New_Build!AF33</f>
        <v>0</v>
      </c>
      <c r="H33" s="173">
        <f>Raw_New_Build!AG33</f>
        <v>0</v>
      </c>
      <c r="I33" s="173">
        <f>Raw_New_Build!AH33</f>
        <v>0</v>
      </c>
      <c r="J33" s="173">
        <f>Raw_New_Build!AI33</f>
        <v>0</v>
      </c>
      <c r="K33" s="173">
        <f>Raw_New_Build!AJ33</f>
        <v>0</v>
      </c>
      <c r="L33" s="173">
        <f>Raw_New_Build!AK33</f>
        <v>0</v>
      </c>
      <c r="M33" s="173">
        <f>Raw_New_Build!AL33</f>
        <v>0</v>
      </c>
      <c r="N33" s="173">
        <f>Raw_New_Build!AM33</f>
        <v>0</v>
      </c>
      <c r="O33" s="173">
        <f>Raw_New_Build!AN33</f>
        <v>0</v>
      </c>
      <c r="P33" s="183">
        <f>Raw_New_Build!AO33</f>
        <v>0</v>
      </c>
      <c r="Q33" s="183">
        <f>Raw_New_Build!AP33</f>
        <v>0</v>
      </c>
      <c r="R33" s="183">
        <f>Raw_New_Build!AQ33</f>
        <v>0</v>
      </c>
      <c r="S33" s="183">
        <f>Raw_New_Build!AR33</f>
        <v>0</v>
      </c>
      <c r="T33" s="183">
        <f>Raw_New_Build!AS33</f>
        <v>0</v>
      </c>
      <c r="U33" s="58"/>
    </row>
    <row r="34" spans="1:21" x14ac:dyDescent="0.25">
      <c r="A34" t="s">
        <v>5395</v>
      </c>
      <c r="B34" s="3"/>
      <c r="C34" s="58" t="str">
        <f>Raw_New_Build!AB34</f>
        <v>Pacific_Northwest_Wind</v>
      </c>
      <c r="D34" s="58" t="e">
        <f>Raw_New_Build!AC34</f>
        <v>#N/A</v>
      </c>
      <c r="E34" s="58">
        <f>Raw_New_Build!AD34</f>
        <v>0</v>
      </c>
      <c r="F34" s="58">
        <f>Raw_New_Build!AE34</f>
        <v>0</v>
      </c>
      <c r="G34" s="58">
        <f>Raw_New_Build!AF34</f>
        <v>0</v>
      </c>
      <c r="H34" s="173">
        <f>Raw_New_Build!AG34</f>
        <v>0</v>
      </c>
      <c r="I34" s="173">
        <f>Raw_New_Build!AH34</f>
        <v>0</v>
      </c>
      <c r="J34" s="173">
        <f>Raw_New_Build!AI34</f>
        <v>0</v>
      </c>
      <c r="K34" s="173">
        <f>Raw_New_Build!AJ34</f>
        <v>0</v>
      </c>
      <c r="L34" s="173">
        <f>Raw_New_Build!AK34</f>
        <v>0</v>
      </c>
      <c r="M34" s="173">
        <f>Raw_New_Build!AL34</f>
        <v>0</v>
      </c>
      <c r="N34" s="173">
        <f>Raw_New_Build!AM34</f>
        <v>0</v>
      </c>
      <c r="O34" s="173">
        <f>Raw_New_Build!AN34</f>
        <v>0</v>
      </c>
      <c r="P34" s="183">
        <f>Raw_New_Build!AO34</f>
        <v>0</v>
      </c>
      <c r="Q34" s="183">
        <f>Raw_New_Build!AP34</f>
        <v>0</v>
      </c>
      <c r="R34" s="183">
        <f>Raw_New_Build!AQ34</f>
        <v>0</v>
      </c>
      <c r="S34" s="183">
        <f>Raw_New_Build!AR34</f>
        <v>0</v>
      </c>
      <c r="T34" s="183">
        <f>Raw_New_Build!AS34</f>
        <v>0</v>
      </c>
      <c r="U34" s="58"/>
    </row>
    <row r="35" spans="1:21" x14ac:dyDescent="0.25">
      <c r="A35" t="s">
        <v>5395</v>
      </c>
      <c r="B35" s="3"/>
      <c r="C35" s="58" t="str">
        <f>Raw_New_Build!AB35</f>
        <v>NW_Ext_Tx_Wind</v>
      </c>
      <c r="D35" s="58" t="str">
        <f>Raw_New_Build!AC35</f>
        <v>Northern_California</v>
      </c>
      <c r="E35" s="58">
        <f>Raw_New_Build!AD35</f>
        <v>0</v>
      </c>
      <c r="F35" s="58">
        <f>Raw_New_Build!AE35</f>
        <v>0</v>
      </c>
      <c r="G35" s="58">
        <f>Raw_New_Build!AF35</f>
        <v>0</v>
      </c>
      <c r="H35" s="173">
        <f>Raw_New_Build!AG35</f>
        <v>0</v>
      </c>
      <c r="I35" s="173">
        <f>Raw_New_Build!AH35</f>
        <v>0</v>
      </c>
      <c r="J35" s="173">
        <f>Raw_New_Build!AI35</f>
        <v>0</v>
      </c>
      <c r="K35" s="173">
        <f>Raw_New_Build!AJ35</f>
        <v>0</v>
      </c>
      <c r="L35" s="173">
        <f>Raw_New_Build!AK35</f>
        <v>0</v>
      </c>
      <c r="M35" s="173">
        <f>Raw_New_Build!AL35</f>
        <v>0</v>
      </c>
      <c r="N35" s="173">
        <f>Raw_New_Build!AM35</f>
        <v>0</v>
      </c>
      <c r="O35" s="173">
        <f>Raw_New_Build!AN35</f>
        <v>0</v>
      </c>
      <c r="P35" s="183">
        <f>Raw_New_Build!AO35</f>
        <v>0</v>
      </c>
      <c r="Q35" s="183">
        <f>Raw_New_Build!AP35</f>
        <v>0</v>
      </c>
      <c r="R35" s="183">
        <f>Raw_New_Build!AQ35</f>
        <v>0</v>
      </c>
      <c r="S35" s="183">
        <f>Raw_New_Build!AR35</f>
        <v>0</v>
      </c>
      <c r="T35" s="183">
        <f>Raw_New_Build!AS35</f>
        <v>601.31526908236697</v>
      </c>
      <c r="U35" s="58"/>
    </row>
    <row r="36" spans="1:21" x14ac:dyDescent="0.25">
      <c r="A36" t="s">
        <v>5395</v>
      </c>
      <c r="B36" s="3"/>
      <c r="C36" s="58" t="str">
        <f>Raw_New_Build!AB36</f>
        <v>Idaho_Wind</v>
      </c>
      <c r="D36" s="58" t="e">
        <f>Raw_New_Build!AC36</f>
        <v>#N/A</v>
      </c>
      <c r="E36" s="58">
        <f>Raw_New_Build!AD36</f>
        <v>0</v>
      </c>
      <c r="F36" s="58">
        <f>Raw_New_Build!AE36</f>
        <v>0</v>
      </c>
      <c r="G36" s="58">
        <f>Raw_New_Build!AF36</f>
        <v>0</v>
      </c>
      <c r="H36" s="173">
        <f>Raw_New_Build!AG36</f>
        <v>0</v>
      </c>
      <c r="I36" s="173">
        <f>Raw_New_Build!AH36</f>
        <v>0</v>
      </c>
      <c r="J36" s="173">
        <f>Raw_New_Build!AI36</f>
        <v>0</v>
      </c>
      <c r="K36" s="173">
        <f>Raw_New_Build!AJ36</f>
        <v>0</v>
      </c>
      <c r="L36" s="173">
        <f>Raw_New_Build!AK36</f>
        <v>0</v>
      </c>
      <c r="M36" s="173">
        <f>Raw_New_Build!AL36</f>
        <v>0</v>
      </c>
      <c r="N36" s="173">
        <f>Raw_New_Build!AM36</f>
        <v>0</v>
      </c>
      <c r="O36" s="173">
        <f>Raw_New_Build!AN36</f>
        <v>0</v>
      </c>
      <c r="P36" s="183">
        <f>Raw_New_Build!AO36</f>
        <v>0</v>
      </c>
      <c r="Q36" s="183">
        <f>Raw_New_Build!AP36</f>
        <v>0</v>
      </c>
      <c r="R36" s="183">
        <f>Raw_New_Build!AQ36</f>
        <v>0</v>
      </c>
      <c r="S36" s="183">
        <f>Raw_New_Build!AR36</f>
        <v>0</v>
      </c>
      <c r="T36" s="183">
        <f>Raw_New_Build!AS36</f>
        <v>0</v>
      </c>
      <c r="U36" s="58"/>
    </row>
    <row r="37" spans="1:21" x14ac:dyDescent="0.25">
      <c r="A37" t="s">
        <v>5395</v>
      </c>
      <c r="B37" s="3"/>
      <c r="C37" s="58" t="str">
        <f>Raw_New_Build!AB37</f>
        <v>Utah_Wind</v>
      </c>
      <c r="D37" s="58" t="e">
        <f>Raw_New_Build!AC37</f>
        <v>#N/A</v>
      </c>
      <c r="E37" s="58">
        <f>Raw_New_Build!AD37</f>
        <v>0</v>
      </c>
      <c r="F37" s="58">
        <f>Raw_New_Build!AE37</f>
        <v>0</v>
      </c>
      <c r="G37" s="58">
        <f>Raw_New_Build!AF37</f>
        <v>0</v>
      </c>
      <c r="H37" s="173">
        <f>Raw_New_Build!AG37</f>
        <v>0</v>
      </c>
      <c r="I37" s="173">
        <f>Raw_New_Build!AH37</f>
        <v>0</v>
      </c>
      <c r="J37" s="173">
        <f>Raw_New_Build!AI37</f>
        <v>0</v>
      </c>
      <c r="K37" s="173">
        <f>Raw_New_Build!AJ37</f>
        <v>0</v>
      </c>
      <c r="L37" s="173">
        <f>Raw_New_Build!AK37</f>
        <v>0</v>
      </c>
      <c r="M37" s="173">
        <f>Raw_New_Build!AL37</f>
        <v>0</v>
      </c>
      <c r="N37" s="173">
        <f>Raw_New_Build!AM37</f>
        <v>0</v>
      </c>
      <c r="O37" s="173">
        <f>Raw_New_Build!AN37</f>
        <v>0</v>
      </c>
      <c r="P37" s="183">
        <f>Raw_New_Build!AO37</f>
        <v>0</v>
      </c>
      <c r="Q37" s="183">
        <f>Raw_New_Build!AP37</f>
        <v>0</v>
      </c>
      <c r="R37" s="183">
        <f>Raw_New_Build!AQ37</f>
        <v>0</v>
      </c>
      <c r="S37" s="183">
        <f>Raw_New_Build!AR37</f>
        <v>0</v>
      </c>
      <c r="T37" s="183">
        <f>Raw_New_Build!AS37</f>
        <v>0</v>
      </c>
      <c r="U37" s="58"/>
    </row>
    <row r="38" spans="1:21" x14ac:dyDescent="0.25">
      <c r="A38" t="s">
        <v>5395</v>
      </c>
      <c r="B38" s="3"/>
      <c r="C38" s="58" t="str">
        <f>Raw_New_Build!AB38</f>
        <v>Wyoming_Wind</v>
      </c>
      <c r="D38" s="58" t="e">
        <f>Raw_New_Build!AC38</f>
        <v>#N/A</v>
      </c>
      <c r="E38" s="58">
        <f>Raw_New_Build!AD38</f>
        <v>0</v>
      </c>
      <c r="F38" s="58">
        <f>Raw_New_Build!AE38</f>
        <v>0</v>
      </c>
      <c r="G38" s="58">
        <f>Raw_New_Build!AF38</f>
        <v>0</v>
      </c>
      <c r="H38" s="173">
        <f>Raw_New_Build!AG38</f>
        <v>0</v>
      </c>
      <c r="I38" s="173">
        <f>Raw_New_Build!AH38</f>
        <v>0</v>
      </c>
      <c r="J38" s="173">
        <f>Raw_New_Build!AI38</f>
        <v>0</v>
      </c>
      <c r="K38" s="173">
        <f>Raw_New_Build!AJ38</f>
        <v>0</v>
      </c>
      <c r="L38" s="173">
        <f>Raw_New_Build!AK38</f>
        <v>0</v>
      </c>
      <c r="M38" s="173">
        <f>Raw_New_Build!AL38</f>
        <v>0</v>
      </c>
      <c r="N38" s="173">
        <f>Raw_New_Build!AM38</f>
        <v>0</v>
      </c>
      <c r="O38" s="173">
        <f>Raw_New_Build!AN38</f>
        <v>0</v>
      </c>
      <c r="P38" s="183">
        <f>Raw_New_Build!AO38</f>
        <v>0</v>
      </c>
      <c r="Q38" s="183">
        <f>Raw_New_Build!AP38</f>
        <v>0</v>
      </c>
      <c r="R38" s="183">
        <f>Raw_New_Build!AQ38</f>
        <v>0</v>
      </c>
      <c r="S38" s="183">
        <f>Raw_New_Build!AR38</f>
        <v>0</v>
      </c>
      <c r="T38" s="183">
        <f>Raw_New_Build!AS38</f>
        <v>0</v>
      </c>
      <c r="U38" s="58"/>
    </row>
    <row r="39" spans="1:21" x14ac:dyDescent="0.25">
      <c r="A39" t="s">
        <v>5395</v>
      </c>
      <c r="B39" s="3"/>
      <c r="C39" s="58" t="str">
        <f>Raw_New_Build!AB39</f>
        <v>Southern_Nevada_Wind</v>
      </c>
      <c r="D39" s="58" t="str">
        <f>Raw_New_Build!AC39</f>
        <v>Mountain_Pass_El_Dorado</v>
      </c>
      <c r="E39" s="58">
        <f>Raw_New_Build!AD39</f>
        <v>0</v>
      </c>
      <c r="F39" s="58">
        <f>Raw_New_Build!AE39</f>
        <v>0</v>
      </c>
      <c r="G39" s="58">
        <f>Raw_New_Build!AF39</f>
        <v>0</v>
      </c>
      <c r="H39" s="173">
        <f>Raw_New_Build!AG39</f>
        <v>0</v>
      </c>
      <c r="I39" s="173">
        <f>Raw_New_Build!AH39</f>
        <v>0</v>
      </c>
      <c r="J39" s="173">
        <f>Raw_New_Build!AI39</f>
        <v>0</v>
      </c>
      <c r="K39" s="173">
        <f>Raw_New_Build!AJ39</f>
        <v>0</v>
      </c>
      <c r="L39" s="173">
        <f>Raw_New_Build!AK39</f>
        <v>0</v>
      </c>
      <c r="M39" s="173">
        <f>Raw_New_Build!AL39</f>
        <v>0</v>
      </c>
      <c r="N39" s="173">
        <f>Raw_New_Build!AM39</f>
        <v>0</v>
      </c>
      <c r="O39" s="173">
        <f>Raw_New_Build!AN39</f>
        <v>0</v>
      </c>
      <c r="P39" s="183">
        <f>Raw_New_Build!AO39</f>
        <v>0</v>
      </c>
      <c r="Q39" s="183">
        <f>Raw_New_Build!AP39</f>
        <v>0</v>
      </c>
      <c r="R39" s="183">
        <f>Raw_New_Build!AQ39</f>
        <v>0</v>
      </c>
      <c r="S39" s="183">
        <f>Raw_New_Build!AR39</f>
        <v>0</v>
      </c>
      <c r="T39" s="183">
        <f>Raw_New_Build!AS39</f>
        <v>0</v>
      </c>
      <c r="U39" s="58"/>
    </row>
    <row r="40" spans="1:21" x14ac:dyDescent="0.25">
      <c r="A40" t="s">
        <v>5395</v>
      </c>
      <c r="B40" s="3"/>
      <c r="C40" s="58" t="str">
        <f>Raw_New_Build!AB40</f>
        <v>Arizona_Wind</v>
      </c>
      <c r="D40" s="58" t="e">
        <f>Raw_New_Build!AC40</f>
        <v>#N/A</v>
      </c>
      <c r="E40" s="58">
        <f>Raw_New_Build!AD40</f>
        <v>0</v>
      </c>
      <c r="F40" s="58">
        <f>Raw_New_Build!AE40</f>
        <v>0</v>
      </c>
      <c r="G40" s="58">
        <f>Raw_New_Build!AF40</f>
        <v>0</v>
      </c>
      <c r="H40" s="173">
        <f>Raw_New_Build!AG40</f>
        <v>0</v>
      </c>
      <c r="I40" s="173">
        <f>Raw_New_Build!AH40</f>
        <v>0</v>
      </c>
      <c r="J40" s="173">
        <f>Raw_New_Build!AI40</f>
        <v>0</v>
      </c>
      <c r="K40" s="173">
        <f>Raw_New_Build!AJ40</f>
        <v>0</v>
      </c>
      <c r="L40" s="173">
        <f>Raw_New_Build!AK40</f>
        <v>0</v>
      </c>
      <c r="M40" s="173">
        <f>Raw_New_Build!AL40</f>
        <v>0</v>
      </c>
      <c r="N40" s="173">
        <f>Raw_New_Build!AM40</f>
        <v>0</v>
      </c>
      <c r="O40" s="173">
        <f>Raw_New_Build!AN40</f>
        <v>0</v>
      </c>
      <c r="P40" s="183">
        <f>Raw_New_Build!AO40</f>
        <v>0</v>
      </c>
      <c r="Q40" s="183">
        <f>Raw_New_Build!AP40</f>
        <v>0</v>
      </c>
      <c r="R40" s="183">
        <f>Raw_New_Build!AQ40</f>
        <v>0</v>
      </c>
      <c r="S40" s="183">
        <f>Raw_New_Build!AR40</f>
        <v>0</v>
      </c>
      <c r="T40" s="183">
        <f>Raw_New_Build!AS40</f>
        <v>0</v>
      </c>
      <c r="U40" s="58"/>
    </row>
    <row r="41" spans="1:21" x14ac:dyDescent="0.25">
      <c r="A41" t="s">
        <v>5395</v>
      </c>
      <c r="B41" s="3"/>
      <c r="C41" s="58" t="str">
        <f>Raw_New_Build!AB41</f>
        <v>New_Mexico_Wind</v>
      </c>
      <c r="D41" s="58" t="e">
        <f>Raw_New_Build!AC41</f>
        <v>#N/A</v>
      </c>
      <c r="E41" s="58">
        <f>Raw_New_Build!AD41</f>
        <v>0</v>
      </c>
      <c r="F41" s="58">
        <f>Raw_New_Build!AE41</f>
        <v>0</v>
      </c>
      <c r="G41" s="58">
        <f>Raw_New_Build!AF41</f>
        <v>0</v>
      </c>
      <c r="H41" s="173">
        <f>Raw_New_Build!AG41</f>
        <v>0</v>
      </c>
      <c r="I41" s="173">
        <f>Raw_New_Build!AH41</f>
        <v>0</v>
      </c>
      <c r="J41" s="173">
        <f>Raw_New_Build!AI41</f>
        <v>0</v>
      </c>
      <c r="K41" s="173">
        <f>Raw_New_Build!AJ41</f>
        <v>0</v>
      </c>
      <c r="L41" s="173">
        <f>Raw_New_Build!AK41</f>
        <v>0</v>
      </c>
      <c r="M41" s="173">
        <f>Raw_New_Build!AL41</f>
        <v>0</v>
      </c>
      <c r="N41" s="173">
        <f>Raw_New_Build!AM41</f>
        <v>0</v>
      </c>
      <c r="O41" s="173">
        <f>Raw_New_Build!AN41</f>
        <v>0</v>
      </c>
      <c r="P41" s="183">
        <f>Raw_New_Build!AO41</f>
        <v>0</v>
      </c>
      <c r="Q41" s="183">
        <f>Raw_New_Build!AP41</f>
        <v>0</v>
      </c>
      <c r="R41" s="183">
        <f>Raw_New_Build!AQ41</f>
        <v>0</v>
      </c>
      <c r="S41" s="183">
        <f>Raw_New_Build!AR41</f>
        <v>0</v>
      </c>
      <c r="T41" s="183">
        <f>Raw_New_Build!AS41</f>
        <v>0</v>
      </c>
      <c r="U41" s="58"/>
    </row>
    <row r="42" spans="1:21" x14ac:dyDescent="0.25">
      <c r="A42" t="s">
        <v>5395</v>
      </c>
      <c r="B42" s="3"/>
      <c r="C42" s="58" t="str">
        <f>Raw_New_Build!AB42</f>
        <v>SW_Ext_Tx_Wind</v>
      </c>
      <c r="D42" s="58" t="str">
        <f>Raw_New_Build!AC42</f>
        <v>Riverside_East_Palm_Springs</v>
      </c>
      <c r="E42" s="58">
        <f>Raw_New_Build!AD42</f>
        <v>0</v>
      </c>
      <c r="F42" s="58">
        <f>Raw_New_Build!AE42</f>
        <v>0</v>
      </c>
      <c r="G42" s="58">
        <f>Raw_New_Build!AF42</f>
        <v>0</v>
      </c>
      <c r="H42" s="173">
        <f>Raw_New_Build!AG42</f>
        <v>0</v>
      </c>
      <c r="I42" s="173">
        <f>Raw_New_Build!AH42</f>
        <v>0</v>
      </c>
      <c r="J42" s="173">
        <f>Raw_New_Build!AI42</f>
        <v>0</v>
      </c>
      <c r="K42" s="173">
        <f>Raw_New_Build!AJ42</f>
        <v>0</v>
      </c>
      <c r="L42" s="173">
        <f>Raw_New_Build!AK42</f>
        <v>0</v>
      </c>
      <c r="M42" s="173">
        <f>Raw_New_Build!AL42</f>
        <v>0</v>
      </c>
      <c r="N42" s="173">
        <f>Raw_New_Build!AM42</f>
        <v>0</v>
      </c>
      <c r="O42" s="173">
        <f>Raw_New_Build!AN42</f>
        <v>0</v>
      </c>
      <c r="P42" s="183">
        <f>Raw_New_Build!AO42</f>
        <v>0</v>
      </c>
      <c r="Q42" s="183">
        <f>Raw_New_Build!AP42</f>
        <v>0</v>
      </c>
      <c r="R42" s="183">
        <f>Raw_New_Build!AQ42</f>
        <v>0</v>
      </c>
      <c r="S42" s="183">
        <f>Raw_New_Build!AR42</f>
        <v>0</v>
      </c>
      <c r="T42" s="183">
        <f>Raw_New_Build!AS42</f>
        <v>499.99994263759083</v>
      </c>
      <c r="U42" s="58"/>
    </row>
    <row r="43" spans="1:21" x14ac:dyDescent="0.25">
      <c r="A43" t="s">
        <v>5394</v>
      </c>
      <c r="B43" s="3"/>
      <c r="C43" s="58" t="str">
        <f>Raw_New_Build!AB43</f>
        <v>InState_Biomass</v>
      </c>
      <c r="D43" s="58" t="str">
        <f>Raw_New_Build!AC43</f>
        <v>None</v>
      </c>
      <c r="E43" s="58">
        <f>Raw_New_Build!AD43</f>
        <v>0</v>
      </c>
      <c r="F43" s="58">
        <f>Raw_New_Build!AE43</f>
        <v>0</v>
      </c>
      <c r="G43" s="58">
        <f>Raw_New_Build!AF43</f>
        <v>0</v>
      </c>
      <c r="H43" s="173">
        <f>Raw_New_Build!AG43</f>
        <v>0</v>
      </c>
      <c r="I43" s="173">
        <f>Raw_New_Build!AH43</f>
        <v>0</v>
      </c>
      <c r="J43" s="173">
        <f>Raw_New_Build!AI43</f>
        <v>0</v>
      </c>
      <c r="K43" s="173">
        <f>Raw_New_Build!AJ43</f>
        <v>0</v>
      </c>
      <c r="L43" s="173">
        <f>Raw_New_Build!AK43</f>
        <v>0</v>
      </c>
      <c r="M43" s="173">
        <f>Raw_New_Build!AL43</f>
        <v>0</v>
      </c>
      <c r="N43" s="173">
        <f>Raw_New_Build!AM43</f>
        <v>0</v>
      </c>
      <c r="O43" s="173">
        <f>Raw_New_Build!AN43</f>
        <v>0</v>
      </c>
      <c r="P43" s="183">
        <f>Raw_New_Build!AO43</f>
        <v>0</v>
      </c>
      <c r="Q43" s="183">
        <f>Raw_New_Build!AP43</f>
        <v>0</v>
      </c>
      <c r="R43" s="183">
        <f>Raw_New_Build!AQ43</f>
        <v>0</v>
      </c>
      <c r="S43" s="183">
        <f>Raw_New_Build!AR43</f>
        <v>0</v>
      </c>
      <c r="T43" s="183">
        <f>Raw_New_Build!AS43</f>
        <v>0</v>
      </c>
      <c r="U43" s="58"/>
    </row>
    <row r="44" spans="1:21" x14ac:dyDescent="0.25">
      <c r="A44" t="s">
        <v>5394</v>
      </c>
      <c r="B44" s="3"/>
      <c r="C44" s="58" t="str">
        <f>Raw_New_Build!AB44</f>
        <v>Greater_Imperial_Geothermal</v>
      </c>
      <c r="D44" s="58" t="str">
        <f>Raw_New_Build!AC44</f>
        <v>Greater_Imperial</v>
      </c>
      <c r="E44" s="58">
        <f>Raw_New_Build!AD44</f>
        <v>0</v>
      </c>
      <c r="F44" s="58">
        <f>Raw_New_Build!AE44</f>
        <v>0</v>
      </c>
      <c r="G44" s="58">
        <f>Raw_New_Build!AF44</f>
        <v>0</v>
      </c>
      <c r="H44" s="173">
        <f>Raw_New_Build!AG44</f>
        <v>0</v>
      </c>
      <c r="I44" s="173">
        <f>Raw_New_Build!AH44</f>
        <v>0</v>
      </c>
      <c r="J44" s="173">
        <f>Raw_New_Build!AI44</f>
        <v>0</v>
      </c>
      <c r="K44" s="173">
        <f>Raw_New_Build!AJ44</f>
        <v>0</v>
      </c>
      <c r="L44" s="173">
        <f>Raw_New_Build!AK44</f>
        <v>0</v>
      </c>
      <c r="M44" s="173">
        <f>Raw_New_Build!AL44</f>
        <v>0</v>
      </c>
      <c r="N44" s="173">
        <f>Raw_New_Build!AM44</f>
        <v>0</v>
      </c>
      <c r="O44" s="173">
        <f>Raw_New_Build!AN44</f>
        <v>0</v>
      </c>
      <c r="P44" s="183">
        <f>Raw_New_Build!AO44</f>
        <v>0</v>
      </c>
      <c r="Q44" s="183">
        <f>Raw_New_Build!AP44</f>
        <v>0</v>
      </c>
      <c r="R44" s="183">
        <f>Raw_New_Build!AQ44</f>
        <v>0</v>
      </c>
      <c r="S44" s="183">
        <f>Raw_New_Build!AR44</f>
        <v>0</v>
      </c>
      <c r="T44" s="183">
        <f>Raw_New_Build!AS44</f>
        <v>1275.8843556495997</v>
      </c>
      <c r="U44" s="58"/>
    </row>
    <row r="45" spans="1:21" x14ac:dyDescent="0.25">
      <c r="A45" t="s">
        <v>5394</v>
      </c>
      <c r="B45" s="3"/>
      <c r="C45" s="58" t="str">
        <f>Raw_New_Build!AB45</f>
        <v>Northern_California_Geothermal</v>
      </c>
      <c r="D45" s="58" t="str">
        <f>Raw_New_Build!AC45</f>
        <v>Northern_California</v>
      </c>
      <c r="E45" s="58">
        <f>Raw_New_Build!AD45</f>
        <v>0</v>
      </c>
      <c r="F45" s="58">
        <f>Raw_New_Build!AE45</f>
        <v>0</v>
      </c>
      <c r="G45" s="58">
        <f>Raw_New_Build!AF45</f>
        <v>0</v>
      </c>
      <c r="H45" s="173">
        <f>Raw_New_Build!AG45</f>
        <v>0</v>
      </c>
      <c r="I45" s="173">
        <f>Raw_New_Build!AH45</f>
        <v>0</v>
      </c>
      <c r="J45" s="173">
        <f>Raw_New_Build!AI45</f>
        <v>0</v>
      </c>
      <c r="K45" s="173">
        <f>Raw_New_Build!AJ45</f>
        <v>0</v>
      </c>
      <c r="L45" s="173">
        <f>Raw_New_Build!AK45</f>
        <v>0</v>
      </c>
      <c r="M45" s="173">
        <f>Raw_New_Build!AL45</f>
        <v>0</v>
      </c>
      <c r="N45" s="173">
        <f>Raw_New_Build!AM45</f>
        <v>0</v>
      </c>
      <c r="O45" s="173">
        <f>Raw_New_Build!AN45</f>
        <v>0</v>
      </c>
      <c r="P45" s="183">
        <f>Raw_New_Build!AO45</f>
        <v>0</v>
      </c>
      <c r="Q45" s="183">
        <f>Raw_New_Build!AP45</f>
        <v>0</v>
      </c>
      <c r="R45" s="183">
        <f>Raw_New_Build!AQ45</f>
        <v>0</v>
      </c>
      <c r="S45" s="183">
        <f>Raw_New_Build!AR45</f>
        <v>0</v>
      </c>
      <c r="T45" s="183">
        <f>Raw_New_Build!AS45</f>
        <v>423.99999999999989</v>
      </c>
      <c r="U45" s="58"/>
    </row>
    <row r="46" spans="1:21" x14ac:dyDescent="0.25">
      <c r="A46" t="s">
        <v>5395</v>
      </c>
      <c r="B46" s="3"/>
      <c r="C46" s="58" t="str">
        <f>Raw_New_Build!AB46</f>
        <v>Pacific_Northwest_Geothermal</v>
      </c>
      <c r="D46" s="58" t="e">
        <f>Raw_New_Build!AC46</f>
        <v>#N/A</v>
      </c>
      <c r="E46" s="58">
        <f>Raw_New_Build!AD46</f>
        <v>0</v>
      </c>
      <c r="F46" s="58">
        <f>Raw_New_Build!AE46</f>
        <v>0</v>
      </c>
      <c r="G46" s="58">
        <f>Raw_New_Build!AF46</f>
        <v>0</v>
      </c>
      <c r="H46" s="173">
        <f>Raw_New_Build!AG46</f>
        <v>0</v>
      </c>
      <c r="I46" s="173">
        <f>Raw_New_Build!AH46</f>
        <v>0</v>
      </c>
      <c r="J46" s="173">
        <f>Raw_New_Build!AI46</f>
        <v>0</v>
      </c>
      <c r="K46" s="173">
        <f>Raw_New_Build!AJ46</f>
        <v>0</v>
      </c>
      <c r="L46" s="173">
        <f>Raw_New_Build!AK46</f>
        <v>0</v>
      </c>
      <c r="M46" s="173">
        <f>Raw_New_Build!AL46</f>
        <v>0</v>
      </c>
      <c r="N46" s="173">
        <f>Raw_New_Build!AM46</f>
        <v>0</v>
      </c>
      <c r="O46" s="173">
        <f>Raw_New_Build!AN46</f>
        <v>0</v>
      </c>
      <c r="P46" s="183">
        <f>Raw_New_Build!AO46</f>
        <v>0</v>
      </c>
      <c r="Q46" s="183">
        <f>Raw_New_Build!AP46</f>
        <v>0</v>
      </c>
      <c r="R46" s="183">
        <f>Raw_New_Build!AQ46</f>
        <v>0</v>
      </c>
      <c r="S46" s="183">
        <f>Raw_New_Build!AR46</f>
        <v>0</v>
      </c>
      <c r="T46" s="183">
        <f>Raw_New_Build!AS46</f>
        <v>0</v>
      </c>
      <c r="U46" s="58"/>
    </row>
    <row r="47" spans="1:21" x14ac:dyDescent="0.25">
      <c r="A47" t="s">
        <v>5395</v>
      </c>
      <c r="B47" s="3"/>
      <c r="C47" s="58" t="str">
        <f>Raw_New_Build!AB47</f>
        <v>Southern_Nevada_Geothermal</v>
      </c>
      <c r="D47" s="58" t="str">
        <f>Raw_New_Build!AC47</f>
        <v>Mountain_Pass_El_Dorado</v>
      </c>
      <c r="E47" s="58">
        <f>Raw_New_Build!AD47</f>
        <v>0</v>
      </c>
      <c r="F47" s="58">
        <f>Raw_New_Build!AE47</f>
        <v>0</v>
      </c>
      <c r="G47" s="58">
        <f>Raw_New_Build!AF47</f>
        <v>0</v>
      </c>
      <c r="H47" s="173">
        <f>Raw_New_Build!AG47</f>
        <v>0</v>
      </c>
      <c r="I47" s="173">
        <f>Raw_New_Build!AH47</f>
        <v>0</v>
      </c>
      <c r="J47" s="173">
        <f>Raw_New_Build!AI47</f>
        <v>0</v>
      </c>
      <c r="K47" s="173">
        <f>Raw_New_Build!AJ47</f>
        <v>0</v>
      </c>
      <c r="L47" s="173">
        <f>Raw_New_Build!AK47</f>
        <v>0</v>
      </c>
      <c r="M47" s="173">
        <f>Raw_New_Build!AL47</f>
        <v>0</v>
      </c>
      <c r="N47" s="173">
        <f>Raw_New_Build!AM47</f>
        <v>0</v>
      </c>
      <c r="O47" s="173">
        <f>Raw_New_Build!AN47</f>
        <v>0</v>
      </c>
      <c r="P47" s="184">
        <f>Raw_New_Build!AO47</f>
        <v>0</v>
      </c>
      <c r="Q47" s="184">
        <f>Raw_New_Build!AP47</f>
        <v>0</v>
      </c>
      <c r="R47" s="184">
        <f>Raw_New_Build!AQ47</f>
        <v>0</v>
      </c>
      <c r="S47" s="184">
        <f>Raw_New_Build!AR47</f>
        <v>0</v>
      </c>
      <c r="T47" s="184">
        <f>Raw_New_Build!AS47</f>
        <v>0</v>
      </c>
      <c r="U47" s="58"/>
    </row>
    <row r="48" spans="1:21" x14ac:dyDescent="0.25">
      <c r="B48" s="3"/>
      <c r="C48" s="5" t="s">
        <v>5394</v>
      </c>
      <c r="D48" s="21"/>
      <c r="E48" s="172">
        <v>0</v>
      </c>
      <c r="F48" s="172">
        <v>0</v>
      </c>
      <c r="G48" s="172">
        <v>0</v>
      </c>
      <c r="H48" s="172">
        <f>SUMIFS(H$6:H$47,$A$6:$A$47,"In-State")</f>
        <v>1144.518763949914</v>
      </c>
      <c r="I48" s="172">
        <f t="shared" ref="I48:T48" si="3">SUMIFS(I$6:I$47,$A$6:$A$47,"In-State")</f>
        <v>0</v>
      </c>
      <c r="J48" s="172">
        <f t="shared" si="3"/>
        <v>0</v>
      </c>
      <c r="K48" s="172">
        <f t="shared" si="3"/>
        <v>0</v>
      </c>
      <c r="L48" s="172">
        <f t="shared" si="3"/>
        <v>3990.1787862449432</v>
      </c>
      <c r="M48" s="172">
        <f t="shared" si="3"/>
        <v>0</v>
      </c>
      <c r="N48" s="172">
        <f t="shared" si="3"/>
        <v>0</v>
      </c>
      <c r="O48" s="172">
        <f t="shared" si="3"/>
        <v>0</v>
      </c>
      <c r="P48" s="172">
        <f t="shared" si="3"/>
        <v>3990.1787862449432</v>
      </c>
      <c r="Q48" s="172">
        <f t="shared" si="3"/>
        <v>0</v>
      </c>
      <c r="R48" s="172">
        <f t="shared" si="3"/>
        <v>0</v>
      </c>
      <c r="S48" s="172">
        <f t="shared" si="3"/>
        <v>0</v>
      </c>
      <c r="T48" s="100">
        <f t="shared" si="3"/>
        <v>5754.3804414917149</v>
      </c>
      <c r="U48" s="58"/>
    </row>
    <row r="49" spans="1:21" x14ac:dyDescent="0.25">
      <c r="B49" s="3"/>
      <c r="C49" s="10" t="s">
        <v>5395</v>
      </c>
      <c r="D49" s="169"/>
      <c r="E49" s="170">
        <v>0</v>
      </c>
      <c r="F49" s="170">
        <v>0</v>
      </c>
      <c r="G49" s="170">
        <v>0</v>
      </c>
      <c r="H49" s="170">
        <f>SUMIFS(H$6:H$47,$A$6:$A$47,"Out-Of-State")</f>
        <v>0</v>
      </c>
      <c r="I49" s="170">
        <f t="shared" ref="I49:T49" si="4">SUMIFS(I$6:I$47,$A$6:$A$47,"Out-Of-State")</f>
        <v>0</v>
      </c>
      <c r="J49" s="170">
        <f t="shared" si="4"/>
        <v>0</v>
      </c>
      <c r="K49" s="170">
        <f t="shared" si="4"/>
        <v>0</v>
      </c>
      <c r="L49" s="170">
        <f t="shared" si="4"/>
        <v>3005.9296376651669</v>
      </c>
      <c r="M49" s="170">
        <f t="shared" si="4"/>
        <v>0</v>
      </c>
      <c r="N49" s="170">
        <f t="shared" si="4"/>
        <v>0</v>
      </c>
      <c r="O49" s="170">
        <f t="shared" si="4"/>
        <v>0</v>
      </c>
      <c r="P49" s="170">
        <f t="shared" si="4"/>
        <v>3005.9296376651669</v>
      </c>
      <c r="Q49" s="170">
        <f t="shared" si="4"/>
        <v>0</v>
      </c>
      <c r="R49" s="170">
        <f t="shared" si="4"/>
        <v>0</v>
      </c>
      <c r="S49" s="170">
        <f t="shared" si="4"/>
        <v>0</v>
      </c>
      <c r="T49" s="170">
        <f t="shared" si="4"/>
        <v>4107.2448493851243</v>
      </c>
      <c r="U49" s="58"/>
    </row>
    <row r="50" spans="1:21" x14ac:dyDescent="0.25">
      <c r="B50" s="3"/>
      <c r="C50" s="171" t="s">
        <v>5396</v>
      </c>
      <c r="D50" s="9"/>
      <c r="E50" s="100"/>
      <c r="F50" s="100"/>
      <c r="G50" s="100"/>
      <c r="H50" s="100"/>
      <c r="I50" s="100"/>
      <c r="J50" s="100"/>
      <c r="K50" s="100"/>
      <c r="L50" s="100"/>
      <c r="M50" s="100"/>
      <c r="N50" s="100"/>
      <c r="O50" s="100"/>
      <c r="P50" s="100"/>
      <c r="Q50" s="100"/>
      <c r="R50" s="100"/>
      <c r="S50" s="100"/>
      <c r="T50" s="100"/>
      <c r="U50" s="9"/>
    </row>
    <row r="51" spans="1:21" x14ac:dyDescent="0.25">
      <c r="B51" s="3"/>
      <c r="C51" s="19"/>
      <c r="D51" s="3"/>
      <c r="E51" s="3"/>
      <c r="F51" s="3"/>
      <c r="G51" s="3"/>
      <c r="H51" s="3"/>
      <c r="I51" s="3"/>
      <c r="J51" s="3"/>
      <c r="K51" s="3"/>
      <c r="L51" s="3"/>
      <c r="M51" s="3"/>
      <c r="N51" s="3"/>
      <c r="O51" s="3"/>
      <c r="P51" s="3"/>
      <c r="Q51" s="3"/>
      <c r="R51" s="3"/>
      <c r="S51" s="3"/>
      <c r="T51" s="3"/>
      <c r="U51" s="3"/>
    </row>
    <row r="52" spans="1:21" ht="15.75" x14ac:dyDescent="0.25">
      <c r="B52" s="163" t="s">
        <v>5397</v>
      </c>
      <c r="C52" s="163"/>
      <c r="D52" s="164"/>
      <c r="E52" s="164"/>
      <c r="F52" s="164"/>
      <c r="G52" s="164"/>
      <c r="H52" s="164"/>
      <c r="I52" s="164"/>
      <c r="J52" s="164"/>
      <c r="K52" s="164"/>
      <c r="L52" s="164"/>
      <c r="M52" s="164"/>
      <c r="N52" s="164"/>
      <c r="O52" s="164"/>
      <c r="P52" s="164"/>
      <c r="Q52" s="164"/>
      <c r="R52" s="164"/>
      <c r="S52" s="164"/>
      <c r="T52" s="164"/>
      <c r="U52" s="164"/>
    </row>
    <row r="53" spans="1:21" x14ac:dyDescent="0.25">
      <c r="B53" s="3"/>
      <c r="C53" s="3"/>
      <c r="D53" s="3"/>
      <c r="E53" s="3"/>
      <c r="F53" s="3"/>
      <c r="G53" s="3"/>
      <c r="H53" s="3"/>
      <c r="I53" s="3"/>
      <c r="J53" s="3"/>
      <c r="K53" s="3"/>
      <c r="L53" s="3"/>
      <c r="M53" s="3"/>
      <c r="N53" s="3"/>
      <c r="O53" s="3"/>
      <c r="P53" s="3"/>
      <c r="Q53" s="3"/>
      <c r="R53" s="3"/>
      <c r="S53" s="3"/>
      <c r="T53" s="3"/>
      <c r="U53" s="3"/>
    </row>
    <row r="54" spans="1:21" x14ac:dyDescent="0.25">
      <c r="B54" s="3"/>
      <c r="C54" s="19" t="s">
        <v>5398</v>
      </c>
      <c r="D54" s="3"/>
      <c r="E54" s="3"/>
      <c r="F54" s="3"/>
      <c r="G54" s="3"/>
      <c r="H54" s="3"/>
      <c r="I54" s="3"/>
      <c r="J54" s="3"/>
      <c r="K54" s="3"/>
      <c r="L54" s="3"/>
      <c r="M54" s="3"/>
      <c r="N54" s="3"/>
      <c r="O54" s="3"/>
      <c r="P54" s="3"/>
      <c r="Q54" s="3"/>
      <c r="R54" s="3"/>
      <c r="S54" s="3"/>
      <c r="T54" s="3"/>
      <c r="U54" s="3"/>
    </row>
    <row r="55" spans="1:21" x14ac:dyDescent="0.25">
      <c r="A55" t="s">
        <v>5403</v>
      </c>
      <c r="B55" s="3"/>
      <c r="C55" s="165" t="s">
        <v>5392</v>
      </c>
      <c r="D55" s="166" t="s">
        <v>5393</v>
      </c>
      <c r="E55" s="167">
        <v>2015</v>
      </c>
      <c r="F55" s="167">
        <v>2016</v>
      </c>
      <c r="G55" s="167">
        <v>2017</v>
      </c>
      <c r="H55" s="167">
        <v>2018</v>
      </c>
      <c r="I55" s="167">
        <v>2019</v>
      </c>
      <c r="J55" s="167">
        <v>2020</v>
      </c>
      <c r="K55" s="167">
        <v>2021</v>
      </c>
      <c r="L55" s="167">
        <v>2022</v>
      </c>
      <c r="M55" s="167">
        <v>2023</v>
      </c>
      <c r="N55" s="167">
        <v>2024</v>
      </c>
      <c r="O55" s="167">
        <v>2025</v>
      </c>
      <c r="P55" s="167">
        <v>2026</v>
      </c>
      <c r="Q55" s="167">
        <v>2027</v>
      </c>
      <c r="R55" s="167">
        <v>2028</v>
      </c>
      <c r="S55" s="167">
        <v>2029</v>
      </c>
      <c r="T55" s="167">
        <v>2030</v>
      </c>
      <c r="U55" s="58"/>
    </row>
    <row r="56" spans="1:21" x14ac:dyDescent="0.25">
      <c r="A56" t="s">
        <v>5394</v>
      </c>
      <c r="B56" s="3"/>
      <c r="C56" s="58" t="str">
        <f>Raw_New_Build!AB56</f>
        <v>Northern_California_Solar</v>
      </c>
      <c r="D56" s="58" t="str">
        <f>Raw_New_Build!AC56</f>
        <v>Northern_California</v>
      </c>
      <c r="E56" s="58">
        <f>Raw_New_Build!AD56</f>
        <v>0</v>
      </c>
      <c r="F56" s="58">
        <f>Raw_New_Build!AE56</f>
        <v>0</v>
      </c>
      <c r="G56" s="58">
        <f>Raw_New_Build!AF56</f>
        <v>0</v>
      </c>
      <c r="H56" s="185">
        <f>Raw_New_Build!AG56</f>
        <v>0</v>
      </c>
      <c r="I56" s="185">
        <f>Raw_New_Build!AH56</f>
        <v>0</v>
      </c>
      <c r="J56" s="185">
        <f>Raw_New_Build!AI56</f>
        <v>0</v>
      </c>
      <c r="K56" s="185">
        <f>Raw_New_Build!AJ56</f>
        <v>0</v>
      </c>
      <c r="L56" s="185">
        <f>Raw_New_Build!AK56</f>
        <v>0</v>
      </c>
      <c r="M56" s="185">
        <f>Raw_New_Build!AL56</f>
        <v>0</v>
      </c>
      <c r="N56" s="185">
        <f>Raw_New_Build!AM56</f>
        <v>0</v>
      </c>
      <c r="O56" s="185">
        <f>Raw_New_Build!AN56</f>
        <v>0</v>
      </c>
      <c r="P56" s="186">
        <f>Raw_New_Build!AO56</f>
        <v>0</v>
      </c>
      <c r="Q56" s="186">
        <f>Raw_New_Build!AP56</f>
        <v>0</v>
      </c>
      <c r="R56" s="186">
        <f>Raw_New_Build!AQ56</f>
        <v>0</v>
      </c>
      <c r="S56" s="186">
        <f>Raw_New_Build!AR56</f>
        <v>0</v>
      </c>
      <c r="T56" s="186">
        <f>Raw_New_Build!AS56</f>
        <v>0</v>
      </c>
      <c r="U56" s="58"/>
    </row>
    <row r="57" spans="1:21" x14ac:dyDescent="0.25">
      <c r="A57" t="s">
        <v>5394</v>
      </c>
      <c r="B57" s="3"/>
      <c r="C57" s="58" t="str">
        <f>Raw_New_Build!AB57</f>
        <v>Solano_Solar</v>
      </c>
      <c r="D57" s="58" t="str">
        <f>Raw_New_Build!AC57</f>
        <v>Solano</v>
      </c>
      <c r="E57" s="58">
        <f>Raw_New_Build!AD57</f>
        <v>0</v>
      </c>
      <c r="F57" s="58">
        <f>Raw_New_Build!AE57</f>
        <v>0</v>
      </c>
      <c r="G57" s="58">
        <f>Raw_New_Build!AF57</f>
        <v>0</v>
      </c>
      <c r="H57" s="185">
        <f>Raw_New_Build!AG57</f>
        <v>0</v>
      </c>
      <c r="I57" s="185">
        <f>Raw_New_Build!AH57</f>
        <v>0</v>
      </c>
      <c r="J57" s="185">
        <f>Raw_New_Build!AI57</f>
        <v>0</v>
      </c>
      <c r="K57" s="185">
        <f>Raw_New_Build!AJ57</f>
        <v>0</v>
      </c>
      <c r="L57" s="185">
        <f>Raw_New_Build!AK57</f>
        <v>0</v>
      </c>
      <c r="M57" s="185">
        <f>Raw_New_Build!AL57</f>
        <v>0</v>
      </c>
      <c r="N57" s="185">
        <f>Raw_New_Build!AM57</f>
        <v>0</v>
      </c>
      <c r="O57" s="185">
        <f>Raw_New_Build!AN57</f>
        <v>0</v>
      </c>
      <c r="P57" s="186">
        <f>Raw_New_Build!AO57</f>
        <v>0</v>
      </c>
      <c r="Q57" s="186">
        <f>Raw_New_Build!AP57</f>
        <v>0</v>
      </c>
      <c r="R57" s="186">
        <f>Raw_New_Build!AQ57</f>
        <v>0</v>
      </c>
      <c r="S57" s="186">
        <f>Raw_New_Build!AR57</f>
        <v>0</v>
      </c>
      <c r="T57" s="186">
        <f>Raw_New_Build!AS57</f>
        <v>0</v>
      </c>
      <c r="U57" s="58"/>
    </row>
    <row r="58" spans="1:21" x14ac:dyDescent="0.25">
      <c r="A58" t="s">
        <v>5394</v>
      </c>
      <c r="B58" s="3"/>
      <c r="C58" s="58" t="str">
        <f>Raw_New_Build!AB58</f>
        <v>Central_Valley_North_Los_Banos_Solar</v>
      </c>
      <c r="D58" s="58" t="str">
        <f>Raw_New_Build!AC58</f>
        <v>Central_Valley_North_Los_Banos</v>
      </c>
      <c r="E58" s="58">
        <f>Raw_New_Build!AD58</f>
        <v>0</v>
      </c>
      <c r="F58" s="58">
        <f>Raw_New_Build!AE58</f>
        <v>0</v>
      </c>
      <c r="G58" s="58">
        <f>Raw_New_Build!AF58</f>
        <v>0</v>
      </c>
      <c r="H58" s="185">
        <f>Raw_New_Build!AG58</f>
        <v>0</v>
      </c>
      <c r="I58" s="185">
        <f>Raw_New_Build!AH58</f>
        <v>0</v>
      </c>
      <c r="J58" s="185">
        <f>Raw_New_Build!AI58</f>
        <v>0</v>
      </c>
      <c r="K58" s="185">
        <f>Raw_New_Build!AJ58</f>
        <v>0</v>
      </c>
      <c r="L58" s="185">
        <f>Raw_New_Build!AK58</f>
        <v>0</v>
      </c>
      <c r="M58" s="185">
        <f>Raw_New_Build!AL58</f>
        <v>0</v>
      </c>
      <c r="N58" s="185">
        <f>Raw_New_Build!AM58</f>
        <v>0</v>
      </c>
      <c r="O58" s="185">
        <f>Raw_New_Build!AN58</f>
        <v>0</v>
      </c>
      <c r="P58" s="186">
        <f>Raw_New_Build!AO58</f>
        <v>0</v>
      </c>
      <c r="Q58" s="186">
        <f>Raw_New_Build!AP58</f>
        <v>0</v>
      </c>
      <c r="R58" s="186">
        <f>Raw_New_Build!AQ58</f>
        <v>0</v>
      </c>
      <c r="S58" s="186">
        <f>Raw_New_Build!AR58</f>
        <v>0</v>
      </c>
      <c r="T58" s="186">
        <f>Raw_New_Build!AS58</f>
        <v>0</v>
      </c>
      <c r="U58" s="58"/>
    </row>
    <row r="59" spans="1:21" x14ac:dyDescent="0.25">
      <c r="A59" t="s">
        <v>5394</v>
      </c>
      <c r="B59" s="3"/>
      <c r="C59" s="58" t="str">
        <f>Raw_New_Build!AB59</f>
        <v>Westlands_Solar</v>
      </c>
      <c r="D59" s="58" t="str">
        <f>Raw_New_Build!AC59</f>
        <v>Westlands</v>
      </c>
      <c r="E59" s="58">
        <f>Raw_New_Build!AD59</f>
        <v>0</v>
      </c>
      <c r="F59" s="58">
        <f>Raw_New_Build!AE59</f>
        <v>0</v>
      </c>
      <c r="G59" s="58">
        <f>Raw_New_Build!AF59</f>
        <v>0</v>
      </c>
      <c r="H59" s="185">
        <f>Raw_New_Build!AG59</f>
        <v>0</v>
      </c>
      <c r="I59" s="185">
        <f>Raw_New_Build!AH59</f>
        <v>0</v>
      </c>
      <c r="J59" s="185">
        <f>Raw_New_Build!AI59</f>
        <v>0</v>
      </c>
      <c r="K59" s="185">
        <f>Raw_New_Build!AJ59</f>
        <v>0</v>
      </c>
      <c r="L59" s="185">
        <f>Raw_New_Build!AK59</f>
        <v>0</v>
      </c>
      <c r="M59" s="185">
        <f>Raw_New_Build!AL59</f>
        <v>0</v>
      </c>
      <c r="N59" s="185">
        <f>Raw_New_Build!AM59</f>
        <v>0</v>
      </c>
      <c r="O59" s="185">
        <f>Raw_New_Build!AN59</f>
        <v>0</v>
      </c>
      <c r="P59" s="186">
        <f>Raw_New_Build!AO59</f>
        <v>0</v>
      </c>
      <c r="Q59" s="186">
        <f>Raw_New_Build!AP59</f>
        <v>0</v>
      </c>
      <c r="R59" s="186">
        <f>Raw_New_Build!AQ59</f>
        <v>0</v>
      </c>
      <c r="S59" s="186">
        <f>Raw_New_Build!AR59</f>
        <v>0</v>
      </c>
      <c r="T59" s="186">
        <f>Raw_New_Build!AS59</f>
        <v>0</v>
      </c>
      <c r="U59" s="58"/>
    </row>
    <row r="60" spans="1:21" x14ac:dyDescent="0.25">
      <c r="A60" t="s">
        <v>5394</v>
      </c>
      <c r="B60" s="3"/>
      <c r="C60" s="58" t="str">
        <f>Raw_New_Build!AB60</f>
        <v>Greater_Carrizo_Solar</v>
      </c>
      <c r="D60" s="58" t="str">
        <f>Raw_New_Build!AC60</f>
        <v>Greater_Carrizo</v>
      </c>
      <c r="E60" s="58">
        <f>Raw_New_Build!AD60</f>
        <v>0</v>
      </c>
      <c r="F60" s="58">
        <f>Raw_New_Build!AE60</f>
        <v>0</v>
      </c>
      <c r="G60" s="58">
        <f>Raw_New_Build!AF60</f>
        <v>0</v>
      </c>
      <c r="H60" s="185">
        <f>Raw_New_Build!AG60</f>
        <v>0</v>
      </c>
      <c r="I60" s="185">
        <f>Raw_New_Build!AH60</f>
        <v>0</v>
      </c>
      <c r="J60" s="185">
        <f>Raw_New_Build!AI60</f>
        <v>0</v>
      </c>
      <c r="K60" s="185">
        <f>Raw_New_Build!AJ60</f>
        <v>0</v>
      </c>
      <c r="L60" s="185">
        <f>Raw_New_Build!AK60</f>
        <v>0</v>
      </c>
      <c r="M60" s="185">
        <f>Raw_New_Build!AL60</f>
        <v>0</v>
      </c>
      <c r="N60" s="185">
        <f>Raw_New_Build!AM60</f>
        <v>0</v>
      </c>
      <c r="O60" s="185">
        <f>Raw_New_Build!AN60</f>
        <v>0</v>
      </c>
      <c r="P60" s="186">
        <f>Raw_New_Build!AO60</f>
        <v>0</v>
      </c>
      <c r="Q60" s="186">
        <f>Raw_New_Build!AP60</f>
        <v>0</v>
      </c>
      <c r="R60" s="186">
        <f>Raw_New_Build!AQ60</f>
        <v>0</v>
      </c>
      <c r="S60" s="186">
        <f>Raw_New_Build!AR60</f>
        <v>0</v>
      </c>
      <c r="T60" s="186">
        <f>Raw_New_Build!AS60</f>
        <v>0</v>
      </c>
      <c r="U60" s="58"/>
    </row>
    <row r="61" spans="1:21" x14ac:dyDescent="0.25">
      <c r="A61" t="s">
        <v>5394</v>
      </c>
      <c r="B61" s="3"/>
      <c r="C61" s="58" t="str">
        <f>Raw_New_Build!AB61</f>
        <v>Tehachapi_Solar</v>
      </c>
      <c r="D61" s="58" t="str">
        <f>Raw_New_Build!AC61</f>
        <v>Tehachapi</v>
      </c>
      <c r="E61" s="58">
        <f>Raw_New_Build!AD61</f>
        <v>0</v>
      </c>
      <c r="F61" s="58">
        <f>Raw_New_Build!AE61</f>
        <v>0</v>
      </c>
      <c r="G61" s="58">
        <f>Raw_New_Build!AF61</f>
        <v>0</v>
      </c>
      <c r="H61" s="185">
        <f>Raw_New_Build!AG61</f>
        <v>0</v>
      </c>
      <c r="I61" s="185">
        <f>Raw_New_Build!AH61</f>
        <v>0</v>
      </c>
      <c r="J61" s="185">
        <f>Raw_New_Build!AI61</f>
        <v>0</v>
      </c>
      <c r="K61" s="185">
        <f>Raw_New_Build!AJ61</f>
        <v>0</v>
      </c>
      <c r="L61" s="185">
        <f>Raw_New_Build!AK61</f>
        <v>1013.2206383318768</v>
      </c>
      <c r="M61" s="185">
        <f>Raw_New_Build!AL61</f>
        <v>0</v>
      </c>
      <c r="N61" s="185">
        <f>Raw_New_Build!AM61</f>
        <v>0</v>
      </c>
      <c r="O61" s="185">
        <f>Raw_New_Build!AN61</f>
        <v>0</v>
      </c>
      <c r="P61" s="186">
        <f>Raw_New_Build!AO61</f>
        <v>1013.2206383318768</v>
      </c>
      <c r="Q61" s="186">
        <f>Raw_New_Build!AP61</f>
        <v>0</v>
      </c>
      <c r="R61" s="186">
        <f>Raw_New_Build!AQ61</f>
        <v>0</v>
      </c>
      <c r="S61" s="186">
        <f>Raw_New_Build!AR61</f>
        <v>0</v>
      </c>
      <c r="T61" s="186">
        <f>Raw_New_Build!AS61</f>
        <v>1013.2206383318768</v>
      </c>
      <c r="U61" s="58"/>
    </row>
    <row r="62" spans="1:21" x14ac:dyDescent="0.25">
      <c r="A62" t="s">
        <v>5394</v>
      </c>
      <c r="B62" s="3"/>
      <c r="C62" s="58" t="str">
        <f>Raw_New_Build!AB62</f>
        <v>Kramer_Inyokern_Solar</v>
      </c>
      <c r="D62" s="58" t="str">
        <f>Raw_New_Build!AC62</f>
        <v>Kramer_Inyokern</v>
      </c>
      <c r="E62" s="58">
        <f>Raw_New_Build!AD62</f>
        <v>0</v>
      </c>
      <c r="F62" s="58">
        <f>Raw_New_Build!AE62</f>
        <v>0</v>
      </c>
      <c r="G62" s="58">
        <f>Raw_New_Build!AF62</f>
        <v>0</v>
      </c>
      <c r="H62" s="187">
        <f>Raw_New_Build!AG62</f>
        <v>0</v>
      </c>
      <c r="I62" s="187">
        <f>Raw_New_Build!AH62</f>
        <v>0</v>
      </c>
      <c r="J62" s="187">
        <f>Raw_New_Build!AI62</f>
        <v>0</v>
      </c>
      <c r="K62" s="187">
        <f>Raw_New_Build!AJ62</f>
        <v>0</v>
      </c>
      <c r="L62" s="187">
        <f>Raw_New_Build!AK62</f>
        <v>978.28310608382026</v>
      </c>
      <c r="M62" s="187">
        <f>Raw_New_Build!AL62</f>
        <v>0</v>
      </c>
      <c r="N62" s="187">
        <f>Raw_New_Build!AM62</f>
        <v>0</v>
      </c>
      <c r="O62" s="187">
        <f>Raw_New_Build!AN62</f>
        <v>0</v>
      </c>
      <c r="P62" s="188">
        <f>Raw_New_Build!AO62</f>
        <v>978.28310608382026</v>
      </c>
      <c r="Q62" s="188">
        <f>Raw_New_Build!AP62</f>
        <v>0</v>
      </c>
      <c r="R62" s="188">
        <f>Raw_New_Build!AQ62</f>
        <v>0</v>
      </c>
      <c r="S62" s="188">
        <f>Raw_New_Build!AR62</f>
        <v>0</v>
      </c>
      <c r="T62" s="188">
        <f>Raw_New_Build!AS62</f>
        <v>978.28310608382026</v>
      </c>
      <c r="U62" s="58"/>
    </row>
    <row r="63" spans="1:21" x14ac:dyDescent="0.25">
      <c r="A63" t="s">
        <v>5394</v>
      </c>
      <c r="B63" s="3"/>
      <c r="C63" s="58" t="str">
        <f>Raw_New_Build!AB63</f>
        <v>Mountain_Pass_El_Dorado_Solar</v>
      </c>
      <c r="D63" s="58" t="str">
        <f>Raw_New_Build!AC63</f>
        <v>Mountain_Pass_El_Dorado</v>
      </c>
      <c r="E63" s="58">
        <f>Raw_New_Build!AD63</f>
        <v>0</v>
      </c>
      <c r="F63" s="58">
        <f>Raw_New_Build!AE63</f>
        <v>0</v>
      </c>
      <c r="G63" s="58">
        <f>Raw_New_Build!AF63</f>
        <v>0</v>
      </c>
      <c r="H63" s="185">
        <f>Raw_New_Build!AG63</f>
        <v>0</v>
      </c>
      <c r="I63" s="185">
        <f>Raw_New_Build!AH63</f>
        <v>0</v>
      </c>
      <c r="J63" s="185">
        <f>Raw_New_Build!AI63</f>
        <v>0</v>
      </c>
      <c r="K63" s="185">
        <f>Raw_New_Build!AJ63</f>
        <v>0</v>
      </c>
      <c r="L63" s="185">
        <f>Raw_New_Build!AK63</f>
        <v>0</v>
      </c>
      <c r="M63" s="185">
        <f>Raw_New_Build!AL63</f>
        <v>0</v>
      </c>
      <c r="N63" s="185">
        <f>Raw_New_Build!AM63</f>
        <v>0</v>
      </c>
      <c r="O63" s="185">
        <f>Raw_New_Build!AN63</f>
        <v>0</v>
      </c>
      <c r="P63" s="186">
        <f>Raw_New_Build!AO63</f>
        <v>0</v>
      </c>
      <c r="Q63" s="186">
        <f>Raw_New_Build!AP63</f>
        <v>0</v>
      </c>
      <c r="R63" s="186">
        <f>Raw_New_Build!AQ63</f>
        <v>0</v>
      </c>
      <c r="S63" s="186">
        <f>Raw_New_Build!AR63</f>
        <v>0</v>
      </c>
      <c r="T63" s="186">
        <f>Raw_New_Build!AS63</f>
        <v>0</v>
      </c>
      <c r="U63" s="58"/>
    </row>
    <row r="64" spans="1:21" x14ac:dyDescent="0.25">
      <c r="A64" t="s">
        <v>5394</v>
      </c>
      <c r="B64" s="3"/>
      <c r="C64" s="58" t="str">
        <f>Raw_New_Build!AB64</f>
        <v>Southern_California_Desert_Solar</v>
      </c>
      <c r="D64" s="58" t="str">
        <f>Raw_New_Build!AC64</f>
        <v>Southern_California_Desert</v>
      </c>
      <c r="E64" s="58">
        <f>Raw_New_Build!AD64</f>
        <v>0</v>
      </c>
      <c r="F64" s="58">
        <f>Raw_New_Build!AE64</f>
        <v>0</v>
      </c>
      <c r="G64" s="58">
        <f>Raw_New_Build!AF64</f>
        <v>0</v>
      </c>
      <c r="H64" s="185">
        <f>Raw_New_Build!AG64</f>
        <v>0</v>
      </c>
      <c r="I64" s="185">
        <f>Raw_New_Build!AH64</f>
        <v>0</v>
      </c>
      <c r="J64" s="185">
        <f>Raw_New_Build!AI64</f>
        <v>0</v>
      </c>
      <c r="K64" s="185">
        <f>Raw_New_Build!AJ64</f>
        <v>0</v>
      </c>
      <c r="L64" s="185">
        <f>Raw_New_Build!AK64</f>
        <v>0</v>
      </c>
      <c r="M64" s="185">
        <f>Raw_New_Build!AL64</f>
        <v>0</v>
      </c>
      <c r="N64" s="185">
        <f>Raw_New_Build!AM64</f>
        <v>0</v>
      </c>
      <c r="O64" s="185">
        <f>Raw_New_Build!AN64</f>
        <v>0</v>
      </c>
      <c r="P64" s="186">
        <f>Raw_New_Build!AO64</f>
        <v>0</v>
      </c>
      <c r="Q64" s="186">
        <f>Raw_New_Build!AP64</f>
        <v>0</v>
      </c>
      <c r="R64" s="186">
        <f>Raw_New_Build!AQ64</f>
        <v>0</v>
      </c>
      <c r="S64" s="186">
        <f>Raw_New_Build!AR64</f>
        <v>0</v>
      </c>
      <c r="T64" s="186">
        <f>Raw_New_Build!AS64</f>
        <v>0</v>
      </c>
      <c r="U64" s="58"/>
    </row>
    <row r="65" spans="1:21" x14ac:dyDescent="0.25">
      <c r="A65" t="s">
        <v>5394</v>
      </c>
      <c r="B65" s="3"/>
      <c r="C65" s="58" t="str">
        <f>Raw_New_Build!AB65</f>
        <v>Riverside_East_Palm_Springs_Solar</v>
      </c>
      <c r="D65" s="58" t="str">
        <f>Raw_New_Build!AC65</f>
        <v>Riverside_East_Palm_Springs</v>
      </c>
      <c r="E65" s="58">
        <f>Raw_New_Build!AD65</f>
        <v>0</v>
      </c>
      <c r="F65" s="58">
        <f>Raw_New_Build!AE65</f>
        <v>0</v>
      </c>
      <c r="G65" s="58">
        <f>Raw_New_Build!AF65</f>
        <v>0</v>
      </c>
      <c r="H65" s="187">
        <f>Raw_New_Build!AG65</f>
        <v>0</v>
      </c>
      <c r="I65" s="187">
        <f>Raw_New_Build!AH65</f>
        <v>0</v>
      </c>
      <c r="J65" s="187">
        <f>Raw_New_Build!AI65</f>
        <v>0</v>
      </c>
      <c r="K65" s="187">
        <f>Raw_New_Build!AJ65</f>
        <v>0</v>
      </c>
      <c r="L65" s="187">
        <f>Raw_New_Build!AK65</f>
        <v>854.15627787933283</v>
      </c>
      <c r="M65" s="187">
        <f>Raw_New_Build!AL65</f>
        <v>0</v>
      </c>
      <c r="N65" s="187">
        <f>Raw_New_Build!AM65</f>
        <v>0</v>
      </c>
      <c r="O65" s="187">
        <f>Raw_New_Build!AN65</f>
        <v>0</v>
      </c>
      <c r="P65" s="188">
        <f>Raw_New_Build!AO65</f>
        <v>854.15627787933283</v>
      </c>
      <c r="Q65" s="188">
        <f>Raw_New_Build!AP65</f>
        <v>0</v>
      </c>
      <c r="R65" s="188">
        <f>Raw_New_Build!AQ65</f>
        <v>0</v>
      </c>
      <c r="S65" s="188">
        <f>Raw_New_Build!AR65</f>
        <v>0</v>
      </c>
      <c r="T65" s="188">
        <f>Raw_New_Build!AS65</f>
        <v>918.47357747650437</v>
      </c>
      <c r="U65" s="58"/>
    </row>
    <row r="66" spans="1:21" x14ac:dyDescent="0.25">
      <c r="A66" t="s">
        <v>5394</v>
      </c>
      <c r="B66" s="3"/>
      <c r="C66" s="58" t="str">
        <f>Raw_New_Build!AB66</f>
        <v>Greater_Imperial_Solar</v>
      </c>
      <c r="D66" s="58" t="str">
        <f>Raw_New_Build!AC66</f>
        <v>Greater_Imperial</v>
      </c>
      <c r="E66" s="58">
        <f>Raw_New_Build!AD66</f>
        <v>0</v>
      </c>
      <c r="F66" s="58">
        <f>Raw_New_Build!AE66</f>
        <v>0</v>
      </c>
      <c r="G66" s="58">
        <f>Raw_New_Build!AF66</f>
        <v>0</v>
      </c>
      <c r="H66" s="185">
        <f>Raw_New_Build!AG66</f>
        <v>0</v>
      </c>
      <c r="I66" s="185">
        <f>Raw_New_Build!AH66</f>
        <v>0</v>
      </c>
      <c r="J66" s="185">
        <f>Raw_New_Build!AI66</f>
        <v>0</v>
      </c>
      <c r="K66" s="185">
        <f>Raw_New_Build!AJ66</f>
        <v>0</v>
      </c>
      <c r="L66" s="185">
        <f>Raw_New_Build!AK66</f>
        <v>0</v>
      </c>
      <c r="M66" s="185">
        <f>Raw_New_Build!AL66</f>
        <v>0</v>
      </c>
      <c r="N66" s="185">
        <f>Raw_New_Build!AM66</f>
        <v>0</v>
      </c>
      <c r="O66" s="185">
        <f>Raw_New_Build!AN66</f>
        <v>0</v>
      </c>
      <c r="P66" s="186">
        <f>Raw_New_Build!AO66</f>
        <v>0</v>
      </c>
      <c r="Q66" s="186">
        <f>Raw_New_Build!AP66</f>
        <v>0</v>
      </c>
      <c r="R66" s="186">
        <f>Raw_New_Build!AQ66</f>
        <v>0</v>
      </c>
      <c r="S66" s="186">
        <f>Raw_New_Build!AR66</f>
        <v>0</v>
      </c>
      <c r="T66" s="186">
        <f>Raw_New_Build!AS66</f>
        <v>0</v>
      </c>
      <c r="U66" s="58"/>
    </row>
    <row r="67" spans="1:21" x14ac:dyDescent="0.25">
      <c r="A67" t="s">
        <v>5394</v>
      </c>
      <c r="B67" s="3"/>
      <c r="C67" s="58" t="str">
        <f>Raw_New_Build!AB67</f>
        <v>Distributed_Solar</v>
      </c>
      <c r="D67" s="58" t="str">
        <f>Raw_New_Build!AC67</f>
        <v>None</v>
      </c>
      <c r="E67" s="58">
        <f>Raw_New_Build!AD67</f>
        <v>0</v>
      </c>
      <c r="F67" s="58">
        <f>Raw_New_Build!AE67</f>
        <v>0</v>
      </c>
      <c r="G67" s="58">
        <f>Raw_New_Build!AF67</f>
        <v>0</v>
      </c>
      <c r="H67" s="185">
        <f>Raw_New_Build!AG67</f>
        <v>0</v>
      </c>
      <c r="I67" s="185">
        <f>Raw_New_Build!AH67</f>
        <v>0</v>
      </c>
      <c r="J67" s="185">
        <f>Raw_New_Build!AI67</f>
        <v>0</v>
      </c>
      <c r="K67" s="185">
        <f>Raw_New_Build!AJ67</f>
        <v>0</v>
      </c>
      <c r="L67" s="185">
        <f>Raw_New_Build!AK67</f>
        <v>0</v>
      </c>
      <c r="M67" s="185">
        <f>Raw_New_Build!AL67</f>
        <v>0</v>
      </c>
      <c r="N67" s="185">
        <f>Raw_New_Build!AM67</f>
        <v>0</v>
      </c>
      <c r="O67" s="185">
        <f>Raw_New_Build!AN67</f>
        <v>0</v>
      </c>
      <c r="P67" s="186">
        <f>Raw_New_Build!AO67</f>
        <v>0</v>
      </c>
      <c r="Q67" s="186">
        <f>Raw_New_Build!AP67</f>
        <v>0</v>
      </c>
      <c r="R67" s="186">
        <f>Raw_New_Build!AQ67</f>
        <v>0</v>
      </c>
      <c r="S67" s="186">
        <f>Raw_New_Build!AR67</f>
        <v>0</v>
      </c>
      <c r="T67" s="186">
        <f>Raw_New_Build!AS67</f>
        <v>0</v>
      </c>
      <c r="U67" s="58"/>
    </row>
    <row r="68" spans="1:21" x14ac:dyDescent="0.25">
      <c r="A68" t="s">
        <v>5394</v>
      </c>
      <c r="B68" s="3"/>
      <c r="C68" s="58" t="str">
        <f>Raw_New_Build!AB68</f>
        <v>Baja_California_Solar</v>
      </c>
      <c r="D68" s="58" t="e">
        <f>Raw_New_Build!AC68</f>
        <v>#N/A</v>
      </c>
      <c r="E68" s="58">
        <f>Raw_New_Build!AD68</f>
        <v>0</v>
      </c>
      <c r="F68" s="58">
        <f>Raw_New_Build!AE68</f>
        <v>0</v>
      </c>
      <c r="G68" s="58">
        <f>Raw_New_Build!AF68</f>
        <v>0</v>
      </c>
      <c r="H68" s="185">
        <f>Raw_New_Build!AG68</f>
        <v>0</v>
      </c>
      <c r="I68" s="185">
        <f>Raw_New_Build!AH68</f>
        <v>0</v>
      </c>
      <c r="J68" s="185">
        <f>Raw_New_Build!AI68</f>
        <v>0</v>
      </c>
      <c r="K68" s="185">
        <f>Raw_New_Build!AJ68</f>
        <v>0</v>
      </c>
      <c r="L68" s="185">
        <f>Raw_New_Build!AK68</f>
        <v>0</v>
      </c>
      <c r="M68" s="185">
        <f>Raw_New_Build!AL68</f>
        <v>0</v>
      </c>
      <c r="N68" s="185">
        <f>Raw_New_Build!AM68</f>
        <v>0</v>
      </c>
      <c r="O68" s="185">
        <f>Raw_New_Build!AN68</f>
        <v>0</v>
      </c>
      <c r="P68" s="186">
        <f>Raw_New_Build!AO68</f>
        <v>0</v>
      </c>
      <c r="Q68" s="186">
        <f>Raw_New_Build!AP68</f>
        <v>0</v>
      </c>
      <c r="R68" s="186">
        <f>Raw_New_Build!AQ68</f>
        <v>0</v>
      </c>
      <c r="S68" s="186">
        <f>Raw_New_Build!AR68</f>
        <v>0</v>
      </c>
      <c r="T68" s="186">
        <f>Raw_New_Build!AS68</f>
        <v>0</v>
      </c>
      <c r="U68" s="58"/>
    </row>
    <row r="69" spans="1:21" x14ac:dyDescent="0.25">
      <c r="A69" t="s">
        <v>5395</v>
      </c>
      <c r="B69" s="3"/>
      <c r="C69" s="58" t="str">
        <f>Raw_New_Build!AB69</f>
        <v>Utah_Solar</v>
      </c>
      <c r="D69" s="58" t="e">
        <f>Raw_New_Build!AC69</f>
        <v>#N/A</v>
      </c>
      <c r="E69" s="58">
        <f>Raw_New_Build!AD69</f>
        <v>0</v>
      </c>
      <c r="F69" s="58">
        <f>Raw_New_Build!AE69</f>
        <v>0</v>
      </c>
      <c r="G69" s="58">
        <f>Raw_New_Build!AF69</f>
        <v>0</v>
      </c>
      <c r="H69" s="185">
        <f>Raw_New_Build!AG69</f>
        <v>0</v>
      </c>
      <c r="I69" s="185">
        <f>Raw_New_Build!AH69</f>
        <v>0</v>
      </c>
      <c r="J69" s="185">
        <f>Raw_New_Build!AI69</f>
        <v>0</v>
      </c>
      <c r="K69" s="185">
        <f>Raw_New_Build!AJ69</f>
        <v>0</v>
      </c>
      <c r="L69" s="185">
        <f>Raw_New_Build!AK69</f>
        <v>0</v>
      </c>
      <c r="M69" s="185">
        <f>Raw_New_Build!AL69</f>
        <v>0</v>
      </c>
      <c r="N69" s="185">
        <f>Raw_New_Build!AM69</f>
        <v>0</v>
      </c>
      <c r="O69" s="185">
        <f>Raw_New_Build!AN69</f>
        <v>0</v>
      </c>
      <c r="P69" s="186">
        <f>Raw_New_Build!AO69</f>
        <v>0</v>
      </c>
      <c r="Q69" s="186">
        <f>Raw_New_Build!AP69</f>
        <v>0</v>
      </c>
      <c r="R69" s="186">
        <f>Raw_New_Build!AQ69</f>
        <v>0</v>
      </c>
      <c r="S69" s="186">
        <f>Raw_New_Build!AR69</f>
        <v>0</v>
      </c>
      <c r="T69" s="186">
        <f>Raw_New_Build!AS69</f>
        <v>0</v>
      </c>
      <c r="U69" s="58"/>
    </row>
    <row r="70" spans="1:21" x14ac:dyDescent="0.25">
      <c r="A70" t="s">
        <v>5395</v>
      </c>
      <c r="B70" s="3"/>
      <c r="C70" s="58" t="str">
        <f>Raw_New_Build!AB70</f>
        <v>Southern_Nevada_Solar</v>
      </c>
      <c r="D70" s="58" t="str">
        <f>Raw_New_Build!AC70</f>
        <v>Mountain_Pass_El_Dorado</v>
      </c>
      <c r="E70" s="58">
        <f>Raw_New_Build!AD70</f>
        <v>0</v>
      </c>
      <c r="F70" s="58">
        <f>Raw_New_Build!AE70</f>
        <v>0</v>
      </c>
      <c r="G70" s="58">
        <f>Raw_New_Build!AF70</f>
        <v>0</v>
      </c>
      <c r="H70" s="185">
        <f>Raw_New_Build!AG70</f>
        <v>0</v>
      </c>
      <c r="I70" s="185">
        <f>Raw_New_Build!AH70</f>
        <v>0</v>
      </c>
      <c r="J70" s="185">
        <f>Raw_New_Build!AI70</f>
        <v>0</v>
      </c>
      <c r="K70" s="185">
        <f>Raw_New_Build!AJ70</f>
        <v>0</v>
      </c>
      <c r="L70" s="185">
        <f>Raw_New_Build!AK70</f>
        <v>801.5812367107111</v>
      </c>
      <c r="M70" s="185">
        <f>Raw_New_Build!AL70</f>
        <v>0</v>
      </c>
      <c r="N70" s="185">
        <f>Raw_New_Build!AM70</f>
        <v>0</v>
      </c>
      <c r="O70" s="185">
        <f>Raw_New_Build!AN70</f>
        <v>0</v>
      </c>
      <c r="P70" s="186">
        <f>Raw_New_Build!AO70</f>
        <v>801.5812367107111</v>
      </c>
      <c r="Q70" s="186">
        <f>Raw_New_Build!AP70</f>
        <v>0</v>
      </c>
      <c r="R70" s="186">
        <f>Raw_New_Build!AQ70</f>
        <v>0</v>
      </c>
      <c r="S70" s="186">
        <f>Raw_New_Build!AR70</f>
        <v>0</v>
      </c>
      <c r="T70" s="186">
        <f>Raw_New_Build!AS70</f>
        <v>801.5812367107111</v>
      </c>
      <c r="U70" s="58"/>
    </row>
    <row r="71" spans="1:21" x14ac:dyDescent="0.25">
      <c r="A71" t="s">
        <v>5395</v>
      </c>
      <c r="B71" s="3"/>
      <c r="C71" s="58" t="str">
        <f>Raw_New_Build!AB71</f>
        <v>Arizona_Solar</v>
      </c>
      <c r="D71" s="58" t="e">
        <f>Raw_New_Build!AC71</f>
        <v>#N/A</v>
      </c>
      <c r="E71" s="58">
        <f>Raw_New_Build!AD71</f>
        <v>0</v>
      </c>
      <c r="F71" s="58">
        <f>Raw_New_Build!AE71</f>
        <v>0</v>
      </c>
      <c r="G71" s="58">
        <f>Raw_New_Build!AF71</f>
        <v>0</v>
      </c>
      <c r="H71" s="185">
        <f>Raw_New_Build!AG71</f>
        <v>0</v>
      </c>
      <c r="I71" s="185">
        <f>Raw_New_Build!AH71</f>
        <v>0</v>
      </c>
      <c r="J71" s="185">
        <f>Raw_New_Build!AI71</f>
        <v>0</v>
      </c>
      <c r="K71" s="185">
        <f>Raw_New_Build!AJ71</f>
        <v>0</v>
      </c>
      <c r="L71" s="185">
        <f>Raw_New_Build!AK71</f>
        <v>0</v>
      </c>
      <c r="M71" s="185">
        <f>Raw_New_Build!AL71</f>
        <v>0</v>
      </c>
      <c r="N71" s="185">
        <f>Raw_New_Build!AM71</f>
        <v>0</v>
      </c>
      <c r="O71" s="185">
        <f>Raw_New_Build!AN71</f>
        <v>0</v>
      </c>
      <c r="P71" s="186">
        <f>Raw_New_Build!AO71</f>
        <v>0</v>
      </c>
      <c r="Q71" s="186">
        <f>Raw_New_Build!AP71</f>
        <v>0</v>
      </c>
      <c r="R71" s="186">
        <f>Raw_New_Build!AQ71</f>
        <v>0</v>
      </c>
      <c r="S71" s="186">
        <f>Raw_New_Build!AR71</f>
        <v>0</v>
      </c>
      <c r="T71" s="186">
        <f>Raw_New_Build!AS71</f>
        <v>0</v>
      </c>
      <c r="U71" s="58"/>
    </row>
    <row r="72" spans="1:21" x14ac:dyDescent="0.25">
      <c r="A72" t="s">
        <v>5395</v>
      </c>
      <c r="B72" s="3"/>
      <c r="C72" s="58" t="str">
        <f>Raw_New_Build!AB72</f>
        <v>New_Mexico_Solar</v>
      </c>
      <c r="D72" s="58" t="e">
        <f>Raw_New_Build!AC72</f>
        <v>#N/A</v>
      </c>
      <c r="E72" s="58">
        <f>Raw_New_Build!AD72</f>
        <v>0</v>
      </c>
      <c r="F72" s="58">
        <f>Raw_New_Build!AE72</f>
        <v>0</v>
      </c>
      <c r="G72" s="58">
        <f>Raw_New_Build!AF72</f>
        <v>0</v>
      </c>
      <c r="H72" s="185">
        <f>Raw_New_Build!AG72</f>
        <v>0</v>
      </c>
      <c r="I72" s="185">
        <f>Raw_New_Build!AH72</f>
        <v>0</v>
      </c>
      <c r="J72" s="185">
        <f>Raw_New_Build!AI72</f>
        <v>0</v>
      </c>
      <c r="K72" s="185">
        <f>Raw_New_Build!AJ72</f>
        <v>0</v>
      </c>
      <c r="L72" s="185">
        <f>Raw_New_Build!AK72</f>
        <v>0</v>
      </c>
      <c r="M72" s="185">
        <f>Raw_New_Build!AL72</f>
        <v>0</v>
      </c>
      <c r="N72" s="185">
        <f>Raw_New_Build!AM72</f>
        <v>0</v>
      </c>
      <c r="O72" s="185">
        <f>Raw_New_Build!AN72</f>
        <v>0</v>
      </c>
      <c r="P72" s="186">
        <f>Raw_New_Build!AO72</f>
        <v>0</v>
      </c>
      <c r="Q72" s="186">
        <f>Raw_New_Build!AP72</f>
        <v>0</v>
      </c>
      <c r="R72" s="186">
        <f>Raw_New_Build!AQ72</f>
        <v>0</v>
      </c>
      <c r="S72" s="186">
        <f>Raw_New_Build!AR72</f>
        <v>0</v>
      </c>
      <c r="T72" s="186">
        <f>Raw_New_Build!AS72</f>
        <v>0</v>
      </c>
      <c r="U72" s="58"/>
    </row>
    <row r="73" spans="1:21" x14ac:dyDescent="0.25">
      <c r="A73" t="s">
        <v>5394</v>
      </c>
      <c r="B73" s="3"/>
      <c r="C73" s="58" t="str">
        <f>Raw_New_Build!AB73</f>
        <v>Northern_California_Wind</v>
      </c>
      <c r="D73" s="58" t="e">
        <f>Raw_New_Build!AC73</f>
        <v>#N/A</v>
      </c>
      <c r="E73" s="58">
        <f>Raw_New_Build!AD73</f>
        <v>0</v>
      </c>
      <c r="F73" s="58">
        <f>Raw_New_Build!AE73</f>
        <v>0</v>
      </c>
      <c r="G73" s="58">
        <f>Raw_New_Build!AF73</f>
        <v>0</v>
      </c>
      <c r="H73" s="185">
        <f>Raw_New_Build!AG73</f>
        <v>0</v>
      </c>
      <c r="I73" s="185">
        <f>Raw_New_Build!AH73</f>
        <v>0</v>
      </c>
      <c r="J73" s="185">
        <f>Raw_New_Build!AI73</f>
        <v>0</v>
      </c>
      <c r="K73" s="185">
        <f>Raw_New_Build!AJ73</f>
        <v>0</v>
      </c>
      <c r="L73" s="185">
        <f>Raw_New_Build!AK73</f>
        <v>0</v>
      </c>
      <c r="M73" s="185">
        <f>Raw_New_Build!AL73</f>
        <v>0</v>
      </c>
      <c r="N73" s="185">
        <f>Raw_New_Build!AM73</f>
        <v>0</v>
      </c>
      <c r="O73" s="185">
        <f>Raw_New_Build!AN73</f>
        <v>0</v>
      </c>
      <c r="P73" s="186">
        <f>Raw_New_Build!AO73</f>
        <v>0</v>
      </c>
      <c r="Q73" s="186">
        <f>Raw_New_Build!AP73</f>
        <v>0</v>
      </c>
      <c r="R73" s="186">
        <f>Raw_New_Build!AQ73</f>
        <v>0</v>
      </c>
      <c r="S73" s="186">
        <f>Raw_New_Build!AR73</f>
        <v>0</v>
      </c>
      <c r="T73" s="186">
        <f>Raw_New_Build!AS73</f>
        <v>0</v>
      </c>
      <c r="U73" s="58"/>
    </row>
    <row r="74" spans="1:21" x14ac:dyDescent="0.25">
      <c r="A74" t="s">
        <v>5394</v>
      </c>
      <c r="B74" s="3"/>
      <c r="C74" s="58" t="str">
        <f>Raw_New_Build!AB74</f>
        <v>Solano_Wind</v>
      </c>
      <c r="D74" s="58" t="str">
        <f>Raw_New_Build!AC74</f>
        <v>Solano</v>
      </c>
      <c r="E74" s="58">
        <f>Raw_New_Build!AD74</f>
        <v>0</v>
      </c>
      <c r="F74" s="58">
        <f>Raw_New_Build!AE74</f>
        <v>0</v>
      </c>
      <c r="G74" s="58">
        <f>Raw_New_Build!AF74</f>
        <v>0</v>
      </c>
      <c r="H74" s="185">
        <f>Raw_New_Build!AG74</f>
        <v>0</v>
      </c>
      <c r="I74" s="185">
        <f>Raw_New_Build!AH74</f>
        <v>0</v>
      </c>
      <c r="J74" s="185">
        <f>Raw_New_Build!AI74</f>
        <v>0</v>
      </c>
      <c r="K74" s="185">
        <f>Raw_New_Build!AJ74</f>
        <v>0</v>
      </c>
      <c r="L74" s="185">
        <f>Raw_New_Build!AK74</f>
        <v>0</v>
      </c>
      <c r="M74" s="185">
        <f>Raw_New_Build!AL74</f>
        <v>0</v>
      </c>
      <c r="N74" s="185">
        <f>Raw_New_Build!AM74</f>
        <v>0</v>
      </c>
      <c r="O74" s="185">
        <f>Raw_New_Build!AN74</f>
        <v>0</v>
      </c>
      <c r="P74" s="186">
        <f>Raw_New_Build!AO74</f>
        <v>0</v>
      </c>
      <c r="Q74" s="186">
        <f>Raw_New_Build!AP74</f>
        <v>0</v>
      </c>
      <c r="R74" s="186">
        <f>Raw_New_Build!AQ74</f>
        <v>0</v>
      </c>
      <c r="S74" s="186">
        <f>Raw_New_Build!AR74</f>
        <v>0</v>
      </c>
      <c r="T74" s="186">
        <f>Raw_New_Build!AS74</f>
        <v>0</v>
      </c>
      <c r="U74" s="58"/>
    </row>
    <row r="75" spans="1:21" x14ac:dyDescent="0.25">
      <c r="A75" t="s">
        <v>5394</v>
      </c>
      <c r="B75" s="3"/>
      <c r="C75" s="58" t="str">
        <f>Raw_New_Build!AB75</f>
        <v>Central_Valley_North_Los_Banos_Wind</v>
      </c>
      <c r="D75" s="58" t="str">
        <f>Raw_New_Build!AC75</f>
        <v>Central_Valley_North_Los_Banos</v>
      </c>
      <c r="E75" s="58">
        <f>Raw_New_Build!AD75</f>
        <v>0</v>
      </c>
      <c r="F75" s="58">
        <f>Raw_New_Build!AE75</f>
        <v>0</v>
      </c>
      <c r="G75" s="58">
        <f>Raw_New_Build!AF75</f>
        <v>0</v>
      </c>
      <c r="H75" s="185">
        <f>Raw_New_Build!AG75</f>
        <v>145.99970852405221</v>
      </c>
      <c r="I75" s="185">
        <f>Raw_New_Build!AH75</f>
        <v>0</v>
      </c>
      <c r="J75" s="185">
        <f>Raw_New_Build!AI75</f>
        <v>0</v>
      </c>
      <c r="K75" s="185">
        <f>Raw_New_Build!AJ75</f>
        <v>0</v>
      </c>
      <c r="L75" s="185">
        <f>Raw_New_Build!AK75</f>
        <v>145.99970852405221</v>
      </c>
      <c r="M75" s="185">
        <f>Raw_New_Build!AL75</f>
        <v>0</v>
      </c>
      <c r="N75" s="185">
        <f>Raw_New_Build!AM75</f>
        <v>0</v>
      </c>
      <c r="O75" s="185">
        <f>Raw_New_Build!AN75</f>
        <v>0</v>
      </c>
      <c r="P75" s="186">
        <f>Raw_New_Build!AO75</f>
        <v>145.99970852405221</v>
      </c>
      <c r="Q75" s="186">
        <f>Raw_New_Build!AP75</f>
        <v>0</v>
      </c>
      <c r="R75" s="186">
        <f>Raw_New_Build!AQ75</f>
        <v>0</v>
      </c>
      <c r="S75" s="186">
        <f>Raw_New_Build!AR75</f>
        <v>0</v>
      </c>
      <c r="T75" s="186">
        <f>Raw_New_Build!AS75</f>
        <v>145.99970852405221</v>
      </c>
      <c r="U75" s="58"/>
    </row>
    <row r="76" spans="1:21" x14ac:dyDescent="0.25">
      <c r="A76" t="s">
        <v>5394</v>
      </c>
      <c r="B76" s="3"/>
      <c r="C76" s="58" t="str">
        <f>Raw_New_Build!AB76</f>
        <v>Greater_Carrizo_Wind</v>
      </c>
      <c r="D76" s="58" t="str">
        <f>Raw_New_Build!AC76</f>
        <v>Greater_Carrizo</v>
      </c>
      <c r="E76" s="58">
        <f>Raw_New_Build!AD76</f>
        <v>0</v>
      </c>
      <c r="F76" s="58">
        <f>Raw_New_Build!AE76</f>
        <v>0</v>
      </c>
      <c r="G76" s="58">
        <f>Raw_New_Build!AF76</f>
        <v>0</v>
      </c>
      <c r="H76" s="185">
        <f>Raw_New_Build!AG76</f>
        <v>0</v>
      </c>
      <c r="I76" s="185">
        <f>Raw_New_Build!AH76</f>
        <v>0</v>
      </c>
      <c r="J76" s="185">
        <f>Raw_New_Build!AI76</f>
        <v>0</v>
      </c>
      <c r="K76" s="185">
        <f>Raw_New_Build!AJ76</f>
        <v>0</v>
      </c>
      <c r="L76" s="185">
        <f>Raw_New_Build!AK76</f>
        <v>0</v>
      </c>
      <c r="M76" s="185">
        <f>Raw_New_Build!AL76</f>
        <v>0</v>
      </c>
      <c r="N76" s="185">
        <f>Raw_New_Build!AM76</f>
        <v>0</v>
      </c>
      <c r="O76" s="185">
        <f>Raw_New_Build!AN76</f>
        <v>0</v>
      </c>
      <c r="P76" s="186">
        <f>Raw_New_Build!AO76</f>
        <v>0</v>
      </c>
      <c r="Q76" s="186">
        <f>Raw_New_Build!AP76</f>
        <v>0</v>
      </c>
      <c r="R76" s="186">
        <f>Raw_New_Build!AQ76</f>
        <v>0</v>
      </c>
      <c r="S76" s="186">
        <f>Raw_New_Build!AR76</f>
        <v>0</v>
      </c>
      <c r="T76" s="186">
        <f>Raw_New_Build!AS76</f>
        <v>0</v>
      </c>
      <c r="U76" s="58"/>
    </row>
    <row r="77" spans="1:21" x14ac:dyDescent="0.25">
      <c r="A77" t="s">
        <v>5394</v>
      </c>
      <c r="B77" s="3"/>
      <c r="C77" s="58" t="str">
        <f>Raw_New_Build!AB77</f>
        <v>Tehachapi_Wind</v>
      </c>
      <c r="D77" s="58" t="str">
        <f>Raw_New_Build!AC77</f>
        <v>Tehachapi</v>
      </c>
      <c r="E77" s="58">
        <f>Raw_New_Build!AD77</f>
        <v>0</v>
      </c>
      <c r="F77" s="58">
        <f>Raw_New_Build!AE77</f>
        <v>0</v>
      </c>
      <c r="G77" s="58">
        <f>Raw_New_Build!AF77</f>
        <v>0</v>
      </c>
      <c r="H77" s="185">
        <f>Raw_New_Build!AG77</f>
        <v>153.37143439295977</v>
      </c>
      <c r="I77" s="185">
        <f>Raw_New_Build!AH77</f>
        <v>0</v>
      </c>
      <c r="J77" s="185">
        <f>Raw_New_Build!AI77</f>
        <v>0</v>
      </c>
      <c r="K77" s="185">
        <f>Raw_New_Build!AJ77</f>
        <v>0</v>
      </c>
      <c r="L77" s="185">
        <f>Raw_New_Build!AK77</f>
        <v>153.37143439295977</v>
      </c>
      <c r="M77" s="185">
        <f>Raw_New_Build!AL77</f>
        <v>0</v>
      </c>
      <c r="N77" s="185">
        <f>Raw_New_Build!AM77</f>
        <v>0</v>
      </c>
      <c r="O77" s="185">
        <f>Raw_New_Build!AN77</f>
        <v>0</v>
      </c>
      <c r="P77" s="186">
        <f>Raw_New_Build!AO77</f>
        <v>153.37143439295977</v>
      </c>
      <c r="Q77" s="186">
        <f>Raw_New_Build!AP77</f>
        <v>0</v>
      </c>
      <c r="R77" s="186">
        <f>Raw_New_Build!AQ77</f>
        <v>0</v>
      </c>
      <c r="S77" s="186">
        <f>Raw_New_Build!AR77</f>
        <v>0</v>
      </c>
      <c r="T77" s="186">
        <f>Raw_New_Build!AS77</f>
        <v>153.37143439295977</v>
      </c>
      <c r="U77" s="58"/>
    </row>
    <row r="78" spans="1:21" x14ac:dyDescent="0.25">
      <c r="A78" t="s">
        <v>5394</v>
      </c>
      <c r="B78" s="3"/>
      <c r="C78" s="58" t="str">
        <f>Raw_New_Build!AB78</f>
        <v>Kramer_Inyokern_Wind</v>
      </c>
      <c r="D78" s="58" t="e">
        <f>Raw_New_Build!AC78</f>
        <v>#N/A</v>
      </c>
      <c r="E78" s="58">
        <f>Raw_New_Build!AD78</f>
        <v>0</v>
      </c>
      <c r="F78" s="58">
        <f>Raw_New_Build!AE78</f>
        <v>0</v>
      </c>
      <c r="G78" s="58">
        <f>Raw_New_Build!AF78</f>
        <v>0</v>
      </c>
      <c r="H78" s="185">
        <f>Raw_New_Build!AG78</f>
        <v>0</v>
      </c>
      <c r="I78" s="185">
        <f>Raw_New_Build!AH78</f>
        <v>0</v>
      </c>
      <c r="J78" s="185">
        <f>Raw_New_Build!AI78</f>
        <v>0</v>
      </c>
      <c r="K78" s="185">
        <f>Raw_New_Build!AJ78</f>
        <v>0</v>
      </c>
      <c r="L78" s="185">
        <f>Raw_New_Build!AK78</f>
        <v>0</v>
      </c>
      <c r="M78" s="185">
        <f>Raw_New_Build!AL78</f>
        <v>0</v>
      </c>
      <c r="N78" s="185">
        <f>Raw_New_Build!AM78</f>
        <v>0</v>
      </c>
      <c r="O78" s="185">
        <f>Raw_New_Build!AN78</f>
        <v>0</v>
      </c>
      <c r="P78" s="186">
        <f>Raw_New_Build!AO78</f>
        <v>0</v>
      </c>
      <c r="Q78" s="186">
        <f>Raw_New_Build!AP78</f>
        <v>0</v>
      </c>
      <c r="R78" s="186">
        <f>Raw_New_Build!AQ78</f>
        <v>0</v>
      </c>
      <c r="S78" s="186">
        <f>Raw_New_Build!AR78</f>
        <v>0</v>
      </c>
      <c r="T78" s="186">
        <f>Raw_New_Build!AS78</f>
        <v>0</v>
      </c>
      <c r="U78" s="58"/>
    </row>
    <row r="79" spans="1:21" x14ac:dyDescent="0.25">
      <c r="A79" t="s">
        <v>5394</v>
      </c>
      <c r="B79" s="3"/>
      <c r="C79" s="58" t="str">
        <f>Raw_New_Build!AB79</f>
        <v>Southern_California_Desert_Wind</v>
      </c>
      <c r="D79" s="58" t="e">
        <f>Raw_New_Build!AC79</f>
        <v>#N/A</v>
      </c>
      <c r="E79" s="58">
        <f>Raw_New_Build!AD79</f>
        <v>0</v>
      </c>
      <c r="F79" s="58">
        <f>Raw_New_Build!AE79</f>
        <v>0</v>
      </c>
      <c r="G79" s="58">
        <f>Raw_New_Build!AF79</f>
        <v>0</v>
      </c>
      <c r="H79" s="185">
        <f>Raw_New_Build!AG79</f>
        <v>0</v>
      </c>
      <c r="I79" s="185">
        <f>Raw_New_Build!AH79</f>
        <v>0</v>
      </c>
      <c r="J79" s="185">
        <f>Raw_New_Build!AI79</f>
        <v>0</v>
      </c>
      <c r="K79" s="185">
        <f>Raw_New_Build!AJ79</f>
        <v>0</v>
      </c>
      <c r="L79" s="185">
        <f>Raw_New_Build!AK79</f>
        <v>0</v>
      </c>
      <c r="M79" s="185">
        <f>Raw_New_Build!AL79</f>
        <v>0</v>
      </c>
      <c r="N79" s="185">
        <f>Raw_New_Build!AM79</f>
        <v>0</v>
      </c>
      <c r="O79" s="185">
        <f>Raw_New_Build!AN79</f>
        <v>0</v>
      </c>
      <c r="P79" s="186">
        <f>Raw_New_Build!AO79</f>
        <v>0</v>
      </c>
      <c r="Q79" s="186">
        <f>Raw_New_Build!AP79</f>
        <v>0</v>
      </c>
      <c r="R79" s="186">
        <f>Raw_New_Build!AQ79</f>
        <v>0</v>
      </c>
      <c r="S79" s="186">
        <f>Raw_New_Build!AR79</f>
        <v>0</v>
      </c>
      <c r="T79" s="186">
        <f>Raw_New_Build!AS79</f>
        <v>0</v>
      </c>
      <c r="U79" s="58"/>
    </row>
    <row r="80" spans="1:21" x14ac:dyDescent="0.25">
      <c r="A80" t="s">
        <v>5394</v>
      </c>
      <c r="B80" s="3"/>
      <c r="C80" s="58" t="str">
        <f>Raw_New_Build!AB80</f>
        <v>Riverside_East_Palm_Springs_Wind</v>
      </c>
      <c r="D80" s="58" t="str">
        <f>Raw_New_Build!AC80</f>
        <v>Riverside_East_Palm_Springs</v>
      </c>
      <c r="E80" s="58">
        <f>Raw_New_Build!AD80</f>
        <v>0</v>
      </c>
      <c r="F80" s="58">
        <f>Raw_New_Build!AE80</f>
        <v>0</v>
      </c>
      <c r="G80" s="58">
        <f>Raw_New_Build!AF80</f>
        <v>0</v>
      </c>
      <c r="H80" s="185">
        <f>Raw_New_Build!AG80</f>
        <v>42.001987742679454</v>
      </c>
      <c r="I80" s="185">
        <f>Raw_New_Build!AH80</f>
        <v>0</v>
      </c>
      <c r="J80" s="185">
        <f>Raw_New_Build!AI80</f>
        <v>0</v>
      </c>
      <c r="K80" s="185">
        <f>Raw_New_Build!AJ80</f>
        <v>0</v>
      </c>
      <c r="L80" s="185">
        <f>Raw_New_Build!AK80</f>
        <v>42.001987742679454</v>
      </c>
      <c r="M80" s="185">
        <f>Raw_New_Build!AL80</f>
        <v>0</v>
      </c>
      <c r="N80" s="185">
        <f>Raw_New_Build!AM80</f>
        <v>0</v>
      </c>
      <c r="O80" s="185">
        <f>Raw_New_Build!AN80</f>
        <v>0</v>
      </c>
      <c r="P80" s="186">
        <f>Raw_New_Build!AO80</f>
        <v>42.001987742679454</v>
      </c>
      <c r="Q80" s="186">
        <f>Raw_New_Build!AP80</f>
        <v>0</v>
      </c>
      <c r="R80" s="186">
        <f>Raw_New_Build!AQ80</f>
        <v>0</v>
      </c>
      <c r="S80" s="186">
        <f>Raw_New_Build!AR80</f>
        <v>0</v>
      </c>
      <c r="T80" s="186">
        <f>Raw_New_Build!AS80</f>
        <v>42.001987742679454</v>
      </c>
      <c r="U80" s="58"/>
    </row>
    <row r="81" spans="1:21" x14ac:dyDescent="0.25">
      <c r="A81" t="s">
        <v>5394</v>
      </c>
      <c r="B81" s="3"/>
      <c r="C81" s="58" t="str">
        <f>Raw_New_Build!AB81</f>
        <v>Greater_Imperial_Wind</v>
      </c>
      <c r="D81" s="58" t="e">
        <f>Raw_New_Build!AC81</f>
        <v>#N/A</v>
      </c>
      <c r="E81" s="58">
        <f>Raw_New_Build!AD81</f>
        <v>0</v>
      </c>
      <c r="F81" s="58">
        <f>Raw_New_Build!AE81</f>
        <v>0</v>
      </c>
      <c r="G81" s="58">
        <f>Raw_New_Build!AF81</f>
        <v>0</v>
      </c>
      <c r="H81" s="185">
        <f>Raw_New_Build!AG81</f>
        <v>0</v>
      </c>
      <c r="I81" s="185">
        <f>Raw_New_Build!AH81</f>
        <v>0</v>
      </c>
      <c r="J81" s="185">
        <f>Raw_New_Build!AI81</f>
        <v>0</v>
      </c>
      <c r="K81" s="185">
        <f>Raw_New_Build!AJ81</f>
        <v>0</v>
      </c>
      <c r="L81" s="185">
        <f>Raw_New_Build!AK81</f>
        <v>0</v>
      </c>
      <c r="M81" s="185">
        <f>Raw_New_Build!AL81</f>
        <v>0</v>
      </c>
      <c r="N81" s="185">
        <f>Raw_New_Build!AM81</f>
        <v>0</v>
      </c>
      <c r="O81" s="185">
        <f>Raw_New_Build!AN81</f>
        <v>0</v>
      </c>
      <c r="P81" s="186">
        <f>Raw_New_Build!AO81</f>
        <v>0</v>
      </c>
      <c r="Q81" s="186">
        <f>Raw_New_Build!AP81</f>
        <v>0</v>
      </c>
      <c r="R81" s="186">
        <f>Raw_New_Build!AQ81</f>
        <v>0</v>
      </c>
      <c r="S81" s="186">
        <f>Raw_New_Build!AR81</f>
        <v>0</v>
      </c>
      <c r="T81" s="186">
        <f>Raw_New_Build!AS81</f>
        <v>0</v>
      </c>
      <c r="U81" s="58"/>
    </row>
    <row r="82" spans="1:21" x14ac:dyDescent="0.25">
      <c r="A82" t="s">
        <v>5394</v>
      </c>
      <c r="B82" s="3"/>
      <c r="C82" s="58" t="str">
        <f>Raw_New_Build!AB82</f>
        <v>Distributed_Wind</v>
      </c>
      <c r="D82" s="58" t="str">
        <f>Raw_New_Build!AC82</f>
        <v>None</v>
      </c>
      <c r="E82" s="58">
        <f>Raw_New_Build!AD82</f>
        <v>0</v>
      </c>
      <c r="F82" s="58">
        <f>Raw_New_Build!AE82</f>
        <v>0</v>
      </c>
      <c r="G82" s="58">
        <f>Raw_New_Build!AF82</f>
        <v>0</v>
      </c>
      <c r="H82" s="185">
        <f>Raw_New_Build!AG82</f>
        <v>0</v>
      </c>
      <c r="I82" s="185">
        <f>Raw_New_Build!AH82</f>
        <v>0</v>
      </c>
      <c r="J82" s="185">
        <f>Raw_New_Build!AI82</f>
        <v>0</v>
      </c>
      <c r="K82" s="185">
        <f>Raw_New_Build!AJ82</f>
        <v>0</v>
      </c>
      <c r="L82" s="185">
        <f>Raw_New_Build!AK82</f>
        <v>0</v>
      </c>
      <c r="M82" s="185">
        <f>Raw_New_Build!AL82</f>
        <v>0</v>
      </c>
      <c r="N82" s="185">
        <f>Raw_New_Build!AM82</f>
        <v>0</v>
      </c>
      <c r="O82" s="185">
        <f>Raw_New_Build!AN82</f>
        <v>0</v>
      </c>
      <c r="P82" s="186">
        <f>Raw_New_Build!AO82</f>
        <v>0</v>
      </c>
      <c r="Q82" s="186">
        <f>Raw_New_Build!AP82</f>
        <v>0</v>
      </c>
      <c r="R82" s="186">
        <f>Raw_New_Build!AQ82</f>
        <v>0</v>
      </c>
      <c r="S82" s="186">
        <f>Raw_New_Build!AR82</f>
        <v>0</v>
      </c>
      <c r="T82" s="186">
        <f>Raw_New_Build!AS82</f>
        <v>0</v>
      </c>
      <c r="U82" s="58"/>
    </row>
    <row r="83" spans="1:21" x14ac:dyDescent="0.25">
      <c r="A83" t="s">
        <v>5395</v>
      </c>
      <c r="B83" s="3"/>
      <c r="C83" s="58" t="str">
        <f>Raw_New_Build!AB83</f>
        <v>Baja_California_Wind</v>
      </c>
      <c r="D83" s="58" t="e">
        <f>Raw_New_Build!AC83</f>
        <v>#N/A</v>
      </c>
      <c r="E83" s="58">
        <f>Raw_New_Build!AD83</f>
        <v>0</v>
      </c>
      <c r="F83" s="58">
        <f>Raw_New_Build!AE83</f>
        <v>0</v>
      </c>
      <c r="G83" s="58">
        <f>Raw_New_Build!AF83</f>
        <v>0</v>
      </c>
      <c r="H83" s="185">
        <f>Raw_New_Build!AG83</f>
        <v>0</v>
      </c>
      <c r="I83" s="185">
        <f>Raw_New_Build!AH83</f>
        <v>0</v>
      </c>
      <c r="J83" s="185">
        <f>Raw_New_Build!AI83</f>
        <v>0</v>
      </c>
      <c r="K83" s="185">
        <f>Raw_New_Build!AJ83</f>
        <v>0</v>
      </c>
      <c r="L83" s="185">
        <f>Raw_New_Build!AK83</f>
        <v>0</v>
      </c>
      <c r="M83" s="185">
        <f>Raw_New_Build!AL83</f>
        <v>0</v>
      </c>
      <c r="N83" s="185">
        <f>Raw_New_Build!AM83</f>
        <v>0</v>
      </c>
      <c r="O83" s="185">
        <f>Raw_New_Build!AN83</f>
        <v>0</v>
      </c>
      <c r="P83" s="186">
        <f>Raw_New_Build!AO83</f>
        <v>0</v>
      </c>
      <c r="Q83" s="186">
        <f>Raw_New_Build!AP83</f>
        <v>0</v>
      </c>
      <c r="R83" s="186">
        <f>Raw_New_Build!AQ83</f>
        <v>0</v>
      </c>
      <c r="S83" s="186">
        <f>Raw_New_Build!AR83</f>
        <v>0</v>
      </c>
      <c r="T83" s="186">
        <f>Raw_New_Build!AS83</f>
        <v>0</v>
      </c>
      <c r="U83" s="58"/>
    </row>
    <row r="84" spans="1:21" x14ac:dyDescent="0.25">
      <c r="A84" t="s">
        <v>5395</v>
      </c>
      <c r="B84" s="3"/>
      <c r="C84" s="58" t="str">
        <f>Raw_New_Build!AB84</f>
        <v>Pacific_Northwest_Wind</v>
      </c>
      <c r="D84" s="58" t="e">
        <f>Raw_New_Build!AC84</f>
        <v>#N/A</v>
      </c>
      <c r="E84" s="58">
        <f>Raw_New_Build!AD84</f>
        <v>0</v>
      </c>
      <c r="F84" s="58">
        <f>Raw_New_Build!AE84</f>
        <v>0</v>
      </c>
      <c r="G84" s="58">
        <f>Raw_New_Build!AF84</f>
        <v>0</v>
      </c>
      <c r="H84" s="185">
        <f>Raw_New_Build!AG84</f>
        <v>0</v>
      </c>
      <c r="I84" s="185">
        <f>Raw_New_Build!AH84</f>
        <v>0</v>
      </c>
      <c r="J84" s="185">
        <f>Raw_New_Build!AI84</f>
        <v>0</v>
      </c>
      <c r="K84" s="185">
        <f>Raw_New_Build!AJ84</f>
        <v>0</v>
      </c>
      <c r="L84" s="185">
        <f>Raw_New_Build!AK84</f>
        <v>0</v>
      </c>
      <c r="M84" s="185">
        <f>Raw_New_Build!AL84</f>
        <v>0</v>
      </c>
      <c r="N84" s="185">
        <f>Raw_New_Build!AM84</f>
        <v>0</v>
      </c>
      <c r="O84" s="185">
        <f>Raw_New_Build!AN84</f>
        <v>0</v>
      </c>
      <c r="P84" s="186">
        <f>Raw_New_Build!AO84</f>
        <v>0</v>
      </c>
      <c r="Q84" s="186">
        <f>Raw_New_Build!AP84</f>
        <v>0</v>
      </c>
      <c r="R84" s="186">
        <f>Raw_New_Build!AQ84</f>
        <v>0</v>
      </c>
      <c r="S84" s="186">
        <f>Raw_New_Build!AR84</f>
        <v>0</v>
      </c>
      <c r="T84" s="186">
        <f>Raw_New_Build!AS84</f>
        <v>0</v>
      </c>
      <c r="U84" s="58"/>
    </row>
    <row r="85" spans="1:21" x14ac:dyDescent="0.25">
      <c r="A85" t="s">
        <v>5395</v>
      </c>
      <c r="B85" s="3"/>
      <c r="C85" s="58" t="str">
        <f>Raw_New_Build!AB85</f>
        <v>NW_Ext_Tx_Wind</v>
      </c>
      <c r="D85" s="58" t="str">
        <f>Raw_New_Build!AC85</f>
        <v>Northern_California</v>
      </c>
      <c r="E85" s="58">
        <f>Raw_New_Build!AD85</f>
        <v>0</v>
      </c>
      <c r="F85" s="58">
        <f>Raw_New_Build!AE85</f>
        <v>0</v>
      </c>
      <c r="G85" s="58">
        <f>Raw_New_Build!AF85</f>
        <v>0</v>
      </c>
      <c r="H85" s="185">
        <f>Raw_New_Build!AG85</f>
        <v>0</v>
      </c>
      <c r="I85" s="185">
        <f>Raw_New_Build!AH85</f>
        <v>0</v>
      </c>
      <c r="J85" s="185">
        <f>Raw_New_Build!AI85</f>
        <v>0</v>
      </c>
      <c r="K85" s="185">
        <f>Raw_New_Build!AJ85</f>
        <v>0</v>
      </c>
      <c r="L85" s="185">
        <f>Raw_New_Build!AK85</f>
        <v>0</v>
      </c>
      <c r="M85" s="185">
        <f>Raw_New_Build!AL85</f>
        <v>0</v>
      </c>
      <c r="N85" s="185">
        <f>Raw_New_Build!AM85</f>
        <v>0</v>
      </c>
      <c r="O85" s="185">
        <f>Raw_New_Build!AN85</f>
        <v>0</v>
      </c>
      <c r="P85" s="186">
        <f>Raw_New_Build!AO85</f>
        <v>0</v>
      </c>
      <c r="Q85" s="186">
        <f>Raw_New_Build!AP85</f>
        <v>0</v>
      </c>
      <c r="R85" s="186">
        <f>Raw_New_Build!AQ85</f>
        <v>0</v>
      </c>
      <c r="S85" s="186">
        <f>Raw_New_Build!AR85</f>
        <v>0</v>
      </c>
      <c r="T85" s="186">
        <f>Raw_New_Build!AS85</f>
        <v>320.5714843520679</v>
      </c>
      <c r="U85" s="58"/>
    </row>
    <row r="86" spans="1:21" x14ac:dyDescent="0.25">
      <c r="A86" t="s">
        <v>5395</v>
      </c>
      <c r="B86" s="3"/>
      <c r="C86" s="58" t="str">
        <f>Raw_New_Build!AB86</f>
        <v>Idaho_Wind</v>
      </c>
      <c r="D86" s="58" t="e">
        <f>Raw_New_Build!AC86</f>
        <v>#N/A</v>
      </c>
      <c r="E86" s="58">
        <f>Raw_New_Build!AD86</f>
        <v>0</v>
      </c>
      <c r="F86" s="58">
        <f>Raw_New_Build!AE86</f>
        <v>0</v>
      </c>
      <c r="G86" s="58">
        <f>Raw_New_Build!AF86</f>
        <v>0</v>
      </c>
      <c r="H86" s="185">
        <f>Raw_New_Build!AG86</f>
        <v>0</v>
      </c>
      <c r="I86" s="185">
        <f>Raw_New_Build!AH86</f>
        <v>0</v>
      </c>
      <c r="J86" s="185">
        <f>Raw_New_Build!AI86</f>
        <v>0</v>
      </c>
      <c r="K86" s="185">
        <f>Raw_New_Build!AJ86</f>
        <v>0</v>
      </c>
      <c r="L86" s="185">
        <f>Raw_New_Build!AK86</f>
        <v>0</v>
      </c>
      <c r="M86" s="185">
        <f>Raw_New_Build!AL86</f>
        <v>0</v>
      </c>
      <c r="N86" s="185">
        <f>Raw_New_Build!AM86</f>
        <v>0</v>
      </c>
      <c r="O86" s="185">
        <f>Raw_New_Build!AN86</f>
        <v>0</v>
      </c>
      <c r="P86" s="186">
        <f>Raw_New_Build!AO86</f>
        <v>0</v>
      </c>
      <c r="Q86" s="186">
        <f>Raw_New_Build!AP86</f>
        <v>0</v>
      </c>
      <c r="R86" s="186">
        <f>Raw_New_Build!AQ86</f>
        <v>0</v>
      </c>
      <c r="S86" s="186">
        <f>Raw_New_Build!AR86</f>
        <v>0</v>
      </c>
      <c r="T86" s="186">
        <f>Raw_New_Build!AS86</f>
        <v>0</v>
      </c>
      <c r="U86" s="58"/>
    </row>
    <row r="87" spans="1:21" x14ac:dyDescent="0.25">
      <c r="A87" t="s">
        <v>5395</v>
      </c>
      <c r="B87" s="3"/>
      <c r="C87" s="58" t="str">
        <f>Raw_New_Build!AB87</f>
        <v>Utah_Wind</v>
      </c>
      <c r="D87" s="58" t="e">
        <f>Raw_New_Build!AC87</f>
        <v>#N/A</v>
      </c>
      <c r="E87" s="58">
        <f>Raw_New_Build!AD87</f>
        <v>0</v>
      </c>
      <c r="F87" s="58">
        <f>Raw_New_Build!AE87</f>
        <v>0</v>
      </c>
      <c r="G87" s="58">
        <f>Raw_New_Build!AF87</f>
        <v>0</v>
      </c>
      <c r="H87" s="185">
        <f>Raw_New_Build!AG87</f>
        <v>0</v>
      </c>
      <c r="I87" s="185">
        <f>Raw_New_Build!AH87</f>
        <v>0</v>
      </c>
      <c r="J87" s="185">
        <f>Raw_New_Build!AI87</f>
        <v>0</v>
      </c>
      <c r="K87" s="185">
        <f>Raw_New_Build!AJ87</f>
        <v>0</v>
      </c>
      <c r="L87" s="185">
        <f>Raw_New_Build!AK87</f>
        <v>0</v>
      </c>
      <c r="M87" s="185">
        <f>Raw_New_Build!AL87</f>
        <v>0</v>
      </c>
      <c r="N87" s="185">
        <f>Raw_New_Build!AM87</f>
        <v>0</v>
      </c>
      <c r="O87" s="185">
        <f>Raw_New_Build!AN87</f>
        <v>0</v>
      </c>
      <c r="P87" s="186">
        <f>Raw_New_Build!AO87</f>
        <v>0</v>
      </c>
      <c r="Q87" s="186">
        <f>Raw_New_Build!AP87</f>
        <v>0</v>
      </c>
      <c r="R87" s="186">
        <f>Raw_New_Build!AQ87</f>
        <v>0</v>
      </c>
      <c r="S87" s="186">
        <f>Raw_New_Build!AR87</f>
        <v>0</v>
      </c>
      <c r="T87" s="186">
        <f>Raw_New_Build!AS87</f>
        <v>0</v>
      </c>
      <c r="U87" s="58"/>
    </row>
    <row r="88" spans="1:21" x14ac:dyDescent="0.25">
      <c r="A88" t="s">
        <v>5395</v>
      </c>
      <c r="B88" s="3"/>
      <c r="C88" s="58" t="str">
        <f>Raw_New_Build!AB88</f>
        <v>Wyoming_Wind</v>
      </c>
      <c r="D88" s="58" t="e">
        <f>Raw_New_Build!AC88</f>
        <v>#N/A</v>
      </c>
      <c r="E88" s="58">
        <f>Raw_New_Build!AD88</f>
        <v>0</v>
      </c>
      <c r="F88" s="58">
        <f>Raw_New_Build!AE88</f>
        <v>0</v>
      </c>
      <c r="G88" s="58">
        <f>Raw_New_Build!AF88</f>
        <v>0</v>
      </c>
      <c r="H88" s="185">
        <f>Raw_New_Build!AG88</f>
        <v>0</v>
      </c>
      <c r="I88" s="185">
        <f>Raw_New_Build!AH88</f>
        <v>0</v>
      </c>
      <c r="J88" s="185">
        <f>Raw_New_Build!AI88</f>
        <v>0</v>
      </c>
      <c r="K88" s="185">
        <f>Raw_New_Build!AJ88</f>
        <v>0</v>
      </c>
      <c r="L88" s="185">
        <f>Raw_New_Build!AK88</f>
        <v>0</v>
      </c>
      <c r="M88" s="185">
        <f>Raw_New_Build!AL88</f>
        <v>0</v>
      </c>
      <c r="N88" s="185">
        <f>Raw_New_Build!AM88</f>
        <v>0</v>
      </c>
      <c r="O88" s="185">
        <f>Raw_New_Build!AN88</f>
        <v>0</v>
      </c>
      <c r="P88" s="186">
        <f>Raw_New_Build!AO88</f>
        <v>0</v>
      </c>
      <c r="Q88" s="186">
        <f>Raw_New_Build!AP88</f>
        <v>0</v>
      </c>
      <c r="R88" s="186">
        <f>Raw_New_Build!AQ88</f>
        <v>0</v>
      </c>
      <c r="S88" s="186">
        <f>Raw_New_Build!AR88</f>
        <v>0</v>
      </c>
      <c r="T88" s="186">
        <f>Raw_New_Build!AS88</f>
        <v>0</v>
      </c>
      <c r="U88" s="58"/>
    </row>
    <row r="89" spans="1:21" x14ac:dyDescent="0.25">
      <c r="A89" t="s">
        <v>5395</v>
      </c>
      <c r="B89" s="3"/>
      <c r="C89" s="58" t="str">
        <f>Raw_New_Build!AB89</f>
        <v>Southern_Nevada_Wind</v>
      </c>
      <c r="D89" s="58" t="str">
        <f>Raw_New_Build!AC89</f>
        <v>Mountain_Pass_El_Dorado</v>
      </c>
      <c r="E89" s="58">
        <f>Raw_New_Build!AD89</f>
        <v>0</v>
      </c>
      <c r="F89" s="58">
        <f>Raw_New_Build!AE89</f>
        <v>0</v>
      </c>
      <c r="G89" s="58">
        <f>Raw_New_Build!AF89</f>
        <v>0</v>
      </c>
      <c r="H89" s="185">
        <f>Raw_New_Build!AG89</f>
        <v>0</v>
      </c>
      <c r="I89" s="185">
        <f>Raw_New_Build!AH89</f>
        <v>0</v>
      </c>
      <c r="J89" s="185">
        <f>Raw_New_Build!AI89</f>
        <v>0</v>
      </c>
      <c r="K89" s="185">
        <f>Raw_New_Build!AJ89</f>
        <v>0</v>
      </c>
      <c r="L89" s="185">
        <f>Raw_New_Build!AK89</f>
        <v>0</v>
      </c>
      <c r="M89" s="185">
        <f>Raw_New_Build!AL89</f>
        <v>0</v>
      </c>
      <c r="N89" s="185">
        <f>Raw_New_Build!AM89</f>
        <v>0</v>
      </c>
      <c r="O89" s="185">
        <f>Raw_New_Build!AN89</f>
        <v>0</v>
      </c>
      <c r="P89" s="186">
        <f>Raw_New_Build!AO89</f>
        <v>0</v>
      </c>
      <c r="Q89" s="186">
        <f>Raw_New_Build!AP89</f>
        <v>0</v>
      </c>
      <c r="R89" s="186">
        <f>Raw_New_Build!AQ89</f>
        <v>0</v>
      </c>
      <c r="S89" s="186">
        <f>Raw_New_Build!AR89</f>
        <v>0</v>
      </c>
      <c r="T89" s="186">
        <f>Raw_New_Build!AS89</f>
        <v>0</v>
      </c>
      <c r="U89" s="58"/>
    </row>
    <row r="90" spans="1:21" x14ac:dyDescent="0.25">
      <c r="A90" t="s">
        <v>5395</v>
      </c>
      <c r="B90" s="3"/>
      <c r="C90" s="58" t="str">
        <f>Raw_New_Build!AB90</f>
        <v>Arizona_Wind</v>
      </c>
      <c r="D90" s="58" t="e">
        <f>Raw_New_Build!AC90</f>
        <v>#N/A</v>
      </c>
      <c r="E90" s="58">
        <f>Raw_New_Build!AD90</f>
        <v>0</v>
      </c>
      <c r="F90" s="58">
        <f>Raw_New_Build!AE90</f>
        <v>0</v>
      </c>
      <c r="G90" s="58">
        <f>Raw_New_Build!AF90</f>
        <v>0</v>
      </c>
      <c r="H90" s="185">
        <f>Raw_New_Build!AG90</f>
        <v>0</v>
      </c>
      <c r="I90" s="185">
        <f>Raw_New_Build!AH90</f>
        <v>0</v>
      </c>
      <c r="J90" s="185">
        <f>Raw_New_Build!AI90</f>
        <v>0</v>
      </c>
      <c r="K90" s="185">
        <f>Raw_New_Build!AJ90</f>
        <v>0</v>
      </c>
      <c r="L90" s="185">
        <f>Raw_New_Build!AK90</f>
        <v>0</v>
      </c>
      <c r="M90" s="185">
        <f>Raw_New_Build!AL90</f>
        <v>0</v>
      </c>
      <c r="N90" s="185">
        <f>Raw_New_Build!AM90</f>
        <v>0</v>
      </c>
      <c r="O90" s="185">
        <f>Raw_New_Build!AN90</f>
        <v>0</v>
      </c>
      <c r="P90" s="186">
        <f>Raw_New_Build!AO90</f>
        <v>0</v>
      </c>
      <c r="Q90" s="186">
        <f>Raw_New_Build!AP90</f>
        <v>0</v>
      </c>
      <c r="R90" s="186">
        <f>Raw_New_Build!AQ90</f>
        <v>0</v>
      </c>
      <c r="S90" s="186">
        <f>Raw_New_Build!AR90</f>
        <v>0</v>
      </c>
      <c r="T90" s="186">
        <f>Raw_New_Build!AS90</f>
        <v>0</v>
      </c>
      <c r="U90" s="58"/>
    </row>
    <row r="91" spans="1:21" x14ac:dyDescent="0.25">
      <c r="A91" t="s">
        <v>5395</v>
      </c>
      <c r="B91" s="3"/>
      <c r="C91" s="58" t="str">
        <f>Raw_New_Build!AB91</f>
        <v>New_Mexico_Wind</v>
      </c>
      <c r="D91" s="58" t="e">
        <f>Raw_New_Build!AC91</f>
        <v>#N/A</v>
      </c>
      <c r="E91" s="58">
        <f>Raw_New_Build!AD91</f>
        <v>0</v>
      </c>
      <c r="F91" s="58">
        <f>Raw_New_Build!AE91</f>
        <v>0</v>
      </c>
      <c r="G91" s="58">
        <f>Raw_New_Build!AF91</f>
        <v>0</v>
      </c>
      <c r="H91" s="185">
        <f>Raw_New_Build!AG91</f>
        <v>0</v>
      </c>
      <c r="I91" s="185">
        <f>Raw_New_Build!AH91</f>
        <v>0</v>
      </c>
      <c r="J91" s="185">
        <f>Raw_New_Build!AI91</f>
        <v>0</v>
      </c>
      <c r="K91" s="185">
        <f>Raw_New_Build!AJ91</f>
        <v>0</v>
      </c>
      <c r="L91" s="185">
        <f>Raw_New_Build!AK91</f>
        <v>0</v>
      </c>
      <c r="M91" s="185">
        <f>Raw_New_Build!AL91</f>
        <v>0</v>
      </c>
      <c r="N91" s="185">
        <f>Raw_New_Build!AM91</f>
        <v>0</v>
      </c>
      <c r="O91" s="185">
        <f>Raw_New_Build!AN91</f>
        <v>0</v>
      </c>
      <c r="P91" s="186">
        <f>Raw_New_Build!AO91</f>
        <v>0</v>
      </c>
      <c r="Q91" s="186">
        <f>Raw_New_Build!AP91</f>
        <v>0</v>
      </c>
      <c r="R91" s="186">
        <f>Raw_New_Build!AQ91</f>
        <v>0</v>
      </c>
      <c r="S91" s="186">
        <f>Raw_New_Build!AR91</f>
        <v>0</v>
      </c>
      <c r="T91" s="186">
        <f>Raw_New_Build!AS91</f>
        <v>0</v>
      </c>
      <c r="U91" s="58"/>
    </row>
    <row r="92" spans="1:21" x14ac:dyDescent="0.25">
      <c r="A92" t="s">
        <v>5395</v>
      </c>
      <c r="B92" s="3"/>
      <c r="C92" s="58" t="str">
        <f>Raw_New_Build!AB92</f>
        <v>SW_Ext_Tx_Wind</v>
      </c>
      <c r="D92" s="58" t="str">
        <f>Raw_New_Build!AC92</f>
        <v>Riverside_East_Palm_Springs</v>
      </c>
      <c r="E92" s="58">
        <f>Raw_New_Build!AD92</f>
        <v>0</v>
      </c>
      <c r="F92" s="58">
        <f>Raw_New_Build!AE92</f>
        <v>0</v>
      </c>
      <c r="G92" s="58">
        <f>Raw_New_Build!AF92</f>
        <v>0</v>
      </c>
      <c r="H92" s="185">
        <f>Raw_New_Build!AG92</f>
        <v>0</v>
      </c>
      <c r="I92" s="185">
        <f>Raw_New_Build!AH92</f>
        <v>0</v>
      </c>
      <c r="J92" s="185">
        <f>Raw_New_Build!AI92</f>
        <v>0</v>
      </c>
      <c r="K92" s="185">
        <f>Raw_New_Build!AJ92</f>
        <v>0</v>
      </c>
      <c r="L92" s="185">
        <f>Raw_New_Build!AK92</f>
        <v>0</v>
      </c>
      <c r="M92" s="185">
        <f>Raw_New_Build!AL92</f>
        <v>0</v>
      </c>
      <c r="N92" s="185">
        <f>Raw_New_Build!AM92</f>
        <v>0</v>
      </c>
      <c r="O92" s="185">
        <f>Raw_New_Build!AN92</f>
        <v>0</v>
      </c>
      <c r="P92" s="186">
        <f>Raw_New_Build!AO92</f>
        <v>0</v>
      </c>
      <c r="Q92" s="186">
        <f>Raw_New_Build!AP92</f>
        <v>0</v>
      </c>
      <c r="R92" s="186">
        <f>Raw_New_Build!AQ92</f>
        <v>0</v>
      </c>
      <c r="S92" s="186">
        <f>Raw_New_Build!AR92</f>
        <v>0</v>
      </c>
      <c r="T92" s="186">
        <f>Raw_New_Build!AS92</f>
        <v>499.99994263759083</v>
      </c>
      <c r="U92" s="58"/>
    </row>
    <row r="93" spans="1:21" x14ac:dyDescent="0.25">
      <c r="A93" t="s">
        <v>5394</v>
      </c>
      <c r="B93" s="3"/>
      <c r="C93" s="58" t="str">
        <f>Raw_New_Build!AB93</f>
        <v>InState_Biomass</v>
      </c>
      <c r="D93" s="58" t="str">
        <f>Raw_New_Build!AC93</f>
        <v>None</v>
      </c>
      <c r="E93" s="58">
        <f>Raw_New_Build!AD93</f>
        <v>0</v>
      </c>
      <c r="F93" s="58">
        <f>Raw_New_Build!AE93</f>
        <v>0</v>
      </c>
      <c r="G93" s="58">
        <f>Raw_New_Build!AF93</f>
        <v>0</v>
      </c>
      <c r="H93" s="185">
        <f>Raw_New_Build!AG93</f>
        <v>0</v>
      </c>
      <c r="I93" s="185">
        <f>Raw_New_Build!AH93</f>
        <v>0</v>
      </c>
      <c r="J93" s="185">
        <f>Raw_New_Build!AI93</f>
        <v>0</v>
      </c>
      <c r="K93" s="185">
        <f>Raw_New_Build!AJ93</f>
        <v>0</v>
      </c>
      <c r="L93" s="185">
        <f>Raw_New_Build!AK93</f>
        <v>0</v>
      </c>
      <c r="M93" s="185">
        <f>Raw_New_Build!AL93</f>
        <v>0</v>
      </c>
      <c r="N93" s="185">
        <f>Raw_New_Build!AM93</f>
        <v>0</v>
      </c>
      <c r="O93" s="185">
        <f>Raw_New_Build!AN93</f>
        <v>0</v>
      </c>
      <c r="P93" s="186">
        <f>Raw_New_Build!AO93</f>
        <v>0</v>
      </c>
      <c r="Q93" s="186">
        <f>Raw_New_Build!AP93</f>
        <v>0</v>
      </c>
      <c r="R93" s="186">
        <f>Raw_New_Build!AQ93</f>
        <v>0</v>
      </c>
      <c r="S93" s="186">
        <f>Raw_New_Build!AR93</f>
        <v>0</v>
      </c>
      <c r="T93" s="186">
        <f>Raw_New_Build!AS93</f>
        <v>0</v>
      </c>
      <c r="U93" s="58"/>
    </row>
    <row r="94" spans="1:21" x14ac:dyDescent="0.25">
      <c r="A94" t="s">
        <v>5394</v>
      </c>
      <c r="B94" s="3"/>
      <c r="C94" s="58" t="str">
        <f>Raw_New_Build!AB94</f>
        <v>Greater_Imperial_Geothermal</v>
      </c>
      <c r="D94" s="58" t="str">
        <f>Raw_New_Build!AC94</f>
        <v>Greater_Imperial</v>
      </c>
      <c r="E94" s="58">
        <f>Raw_New_Build!AD94</f>
        <v>0</v>
      </c>
      <c r="F94" s="58">
        <f>Raw_New_Build!AE94</f>
        <v>0</v>
      </c>
      <c r="G94" s="58">
        <f>Raw_New_Build!AF94</f>
        <v>0</v>
      </c>
      <c r="H94" s="185">
        <f>Raw_New_Build!AG94</f>
        <v>0</v>
      </c>
      <c r="I94" s="185">
        <f>Raw_New_Build!AH94</f>
        <v>0</v>
      </c>
      <c r="J94" s="185">
        <f>Raw_New_Build!AI94</f>
        <v>0</v>
      </c>
      <c r="K94" s="185">
        <f>Raw_New_Build!AJ94</f>
        <v>0</v>
      </c>
      <c r="L94" s="185">
        <f>Raw_New_Build!AK94</f>
        <v>0</v>
      </c>
      <c r="M94" s="185">
        <f>Raw_New_Build!AL94</f>
        <v>0</v>
      </c>
      <c r="N94" s="185">
        <f>Raw_New_Build!AM94</f>
        <v>0</v>
      </c>
      <c r="O94" s="185">
        <f>Raw_New_Build!AN94</f>
        <v>0</v>
      </c>
      <c r="P94" s="186">
        <f>Raw_New_Build!AO94</f>
        <v>0</v>
      </c>
      <c r="Q94" s="186">
        <f>Raw_New_Build!AP94</f>
        <v>0</v>
      </c>
      <c r="R94" s="186">
        <f>Raw_New_Build!AQ94</f>
        <v>0</v>
      </c>
      <c r="S94" s="186">
        <f>Raw_New_Build!AR94</f>
        <v>0</v>
      </c>
      <c r="T94" s="186">
        <f>Raw_New_Build!AS94</f>
        <v>707.93668774450714</v>
      </c>
      <c r="U94" s="58"/>
    </row>
    <row r="95" spans="1:21" x14ac:dyDescent="0.25">
      <c r="A95" t="s">
        <v>5394</v>
      </c>
      <c r="B95" s="3"/>
      <c r="C95" s="58" t="str">
        <f>Raw_New_Build!AB95</f>
        <v>Northern_California_Geothermal</v>
      </c>
      <c r="D95" s="58" t="str">
        <f>Raw_New_Build!AC95</f>
        <v>Northern_California</v>
      </c>
      <c r="E95" s="58">
        <f>Raw_New_Build!AD95</f>
        <v>0</v>
      </c>
      <c r="F95" s="58">
        <f>Raw_New_Build!AE95</f>
        <v>0</v>
      </c>
      <c r="G95" s="58">
        <f>Raw_New_Build!AF95</f>
        <v>0</v>
      </c>
      <c r="H95" s="185">
        <f>Raw_New_Build!AG95</f>
        <v>0</v>
      </c>
      <c r="I95" s="185">
        <f>Raw_New_Build!AH95</f>
        <v>0</v>
      </c>
      <c r="J95" s="185">
        <f>Raw_New_Build!AI95</f>
        <v>0</v>
      </c>
      <c r="K95" s="185">
        <f>Raw_New_Build!AJ95</f>
        <v>0</v>
      </c>
      <c r="L95" s="185">
        <f>Raw_New_Build!AK95</f>
        <v>0</v>
      </c>
      <c r="M95" s="185">
        <f>Raw_New_Build!AL95</f>
        <v>0</v>
      </c>
      <c r="N95" s="185">
        <f>Raw_New_Build!AM95</f>
        <v>0</v>
      </c>
      <c r="O95" s="185">
        <f>Raw_New_Build!AN95</f>
        <v>0</v>
      </c>
      <c r="P95" s="186">
        <f>Raw_New_Build!AO95</f>
        <v>0</v>
      </c>
      <c r="Q95" s="186">
        <f>Raw_New_Build!AP95</f>
        <v>0</v>
      </c>
      <c r="R95" s="186">
        <f>Raw_New_Build!AQ95</f>
        <v>0</v>
      </c>
      <c r="S95" s="186">
        <f>Raw_New_Build!AR95</f>
        <v>0</v>
      </c>
      <c r="T95" s="186">
        <f>Raw_New_Build!AS95</f>
        <v>423.99999999999989</v>
      </c>
      <c r="U95" s="58"/>
    </row>
    <row r="96" spans="1:21" x14ac:dyDescent="0.25">
      <c r="A96" t="s">
        <v>5395</v>
      </c>
      <c r="B96" s="3"/>
      <c r="C96" s="58" t="str">
        <f>Raw_New_Build!AB96</f>
        <v>Pacific_Northwest_Geothermal</v>
      </c>
      <c r="D96" s="58" t="e">
        <f>Raw_New_Build!AC96</f>
        <v>#N/A</v>
      </c>
      <c r="E96" s="58">
        <f>Raw_New_Build!AD96</f>
        <v>0</v>
      </c>
      <c r="F96" s="58">
        <f>Raw_New_Build!AE96</f>
        <v>0</v>
      </c>
      <c r="G96" s="58">
        <f>Raw_New_Build!AF96</f>
        <v>0</v>
      </c>
      <c r="H96" s="185">
        <f>Raw_New_Build!AG96</f>
        <v>0</v>
      </c>
      <c r="I96" s="185">
        <f>Raw_New_Build!AH96</f>
        <v>0</v>
      </c>
      <c r="J96" s="185">
        <f>Raw_New_Build!AI96</f>
        <v>0</v>
      </c>
      <c r="K96" s="185">
        <f>Raw_New_Build!AJ96</f>
        <v>0</v>
      </c>
      <c r="L96" s="185">
        <f>Raw_New_Build!AK96</f>
        <v>0</v>
      </c>
      <c r="M96" s="185">
        <f>Raw_New_Build!AL96</f>
        <v>0</v>
      </c>
      <c r="N96" s="185">
        <f>Raw_New_Build!AM96</f>
        <v>0</v>
      </c>
      <c r="O96" s="185">
        <f>Raw_New_Build!AN96</f>
        <v>0</v>
      </c>
      <c r="P96" s="186">
        <f>Raw_New_Build!AO96</f>
        <v>0</v>
      </c>
      <c r="Q96" s="186">
        <f>Raw_New_Build!AP96</f>
        <v>0</v>
      </c>
      <c r="R96" s="186">
        <f>Raw_New_Build!AQ96</f>
        <v>0</v>
      </c>
      <c r="S96" s="186">
        <f>Raw_New_Build!AR96</f>
        <v>0</v>
      </c>
      <c r="T96" s="186">
        <f>Raw_New_Build!AS96</f>
        <v>0</v>
      </c>
      <c r="U96" s="58"/>
    </row>
    <row r="97" spans="1:21" x14ac:dyDescent="0.25">
      <c r="A97" t="s">
        <v>5395</v>
      </c>
      <c r="B97" s="3"/>
      <c r="C97" s="58" t="str">
        <f>Raw_New_Build!AB97</f>
        <v>Southern_Nevada_Geothermal</v>
      </c>
      <c r="D97" s="58" t="str">
        <f>Raw_New_Build!AC97</f>
        <v>Mountain_Pass_El_Dorado</v>
      </c>
      <c r="E97" s="58">
        <f>Raw_New_Build!AD97</f>
        <v>0</v>
      </c>
      <c r="F97" s="58">
        <f>Raw_New_Build!AE97</f>
        <v>0</v>
      </c>
      <c r="G97" s="58">
        <f>Raw_New_Build!AF97</f>
        <v>0</v>
      </c>
      <c r="H97" s="185">
        <f>Raw_New_Build!AG97</f>
        <v>0</v>
      </c>
      <c r="I97" s="185">
        <f>Raw_New_Build!AH97</f>
        <v>0</v>
      </c>
      <c r="J97" s="185">
        <f>Raw_New_Build!AI97</f>
        <v>0</v>
      </c>
      <c r="K97" s="185">
        <f>Raw_New_Build!AJ97</f>
        <v>0</v>
      </c>
      <c r="L97" s="185">
        <f>Raw_New_Build!AK97</f>
        <v>0</v>
      </c>
      <c r="M97" s="185">
        <f>Raw_New_Build!AL97</f>
        <v>0</v>
      </c>
      <c r="N97" s="185">
        <f>Raw_New_Build!AM97</f>
        <v>0</v>
      </c>
      <c r="O97" s="185">
        <f>Raw_New_Build!AN97</f>
        <v>0</v>
      </c>
      <c r="P97" s="189">
        <f>Raw_New_Build!AO97</f>
        <v>0</v>
      </c>
      <c r="Q97" s="189">
        <f>Raw_New_Build!AP97</f>
        <v>0</v>
      </c>
      <c r="R97" s="189">
        <f>Raw_New_Build!AQ97</f>
        <v>0</v>
      </c>
      <c r="S97" s="189">
        <f>Raw_New_Build!AR97</f>
        <v>0</v>
      </c>
      <c r="T97" s="189">
        <f>Raw_New_Build!AS97</f>
        <v>0</v>
      </c>
      <c r="U97" s="58"/>
    </row>
    <row r="98" spans="1:21" x14ac:dyDescent="0.25">
      <c r="B98" s="3"/>
      <c r="C98" s="5" t="s">
        <v>5394</v>
      </c>
      <c r="D98" s="21"/>
      <c r="E98" s="172">
        <v>0</v>
      </c>
      <c r="F98" s="172">
        <v>0</v>
      </c>
      <c r="G98" s="172">
        <v>0</v>
      </c>
      <c r="H98" s="172">
        <f>SUMIFS(H$56:H$97,$A$56:$A$97,"In-State")</f>
        <v>341.37313065969141</v>
      </c>
      <c r="I98" s="172">
        <f t="shared" ref="I98:T98" si="5">SUMIFS(I$56:I$97,$A$56:$A$97,"In-State")</f>
        <v>0</v>
      </c>
      <c r="J98" s="172">
        <f t="shared" si="5"/>
        <v>0</v>
      </c>
      <c r="K98" s="172">
        <f t="shared" si="5"/>
        <v>0</v>
      </c>
      <c r="L98" s="172">
        <f t="shared" si="5"/>
        <v>3187.0331529547207</v>
      </c>
      <c r="M98" s="172">
        <f t="shared" si="5"/>
        <v>0</v>
      </c>
      <c r="N98" s="172">
        <f t="shared" si="5"/>
        <v>0</v>
      </c>
      <c r="O98" s="172">
        <f t="shared" si="5"/>
        <v>0</v>
      </c>
      <c r="P98" s="172">
        <f t="shared" si="5"/>
        <v>3187.0331529547207</v>
      </c>
      <c r="Q98" s="172">
        <f t="shared" si="5"/>
        <v>0</v>
      </c>
      <c r="R98" s="172">
        <f t="shared" si="5"/>
        <v>0</v>
      </c>
      <c r="S98" s="172">
        <f t="shared" si="5"/>
        <v>0</v>
      </c>
      <c r="T98" s="172">
        <f t="shared" si="5"/>
        <v>4383.2871402963992</v>
      </c>
      <c r="U98" s="58"/>
    </row>
    <row r="99" spans="1:21" x14ac:dyDescent="0.25">
      <c r="B99" s="3"/>
      <c r="C99" s="10" t="s">
        <v>5395</v>
      </c>
      <c r="D99" s="169"/>
      <c r="E99" s="170">
        <v>0</v>
      </c>
      <c r="F99" s="170">
        <v>0</v>
      </c>
      <c r="G99" s="170">
        <v>0</v>
      </c>
      <c r="H99" s="170">
        <f>SUMIFS(H$56:H$97,$A$56:$A$97,"Out-Of-State")</f>
        <v>0</v>
      </c>
      <c r="I99" s="170">
        <f t="shared" ref="I99:T99" si="6">SUMIFS(I$56:I$97,$A$56:$A$97,"Out-Of-State")</f>
        <v>0</v>
      </c>
      <c r="J99" s="170">
        <f t="shared" si="6"/>
        <v>0</v>
      </c>
      <c r="K99" s="170">
        <f t="shared" si="6"/>
        <v>0</v>
      </c>
      <c r="L99" s="170">
        <f t="shared" si="6"/>
        <v>801.5812367107111</v>
      </c>
      <c r="M99" s="170">
        <f t="shared" si="6"/>
        <v>0</v>
      </c>
      <c r="N99" s="170">
        <f t="shared" si="6"/>
        <v>0</v>
      </c>
      <c r="O99" s="170">
        <f t="shared" si="6"/>
        <v>0</v>
      </c>
      <c r="P99" s="170">
        <f t="shared" si="6"/>
        <v>801.5812367107111</v>
      </c>
      <c r="Q99" s="170">
        <f t="shared" si="6"/>
        <v>0</v>
      </c>
      <c r="R99" s="170">
        <f t="shared" si="6"/>
        <v>0</v>
      </c>
      <c r="S99" s="170">
        <f t="shared" si="6"/>
        <v>0</v>
      </c>
      <c r="T99" s="170">
        <f t="shared" si="6"/>
        <v>1622.1526637003699</v>
      </c>
      <c r="U99" s="58"/>
    </row>
    <row r="100" spans="1:21" x14ac:dyDescent="0.25">
      <c r="B100" s="3"/>
      <c r="C100" s="171" t="s">
        <v>5396</v>
      </c>
      <c r="D100" s="3"/>
      <c r="E100" s="3"/>
      <c r="F100" s="3"/>
      <c r="G100" s="3"/>
      <c r="H100" s="3"/>
      <c r="I100" s="3"/>
      <c r="J100" s="3"/>
      <c r="K100" s="3"/>
      <c r="L100" s="3"/>
      <c r="M100" s="3"/>
      <c r="N100" s="3"/>
      <c r="O100" s="3"/>
      <c r="P100" s="3"/>
      <c r="Q100" s="3"/>
      <c r="R100" s="3"/>
      <c r="S100" s="3"/>
      <c r="T100" s="3"/>
      <c r="U100" s="3"/>
    </row>
    <row r="101" spans="1:21" x14ac:dyDescent="0.25">
      <c r="B101" s="3"/>
      <c r="C101" s="3"/>
      <c r="D101" s="3"/>
      <c r="E101" s="3"/>
      <c r="F101" s="3"/>
      <c r="G101" s="3"/>
      <c r="H101" s="3"/>
      <c r="I101" s="3"/>
      <c r="J101" s="3"/>
      <c r="K101" s="3"/>
      <c r="L101" s="3"/>
      <c r="M101" s="3"/>
      <c r="N101" s="3"/>
      <c r="O101" s="3"/>
      <c r="P101" s="3"/>
      <c r="Q101" s="3"/>
      <c r="R101" s="3"/>
      <c r="S101" s="3"/>
      <c r="T101" s="3"/>
      <c r="U101" s="3"/>
    </row>
    <row r="102" spans="1:21" ht="15.75" x14ac:dyDescent="0.25">
      <c r="B102" s="163" t="s">
        <v>5399</v>
      </c>
      <c r="C102" s="163"/>
      <c r="D102" s="164"/>
      <c r="E102" s="164"/>
      <c r="F102" s="164"/>
      <c r="G102" s="164"/>
      <c r="H102" s="164"/>
      <c r="I102" s="164"/>
      <c r="J102" s="164"/>
      <c r="K102" s="164"/>
      <c r="L102" s="164"/>
      <c r="M102" s="164"/>
      <c r="N102" s="164"/>
      <c r="O102" s="164"/>
      <c r="P102" s="164"/>
      <c r="Q102" s="164"/>
      <c r="R102" s="164"/>
      <c r="S102" s="164"/>
      <c r="T102" s="164"/>
      <c r="U102" s="164"/>
    </row>
    <row r="103" spans="1:21" x14ac:dyDescent="0.25">
      <c r="B103" s="3"/>
      <c r="C103" s="3"/>
      <c r="D103" s="3"/>
      <c r="E103" s="3"/>
      <c r="F103" s="3"/>
      <c r="G103" s="3"/>
      <c r="H103" s="3"/>
      <c r="I103" s="3"/>
      <c r="J103" s="3"/>
      <c r="K103" s="3"/>
      <c r="L103" s="3"/>
      <c r="M103" s="3"/>
      <c r="N103" s="3"/>
      <c r="O103" s="3"/>
      <c r="P103" s="3"/>
      <c r="Q103" s="3"/>
      <c r="R103" s="3"/>
      <c r="S103" s="3"/>
      <c r="T103" s="3"/>
      <c r="U103" s="3"/>
    </row>
    <row r="104" spans="1:21" x14ac:dyDescent="0.25">
      <c r="B104" s="3"/>
      <c r="C104" s="19" t="s">
        <v>5400</v>
      </c>
      <c r="D104" s="3"/>
      <c r="E104" s="3"/>
      <c r="F104" s="3"/>
      <c r="G104" s="3"/>
      <c r="H104" s="3"/>
      <c r="I104" s="3"/>
      <c r="J104" s="3"/>
      <c r="K104" s="3"/>
      <c r="L104" s="3"/>
      <c r="M104" s="3"/>
      <c r="N104" s="3"/>
      <c r="O104" s="3"/>
      <c r="P104" s="3"/>
      <c r="Q104" s="3"/>
      <c r="R104" s="3"/>
      <c r="S104" s="3"/>
      <c r="T104" s="3"/>
      <c r="U104" s="3"/>
    </row>
    <row r="105" spans="1:21" x14ac:dyDescent="0.25">
      <c r="A105" t="s">
        <v>5403</v>
      </c>
      <c r="B105" s="3"/>
      <c r="C105" s="165" t="s">
        <v>5392</v>
      </c>
      <c r="D105" s="166" t="s">
        <v>5393</v>
      </c>
      <c r="E105" s="167">
        <v>2015</v>
      </c>
      <c r="F105" s="167">
        <v>2016</v>
      </c>
      <c r="G105" s="167">
        <v>2017</v>
      </c>
      <c r="H105" s="167">
        <v>2018</v>
      </c>
      <c r="I105" s="167">
        <v>2019</v>
      </c>
      <c r="J105" s="167">
        <v>2020</v>
      </c>
      <c r="K105" s="167">
        <v>2021</v>
      </c>
      <c r="L105" s="167">
        <v>2022</v>
      </c>
      <c r="M105" s="167">
        <v>2023</v>
      </c>
      <c r="N105" s="167">
        <v>2024</v>
      </c>
      <c r="O105" s="167">
        <v>2025</v>
      </c>
      <c r="P105" s="167">
        <v>2026</v>
      </c>
      <c r="Q105" s="167">
        <v>2027</v>
      </c>
      <c r="R105" s="167">
        <v>2028</v>
      </c>
      <c r="S105" s="167">
        <v>2029</v>
      </c>
      <c r="T105" s="167">
        <v>2030</v>
      </c>
      <c r="U105" s="58"/>
    </row>
    <row r="106" spans="1:21" x14ac:dyDescent="0.25">
      <c r="A106" t="s">
        <v>5394</v>
      </c>
      <c r="B106" s="3"/>
      <c r="C106" s="58" t="str">
        <f>Raw_New_Build!AB106</f>
        <v>Northern_California_Solar</v>
      </c>
      <c r="D106" s="58" t="str">
        <f>Raw_New_Build!AC106</f>
        <v>Northern_California</v>
      </c>
      <c r="E106" s="58">
        <f>Raw_New_Build!AD106</f>
        <v>0</v>
      </c>
      <c r="F106" s="58">
        <f>Raw_New_Build!AE106</f>
        <v>0</v>
      </c>
      <c r="G106" s="58">
        <f>Raw_New_Build!AF106</f>
        <v>0</v>
      </c>
      <c r="H106" s="185">
        <f>Raw_New_Build!AG106</f>
        <v>0</v>
      </c>
      <c r="I106" s="185">
        <f>Raw_New_Build!AH106</f>
        <v>0</v>
      </c>
      <c r="J106" s="185">
        <f>Raw_New_Build!AI106</f>
        <v>0</v>
      </c>
      <c r="K106" s="185">
        <f>Raw_New_Build!AJ106</f>
        <v>0</v>
      </c>
      <c r="L106" s="185">
        <f>Raw_New_Build!AK106</f>
        <v>0</v>
      </c>
      <c r="M106" s="185">
        <f>Raw_New_Build!AL106</f>
        <v>0</v>
      </c>
      <c r="N106" s="185">
        <f>Raw_New_Build!AM106</f>
        <v>0</v>
      </c>
      <c r="O106" s="185">
        <f>Raw_New_Build!AN106</f>
        <v>0</v>
      </c>
      <c r="P106" s="186">
        <f>Raw_New_Build!AO106</f>
        <v>0</v>
      </c>
      <c r="Q106" s="186">
        <f>Raw_New_Build!AP106</f>
        <v>0</v>
      </c>
      <c r="R106" s="186">
        <f>Raw_New_Build!AQ106</f>
        <v>0</v>
      </c>
      <c r="S106" s="186">
        <f>Raw_New_Build!AR106</f>
        <v>0</v>
      </c>
      <c r="T106" s="186">
        <f>Raw_New_Build!AS106</f>
        <v>0</v>
      </c>
      <c r="U106" s="58"/>
    </row>
    <row r="107" spans="1:21" x14ac:dyDescent="0.25">
      <c r="A107" t="s">
        <v>5394</v>
      </c>
      <c r="B107" s="3"/>
      <c r="C107" s="58" t="str">
        <f>Raw_New_Build!AB107</f>
        <v>Solano_Solar</v>
      </c>
      <c r="D107" s="58" t="str">
        <f>Raw_New_Build!AC107</f>
        <v>Solano</v>
      </c>
      <c r="E107" s="58">
        <f>Raw_New_Build!AD107</f>
        <v>0</v>
      </c>
      <c r="F107" s="58">
        <f>Raw_New_Build!AE107</f>
        <v>0</v>
      </c>
      <c r="G107" s="58">
        <f>Raw_New_Build!AF107</f>
        <v>0</v>
      </c>
      <c r="H107" s="185">
        <f>Raw_New_Build!AG107</f>
        <v>0</v>
      </c>
      <c r="I107" s="185">
        <f>Raw_New_Build!AH107</f>
        <v>0</v>
      </c>
      <c r="J107" s="185">
        <f>Raw_New_Build!AI107</f>
        <v>0</v>
      </c>
      <c r="K107" s="185">
        <f>Raw_New_Build!AJ107</f>
        <v>0</v>
      </c>
      <c r="L107" s="185">
        <f>Raw_New_Build!AK107</f>
        <v>0</v>
      </c>
      <c r="M107" s="185">
        <f>Raw_New_Build!AL107</f>
        <v>0</v>
      </c>
      <c r="N107" s="185">
        <f>Raw_New_Build!AM107</f>
        <v>0</v>
      </c>
      <c r="O107" s="185">
        <f>Raw_New_Build!AN107</f>
        <v>0</v>
      </c>
      <c r="P107" s="186">
        <f>Raw_New_Build!AO107</f>
        <v>0</v>
      </c>
      <c r="Q107" s="186">
        <f>Raw_New_Build!AP107</f>
        <v>0</v>
      </c>
      <c r="R107" s="186">
        <f>Raw_New_Build!AQ107</f>
        <v>0</v>
      </c>
      <c r="S107" s="186">
        <f>Raw_New_Build!AR107</f>
        <v>0</v>
      </c>
      <c r="T107" s="186">
        <f>Raw_New_Build!AS107</f>
        <v>0</v>
      </c>
      <c r="U107" s="58"/>
    </row>
    <row r="108" spans="1:21" x14ac:dyDescent="0.25">
      <c r="A108" t="s">
        <v>5394</v>
      </c>
      <c r="B108" s="3"/>
      <c r="C108" s="58" t="str">
        <f>Raw_New_Build!AB108</f>
        <v>Central_Valley_North_Los_Banos_Solar</v>
      </c>
      <c r="D108" s="58" t="str">
        <f>Raw_New_Build!AC108</f>
        <v>Central_Valley_North_Los_Banos</v>
      </c>
      <c r="E108" s="58">
        <f>Raw_New_Build!AD108</f>
        <v>0</v>
      </c>
      <c r="F108" s="58">
        <f>Raw_New_Build!AE108</f>
        <v>0</v>
      </c>
      <c r="G108" s="58">
        <f>Raw_New_Build!AF108</f>
        <v>0</v>
      </c>
      <c r="H108" s="185">
        <f>Raw_New_Build!AG108</f>
        <v>0</v>
      </c>
      <c r="I108" s="185">
        <f>Raw_New_Build!AH108</f>
        <v>0</v>
      </c>
      <c r="J108" s="185">
        <f>Raw_New_Build!AI108</f>
        <v>0</v>
      </c>
      <c r="K108" s="185">
        <f>Raw_New_Build!AJ108</f>
        <v>0</v>
      </c>
      <c r="L108" s="185">
        <f>Raw_New_Build!AK108</f>
        <v>0</v>
      </c>
      <c r="M108" s="185">
        <f>Raw_New_Build!AL108</f>
        <v>0</v>
      </c>
      <c r="N108" s="185">
        <f>Raw_New_Build!AM108</f>
        <v>0</v>
      </c>
      <c r="O108" s="185">
        <f>Raw_New_Build!AN108</f>
        <v>0</v>
      </c>
      <c r="P108" s="186">
        <f>Raw_New_Build!AO108</f>
        <v>0</v>
      </c>
      <c r="Q108" s="186">
        <f>Raw_New_Build!AP108</f>
        <v>0</v>
      </c>
      <c r="R108" s="186">
        <f>Raw_New_Build!AQ108</f>
        <v>0</v>
      </c>
      <c r="S108" s="186">
        <f>Raw_New_Build!AR108</f>
        <v>0</v>
      </c>
      <c r="T108" s="186">
        <f>Raw_New_Build!AS108</f>
        <v>0</v>
      </c>
      <c r="U108" s="58"/>
    </row>
    <row r="109" spans="1:21" x14ac:dyDescent="0.25">
      <c r="A109" t="s">
        <v>5394</v>
      </c>
      <c r="B109" s="3"/>
      <c r="C109" s="58" t="str">
        <f>Raw_New_Build!AB109</f>
        <v>Westlands_Solar</v>
      </c>
      <c r="D109" s="58" t="str">
        <f>Raw_New_Build!AC109</f>
        <v>Westlands</v>
      </c>
      <c r="E109" s="58">
        <f>Raw_New_Build!AD109</f>
        <v>0</v>
      </c>
      <c r="F109" s="58">
        <f>Raw_New_Build!AE109</f>
        <v>0</v>
      </c>
      <c r="G109" s="58">
        <f>Raw_New_Build!AF109</f>
        <v>0</v>
      </c>
      <c r="H109" s="185">
        <f>Raw_New_Build!AG109</f>
        <v>0</v>
      </c>
      <c r="I109" s="185">
        <f>Raw_New_Build!AH109</f>
        <v>0</v>
      </c>
      <c r="J109" s="185">
        <f>Raw_New_Build!AI109</f>
        <v>0</v>
      </c>
      <c r="K109" s="185">
        <f>Raw_New_Build!AJ109</f>
        <v>0</v>
      </c>
      <c r="L109" s="185">
        <f>Raw_New_Build!AK109</f>
        <v>0</v>
      </c>
      <c r="M109" s="185">
        <f>Raw_New_Build!AL109</f>
        <v>0</v>
      </c>
      <c r="N109" s="185">
        <f>Raw_New_Build!AM109</f>
        <v>0</v>
      </c>
      <c r="O109" s="185">
        <f>Raw_New_Build!AN109</f>
        <v>0</v>
      </c>
      <c r="P109" s="186">
        <f>Raw_New_Build!AO109</f>
        <v>0</v>
      </c>
      <c r="Q109" s="186">
        <f>Raw_New_Build!AP109</f>
        <v>0</v>
      </c>
      <c r="R109" s="186">
        <f>Raw_New_Build!AQ109</f>
        <v>0</v>
      </c>
      <c r="S109" s="186">
        <f>Raw_New_Build!AR109</f>
        <v>0</v>
      </c>
      <c r="T109" s="186">
        <f>Raw_New_Build!AS109</f>
        <v>0</v>
      </c>
      <c r="U109" s="58"/>
    </row>
    <row r="110" spans="1:21" x14ac:dyDescent="0.25">
      <c r="A110" t="s">
        <v>5394</v>
      </c>
      <c r="B110" s="3"/>
      <c r="C110" s="58" t="str">
        <f>Raw_New_Build!AB110</f>
        <v>Greater_Carrizo_Solar</v>
      </c>
      <c r="D110" s="58" t="str">
        <f>Raw_New_Build!AC110</f>
        <v>Greater_Carrizo</v>
      </c>
      <c r="E110" s="58">
        <f>Raw_New_Build!AD110</f>
        <v>0</v>
      </c>
      <c r="F110" s="58">
        <f>Raw_New_Build!AE110</f>
        <v>0</v>
      </c>
      <c r="G110" s="58">
        <f>Raw_New_Build!AF110</f>
        <v>0</v>
      </c>
      <c r="H110" s="185">
        <f>Raw_New_Build!AG110</f>
        <v>0</v>
      </c>
      <c r="I110" s="185">
        <f>Raw_New_Build!AH110</f>
        <v>0</v>
      </c>
      <c r="J110" s="185">
        <f>Raw_New_Build!AI110</f>
        <v>0</v>
      </c>
      <c r="K110" s="185">
        <f>Raw_New_Build!AJ110</f>
        <v>0</v>
      </c>
      <c r="L110" s="185">
        <f>Raw_New_Build!AK110</f>
        <v>0</v>
      </c>
      <c r="M110" s="185">
        <f>Raw_New_Build!AL110</f>
        <v>0</v>
      </c>
      <c r="N110" s="185">
        <f>Raw_New_Build!AM110</f>
        <v>0</v>
      </c>
      <c r="O110" s="185">
        <f>Raw_New_Build!AN110</f>
        <v>0</v>
      </c>
      <c r="P110" s="186">
        <f>Raw_New_Build!AO110</f>
        <v>0</v>
      </c>
      <c r="Q110" s="186">
        <f>Raw_New_Build!AP110</f>
        <v>0</v>
      </c>
      <c r="R110" s="186">
        <f>Raw_New_Build!AQ110</f>
        <v>0</v>
      </c>
      <c r="S110" s="186">
        <f>Raw_New_Build!AR110</f>
        <v>0</v>
      </c>
      <c r="T110" s="186">
        <f>Raw_New_Build!AS110</f>
        <v>0</v>
      </c>
      <c r="U110" s="58"/>
    </row>
    <row r="111" spans="1:21" x14ac:dyDescent="0.25">
      <c r="A111" t="s">
        <v>5394</v>
      </c>
      <c r="B111" s="3"/>
      <c r="C111" s="58" t="str">
        <f>Raw_New_Build!AB111</f>
        <v>Tehachapi_Solar</v>
      </c>
      <c r="D111" s="58" t="str">
        <f>Raw_New_Build!AC111</f>
        <v>Tehachapi</v>
      </c>
      <c r="E111" s="58">
        <f>Raw_New_Build!AD111</f>
        <v>0</v>
      </c>
      <c r="F111" s="58">
        <f>Raw_New_Build!AE111</f>
        <v>0</v>
      </c>
      <c r="G111" s="58">
        <f>Raw_New_Build!AF111</f>
        <v>0</v>
      </c>
      <c r="H111" s="185">
        <f>Raw_New_Build!AG111</f>
        <v>0</v>
      </c>
      <c r="I111" s="185">
        <f>Raw_New_Build!AH111</f>
        <v>0</v>
      </c>
      <c r="J111" s="185">
        <f>Raw_New_Build!AI111</f>
        <v>0</v>
      </c>
      <c r="K111" s="185">
        <f>Raw_New_Build!AJ111</f>
        <v>0</v>
      </c>
      <c r="L111" s="185">
        <f>Raw_New_Build!AK111</f>
        <v>0</v>
      </c>
      <c r="M111" s="185">
        <f>Raw_New_Build!AL111</f>
        <v>0</v>
      </c>
      <c r="N111" s="185">
        <f>Raw_New_Build!AM111</f>
        <v>0</v>
      </c>
      <c r="O111" s="185">
        <f>Raw_New_Build!AN111</f>
        <v>0</v>
      </c>
      <c r="P111" s="186">
        <f>Raw_New_Build!AO111</f>
        <v>0</v>
      </c>
      <c r="Q111" s="186">
        <f>Raw_New_Build!AP111</f>
        <v>0</v>
      </c>
      <c r="R111" s="186">
        <f>Raw_New_Build!AQ111</f>
        <v>0</v>
      </c>
      <c r="S111" s="186">
        <f>Raw_New_Build!AR111</f>
        <v>0</v>
      </c>
      <c r="T111" s="186">
        <f>Raw_New_Build!AS111</f>
        <v>0</v>
      </c>
      <c r="U111" s="58"/>
    </row>
    <row r="112" spans="1:21" x14ac:dyDescent="0.25">
      <c r="A112" t="s">
        <v>5394</v>
      </c>
      <c r="B112" s="3"/>
      <c r="C112" s="58" t="str">
        <f>Raw_New_Build!AB112</f>
        <v>Kramer_Inyokern_Solar</v>
      </c>
      <c r="D112" s="58" t="str">
        <f>Raw_New_Build!AC112</f>
        <v>Kramer_Inyokern</v>
      </c>
      <c r="E112" s="58">
        <f>Raw_New_Build!AD112</f>
        <v>0</v>
      </c>
      <c r="F112" s="58">
        <f>Raw_New_Build!AE112</f>
        <v>0</v>
      </c>
      <c r="G112" s="58">
        <f>Raw_New_Build!AF112</f>
        <v>0</v>
      </c>
      <c r="H112" s="185">
        <f>Raw_New_Build!AG112</f>
        <v>0</v>
      </c>
      <c r="I112" s="185">
        <f>Raw_New_Build!AH112</f>
        <v>0</v>
      </c>
      <c r="J112" s="185">
        <f>Raw_New_Build!AI112</f>
        <v>0</v>
      </c>
      <c r="K112" s="185">
        <f>Raw_New_Build!AJ112</f>
        <v>0</v>
      </c>
      <c r="L112" s="185">
        <f>Raw_New_Build!AK112</f>
        <v>0</v>
      </c>
      <c r="M112" s="185">
        <f>Raw_New_Build!AL112</f>
        <v>0</v>
      </c>
      <c r="N112" s="185">
        <f>Raw_New_Build!AM112</f>
        <v>0</v>
      </c>
      <c r="O112" s="185">
        <f>Raw_New_Build!AN112</f>
        <v>0</v>
      </c>
      <c r="P112" s="186">
        <f>Raw_New_Build!AO112</f>
        <v>0</v>
      </c>
      <c r="Q112" s="186">
        <f>Raw_New_Build!AP112</f>
        <v>0</v>
      </c>
      <c r="R112" s="186">
        <f>Raw_New_Build!AQ112</f>
        <v>0</v>
      </c>
      <c r="S112" s="186">
        <f>Raw_New_Build!AR112</f>
        <v>0</v>
      </c>
      <c r="T112" s="186">
        <f>Raw_New_Build!AS112</f>
        <v>0</v>
      </c>
      <c r="U112" s="58"/>
    </row>
    <row r="113" spans="1:21" x14ac:dyDescent="0.25">
      <c r="A113" t="s">
        <v>5394</v>
      </c>
      <c r="B113" s="3"/>
      <c r="C113" s="58" t="str">
        <f>Raw_New_Build!AB113</f>
        <v>Mountain_Pass_El_Dorado_Solar</v>
      </c>
      <c r="D113" s="58" t="str">
        <f>Raw_New_Build!AC113</f>
        <v>Mountain_Pass_El_Dorado</v>
      </c>
      <c r="E113" s="58">
        <f>Raw_New_Build!AD113</f>
        <v>0</v>
      </c>
      <c r="F113" s="58">
        <f>Raw_New_Build!AE113</f>
        <v>0</v>
      </c>
      <c r="G113" s="58">
        <f>Raw_New_Build!AF113</f>
        <v>0</v>
      </c>
      <c r="H113" s="185">
        <f>Raw_New_Build!AG113</f>
        <v>0</v>
      </c>
      <c r="I113" s="185">
        <f>Raw_New_Build!AH113</f>
        <v>0</v>
      </c>
      <c r="J113" s="185">
        <f>Raw_New_Build!AI113</f>
        <v>0</v>
      </c>
      <c r="K113" s="185">
        <f>Raw_New_Build!AJ113</f>
        <v>0</v>
      </c>
      <c r="L113" s="185">
        <f>Raw_New_Build!AK113</f>
        <v>0</v>
      </c>
      <c r="M113" s="185">
        <f>Raw_New_Build!AL113</f>
        <v>0</v>
      </c>
      <c r="N113" s="185">
        <f>Raw_New_Build!AM113</f>
        <v>0</v>
      </c>
      <c r="O113" s="185">
        <f>Raw_New_Build!AN113</f>
        <v>0</v>
      </c>
      <c r="P113" s="186">
        <f>Raw_New_Build!AO113</f>
        <v>0</v>
      </c>
      <c r="Q113" s="186">
        <f>Raw_New_Build!AP113</f>
        <v>0</v>
      </c>
      <c r="R113" s="186">
        <f>Raw_New_Build!AQ113</f>
        <v>0</v>
      </c>
      <c r="S113" s="186">
        <f>Raw_New_Build!AR113</f>
        <v>0</v>
      </c>
      <c r="T113" s="186">
        <f>Raw_New_Build!AS113</f>
        <v>0</v>
      </c>
      <c r="U113" s="58"/>
    </row>
    <row r="114" spans="1:21" x14ac:dyDescent="0.25">
      <c r="A114" t="s">
        <v>5394</v>
      </c>
      <c r="B114" s="3"/>
      <c r="C114" s="58" t="str">
        <f>Raw_New_Build!AB114</f>
        <v>Southern_California_Desert_Solar</v>
      </c>
      <c r="D114" s="58" t="str">
        <f>Raw_New_Build!AC114</f>
        <v>Southern_California_Desert</v>
      </c>
      <c r="E114" s="58">
        <f>Raw_New_Build!AD114</f>
        <v>0</v>
      </c>
      <c r="F114" s="58">
        <f>Raw_New_Build!AE114</f>
        <v>0</v>
      </c>
      <c r="G114" s="58">
        <f>Raw_New_Build!AF114</f>
        <v>0</v>
      </c>
      <c r="H114" s="185">
        <f>Raw_New_Build!AG114</f>
        <v>0</v>
      </c>
      <c r="I114" s="185">
        <f>Raw_New_Build!AH114</f>
        <v>0</v>
      </c>
      <c r="J114" s="185">
        <f>Raw_New_Build!AI114</f>
        <v>0</v>
      </c>
      <c r="K114" s="185">
        <f>Raw_New_Build!AJ114</f>
        <v>0</v>
      </c>
      <c r="L114" s="185">
        <f>Raw_New_Build!AK114</f>
        <v>0</v>
      </c>
      <c r="M114" s="185">
        <f>Raw_New_Build!AL114</f>
        <v>0</v>
      </c>
      <c r="N114" s="185">
        <f>Raw_New_Build!AM114</f>
        <v>0</v>
      </c>
      <c r="O114" s="185">
        <f>Raw_New_Build!AN114</f>
        <v>0</v>
      </c>
      <c r="P114" s="186">
        <f>Raw_New_Build!AO114</f>
        <v>0</v>
      </c>
      <c r="Q114" s="186">
        <f>Raw_New_Build!AP114</f>
        <v>0</v>
      </c>
      <c r="R114" s="186">
        <f>Raw_New_Build!AQ114</f>
        <v>0</v>
      </c>
      <c r="S114" s="186">
        <f>Raw_New_Build!AR114</f>
        <v>0</v>
      </c>
      <c r="T114" s="186">
        <f>Raw_New_Build!AS114</f>
        <v>0</v>
      </c>
      <c r="U114" s="58"/>
    </row>
    <row r="115" spans="1:21" x14ac:dyDescent="0.25">
      <c r="A115" t="s">
        <v>5394</v>
      </c>
      <c r="B115" s="3"/>
      <c r="C115" s="58" t="str">
        <f>Raw_New_Build!AB115</f>
        <v>Riverside_East_Palm_Springs_Solar</v>
      </c>
      <c r="D115" s="58" t="str">
        <f>Raw_New_Build!AC115</f>
        <v>Riverside_East_Palm_Springs</v>
      </c>
      <c r="E115" s="58">
        <f>Raw_New_Build!AD115</f>
        <v>0</v>
      </c>
      <c r="F115" s="58">
        <f>Raw_New_Build!AE115</f>
        <v>0</v>
      </c>
      <c r="G115" s="58">
        <f>Raw_New_Build!AF115</f>
        <v>0</v>
      </c>
      <c r="H115" s="185">
        <f>Raw_New_Build!AG115</f>
        <v>0</v>
      </c>
      <c r="I115" s="185">
        <f>Raw_New_Build!AH115</f>
        <v>0</v>
      </c>
      <c r="J115" s="185">
        <f>Raw_New_Build!AI115</f>
        <v>0</v>
      </c>
      <c r="K115" s="185">
        <f>Raw_New_Build!AJ115</f>
        <v>0</v>
      </c>
      <c r="L115" s="185">
        <f>Raw_New_Build!AK115</f>
        <v>0</v>
      </c>
      <c r="M115" s="185">
        <f>Raw_New_Build!AL115</f>
        <v>0</v>
      </c>
      <c r="N115" s="185">
        <f>Raw_New_Build!AM115</f>
        <v>0</v>
      </c>
      <c r="O115" s="185">
        <f>Raw_New_Build!AN115</f>
        <v>0</v>
      </c>
      <c r="P115" s="186">
        <f>Raw_New_Build!AO115</f>
        <v>0</v>
      </c>
      <c r="Q115" s="186">
        <f>Raw_New_Build!AP115</f>
        <v>0</v>
      </c>
      <c r="R115" s="186">
        <f>Raw_New_Build!AQ115</f>
        <v>0</v>
      </c>
      <c r="S115" s="186">
        <f>Raw_New_Build!AR115</f>
        <v>0</v>
      </c>
      <c r="T115" s="186">
        <f>Raw_New_Build!AS115</f>
        <v>0</v>
      </c>
      <c r="U115" s="58"/>
    </row>
    <row r="116" spans="1:21" x14ac:dyDescent="0.25">
      <c r="A116" t="s">
        <v>5394</v>
      </c>
      <c r="B116" s="3"/>
      <c r="C116" s="58" t="str">
        <f>Raw_New_Build!AB116</f>
        <v>Greater_Imperial_Solar</v>
      </c>
      <c r="D116" s="58" t="str">
        <f>Raw_New_Build!AC116</f>
        <v>Greater_Imperial</v>
      </c>
      <c r="E116" s="58">
        <f>Raw_New_Build!AD116</f>
        <v>0</v>
      </c>
      <c r="F116" s="58">
        <f>Raw_New_Build!AE116</f>
        <v>0</v>
      </c>
      <c r="G116" s="58">
        <f>Raw_New_Build!AF116</f>
        <v>0</v>
      </c>
      <c r="H116" s="185">
        <f>Raw_New_Build!AG116</f>
        <v>0</v>
      </c>
      <c r="I116" s="185">
        <f>Raw_New_Build!AH116</f>
        <v>0</v>
      </c>
      <c r="J116" s="185">
        <f>Raw_New_Build!AI116</f>
        <v>0</v>
      </c>
      <c r="K116" s="185">
        <f>Raw_New_Build!AJ116</f>
        <v>0</v>
      </c>
      <c r="L116" s="185">
        <f>Raw_New_Build!AK116</f>
        <v>0</v>
      </c>
      <c r="M116" s="185">
        <f>Raw_New_Build!AL116</f>
        <v>0</v>
      </c>
      <c r="N116" s="185">
        <f>Raw_New_Build!AM116</f>
        <v>0</v>
      </c>
      <c r="O116" s="185">
        <f>Raw_New_Build!AN116</f>
        <v>0</v>
      </c>
      <c r="P116" s="186">
        <f>Raw_New_Build!AO116</f>
        <v>0</v>
      </c>
      <c r="Q116" s="186">
        <f>Raw_New_Build!AP116</f>
        <v>0</v>
      </c>
      <c r="R116" s="186">
        <f>Raw_New_Build!AQ116</f>
        <v>0</v>
      </c>
      <c r="S116" s="186">
        <f>Raw_New_Build!AR116</f>
        <v>0</v>
      </c>
      <c r="T116" s="186">
        <f>Raw_New_Build!AS116</f>
        <v>0</v>
      </c>
      <c r="U116" s="58"/>
    </row>
    <row r="117" spans="1:21" x14ac:dyDescent="0.25">
      <c r="A117" t="s">
        <v>5394</v>
      </c>
      <c r="B117" s="3"/>
      <c r="C117" s="58" t="str">
        <f>Raw_New_Build!AB117</f>
        <v>Distributed_Solar</v>
      </c>
      <c r="D117" s="58" t="str">
        <f>Raw_New_Build!AC117</f>
        <v>None</v>
      </c>
      <c r="E117" s="58">
        <f>Raw_New_Build!AD117</f>
        <v>0</v>
      </c>
      <c r="F117" s="58">
        <f>Raw_New_Build!AE117</f>
        <v>0</v>
      </c>
      <c r="G117" s="58">
        <f>Raw_New_Build!AF117</f>
        <v>0</v>
      </c>
      <c r="H117" s="185">
        <f>Raw_New_Build!AG117</f>
        <v>0</v>
      </c>
      <c r="I117" s="185">
        <f>Raw_New_Build!AH117</f>
        <v>0</v>
      </c>
      <c r="J117" s="185">
        <f>Raw_New_Build!AI117</f>
        <v>0</v>
      </c>
      <c r="K117" s="185">
        <f>Raw_New_Build!AJ117</f>
        <v>0</v>
      </c>
      <c r="L117" s="185">
        <f>Raw_New_Build!AK117</f>
        <v>0</v>
      </c>
      <c r="M117" s="185">
        <f>Raw_New_Build!AL117</f>
        <v>0</v>
      </c>
      <c r="N117" s="185">
        <f>Raw_New_Build!AM117</f>
        <v>0</v>
      </c>
      <c r="O117" s="185">
        <f>Raw_New_Build!AN117</f>
        <v>0</v>
      </c>
      <c r="P117" s="186">
        <f>Raw_New_Build!AO117</f>
        <v>0</v>
      </c>
      <c r="Q117" s="186">
        <f>Raw_New_Build!AP117</f>
        <v>0</v>
      </c>
      <c r="R117" s="186">
        <f>Raw_New_Build!AQ117</f>
        <v>0</v>
      </c>
      <c r="S117" s="186">
        <f>Raw_New_Build!AR117</f>
        <v>0</v>
      </c>
      <c r="T117" s="186">
        <f>Raw_New_Build!AS117</f>
        <v>0</v>
      </c>
      <c r="U117" s="58"/>
    </row>
    <row r="118" spans="1:21" x14ac:dyDescent="0.25">
      <c r="A118" t="s">
        <v>5394</v>
      </c>
      <c r="B118" s="3"/>
      <c r="C118" s="58" t="str">
        <f>Raw_New_Build!AB118</f>
        <v>Baja_California_Solar</v>
      </c>
      <c r="D118" s="58" t="e">
        <f>Raw_New_Build!AC118</f>
        <v>#N/A</v>
      </c>
      <c r="E118" s="58">
        <f>Raw_New_Build!AD118</f>
        <v>0</v>
      </c>
      <c r="F118" s="58">
        <f>Raw_New_Build!AE118</f>
        <v>0</v>
      </c>
      <c r="G118" s="58">
        <f>Raw_New_Build!AF118</f>
        <v>0</v>
      </c>
      <c r="H118" s="185">
        <f>Raw_New_Build!AG118</f>
        <v>0</v>
      </c>
      <c r="I118" s="185">
        <f>Raw_New_Build!AH118</f>
        <v>0</v>
      </c>
      <c r="J118" s="185">
        <f>Raw_New_Build!AI118</f>
        <v>0</v>
      </c>
      <c r="K118" s="185">
        <f>Raw_New_Build!AJ118</f>
        <v>0</v>
      </c>
      <c r="L118" s="185">
        <f>Raw_New_Build!AK118</f>
        <v>0</v>
      </c>
      <c r="M118" s="185">
        <f>Raw_New_Build!AL118</f>
        <v>0</v>
      </c>
      <c r="N118" s="185">
        <f>Raw_New_Build!AM118</f>
        <v>0</v>
      </c>
      <c r="O118" s="185">
        <f>Raw_New_Build!AN118</f>
        <v>0</v>
      </c>
      <c r="P118" s="186">
        <f>Raw_New_Build!AO118</f>
        <v>0</v>
      </c>
      <c r="Q118" s="186">
        <f>Raw_New_Build!AP118</f>
        <v>0</v>
      </c>
      <c r="R118" s="186">
        <f>Raw_New_Build!AQ118</f>
        <v>0</v>
      </c>
      <c r="S118" s="186">
        <f>Raw_New_Build!AR118</f>
        <v>0</v>
      </c>
      <c r="T118" s="186">
        <f>Raw_New_Build!AS118</f>
        <v>0</v>
      </c>
      <c r="U118" s="58"/>
    </row>
    <row r="119" spans="1:21" x14ac:dyDescent="0.25">
      <c r="A119" t="s">
        <v>5395</v>
      </c>
      <c r="B119" s="3"/>
      <c r="C119" s="58" t="str">
        <f>Raw_New_Build!AB119</f>
        <v>Utah_Solar</v>
      </c>
      <c r="D119" s="58" t="e">
        <f>Raw_New_Build!AC119</f>
        <v>#N/A</v>
      </c>
      <c r="E119" s="58">
        <f>Raw_New_Build!AD119</f>
        <v>0</v>
      </c>
      <c r="F119" s="58">
        <f>Raw_New_Build!AE119</f>
        <v>0</v>
      </c>
      <c r="G119" s="58">
        <f>Raw_New_Build!AF119</f>
        <v>0</v>
      </c>
      <c r="H119" s="185">
        <f>Raw_New_Build!AG119</f>
        <v>0</v>
      </c>
      <c r="I119" s="185">
        <f>Raw_New_Build!AH119</f>
        <v>0</v>
      </c>
      <c r="J119" s="185">
        <f>Raw_New_Build!AI119</f>
        <v>0</v>
      </c>
      <c r="K119" s="185">
        <f>Raw_New_Build!AJ119</f>
        <v>0</v>
      </c>
      <c r="L119" s="185">
        <f>Raw_New_Build!AK119</f>
        <v>0</v>
      </c>
      <c r="M119" s="185">
        <f>Raw_New_Build!AL119</f>
        <v>0</v>
      </c>
      <c r="N119" s="185">
        <f>Raw_New_Build!AM119</f>
        <v>0</v>
      </c>
      <c r="O119" s="185">
        <f>Raw_New_Build!AN119</f>
        <v>0</v>
      </c>
      <c r="P119" s="186">
        <f>Raw_New_Build!AO119</f>
        <v>0</v>
      </c>
      <c r="Q119" s="186">
        <f>Raw_New_Build!AP119</f>
        <v>0</v>
      </c>
      <c r="R119" s="186">
        <f>Raw_New_Build!AQ119</f>
        <v>0</v>
      </c>
      <c r="S119" s="186">
        <f>Raw_New_Build!AR119</f>
        <v>0</v>
      </c>
      <c r="T119" s="186">
        <f>Raw_New_Build!AS119</f>
        <v>0</v>
      </c>
      <c r="U119" s="58"/>
    </row>
    <row r="120" spans="1:21" x14ac:dyDescent="0.25">
      <c r="A120" t="s">
        <v>5395</v>
      </c>
      <c r="B120" s="3"/>
      <c r="C120" s="58" t="str">
        <f>Raw_New_Build!AB120</f>
        <v>Southern_Nevada_Solar</v>
      </c>
      <c r="D120" s="58" t="str">
        <f>Raw_New_Build!AC120</f>
        <v>Mountain_Pass_El_Dorado</v>
      </c>
      <c r="E120" s="58">
        <f>Raw_New_Build!AD120</f>
        <v>0</v>
      </c>
      <c r="F120" s="58">
        <f>Raw_New_Build!AE120</f>
        <v>0</v>
      </c>
      <c r="G120" s="58">
        <f>Raw_New_Build!AF120</f>
        <v>0</v>
      </c>
      <c r="H120" s="185">
        <f>Raw_New_Build!AG120</f>
        <v>0</v>
      </c>
      <c r="I120" s="185">
        <f>Raw_New_Build!AH120</f>
        <v>0</v>
      </c>
      <c r="J120" s="185">
        <f>Raw_New_Build!AI120</f>
        <v>0</v>
      </c>
      <c r="K120" s="185">
        <f>Raw_New_Build!AJ120</f>
        <v>0</v>
      </c>
      <c r="L120" s="185">
        <f>Raw_New_Build!AK120</f>
        <v>2204.3484009544554</v>
      </c>
      <c r="M120" s="185">
        <f>Raw_New_Build!AL120</f>
        <v>0</v>
      </c>
      <c r="N120" s="185">
        <f>Raw_New_Build!AM120</f>
        <v>0</v>
      </c>
      <c r="O120" s="185">
        <f>Raw_New_Build!AN120</f>
        <v>0</v>
      </c>
      <c r="P120" s="186">
        <f>Raw_New_Build!AO120</f>
        <v>2204.3484009544554</v>
      </c>
      <c r="Q120" s="186">
        <f>Raw_New_Build!AP120</f>
        <v>0</v>
      </c>
      <c r="R120" s="186">
        <f>Raw_New_Build!AQ120</f>
        <v>0</v>
      </c>
      <c r="S120" s="186">
        <f>Raw_New_Build!AR120</f>
        <v>0</v>
      </c>
      <c r="T120" s="186">
        <f>Raw_New_Build!AS120</f>
        <v>2204.3484009544554</v>
      </c>
      <c r="U120" s="58"/>
    </row>
    <row r="121" spans="1:21" x14ac:dyDescent="0.25">
      <c r="A121" t="s">
        <v>5395</v>
      </c>
      <c r="B121" s="3"/>
      <c r="C121" s="58" t="str">
        <f>Raw_New_Build!AB121</f>
        <v>Arizona_Solar</v>
      </c>
      <c r="D121" s="58" t="e">
        <f>Raw_New_Build!AC121</f>
        <v>#N/A</v>
      </c>
      <c r="E121" s="58">
        <f>Raw_New_Build!AD121</f>
        <v>0</v>
      </c>
      <c r="F121" s="58">
        <f>Raw_New_Build!AE121</f>
        <v>0</v>
      </c>
      <c r="G121" s="58">
        <f>Raw_New_Build!AF121</f>
        <v>0</v>
      </c>
      <c r="H121" s="185">
        <f>Raw_New_Build!AG121</f>
        <v>0</v>
      </c>
      <c r="I121" s="185">
        <f>Raw_New_Build!AH121</f>
        <v>0</v>
      </c>
      <c r="J121" s="185">
        <f>Raw_New_Build!AI121</f>
        <v>0</v>
      </c>
      <c r="K121" s="185">
        <f>Raw_New_Build!AJ121</f>
        <v>0</v>
      </c>
      <c r="L121" s="185">
        <f>Raw_New_Build!AK121</f>
        <v>0</v>
      </c>
      <c r="M121" s="185">
        <f>Raw_New_Build!AL121</f>
        <v>0</v>
      </c>
      <c r="N121" s="185">
        <f>Raw_New_Build!AM121</f>
        <v>0</v>
      </c>
      <c r="O121" s="185">
        <f>Raw_New_Build!AN121</f>
        <v>0</v>
      </c>
      <c r="P121" s="186">
        <f>Raw_New_Build!AO121</f>
        <v>0</v>
      </c>
      <c r="Q121" s="186">
        <f>Raw_New_Build!AP121</f>
        <v>0</v>
      </c>
      <c r="R121" s="186">
        <f>Raw_New_Build!AQ121</f>
        <v>0</v>
      </c>
      <c r="S121" s="186">
        <f>Raw_New_Build!AR121</f>
        <v>0</v>
      </c>
      <c r="T121" s="186">
        <f>Raw_New_Build!AS121</f>
        <v>0</v>
      </c>
      <c r="U121" s="58"/>
    </row>
    <row r="122" spans="1:21" x14ac:dyDescent="0.25">
      <c r="A122" t="s">
        <v>5395</v>
      </c>
      <c r="B122" s="3"/>
      <c r="C122" s="58" t="str">
        <f>Raw_New_Build!AB122</f>
        <v>New_Mexico_Solar</v>
      </c>
      <c r="D122" s="58" t="e">
        <f>Raw_New_Build!AC122</f>
        <v>#N/A</v>
      </c>
      <c r="E122" s="58">
        <f>Raw_New_Build!AD122</f>
        <v>0</v>
      </c>
      <c r="F122" s="58">
        <f>Raw_New_Build!AE122</f>
        <v>0</v>
      </c>
      <c r="G122" s="58">
        <f>Raw_New_Build!AF122</f>
        <v>0</v>
      </c>
      <c r="H122" s="185">
        <f>Raw_New_Build!AG122</f>
        <v>0</v>
      </c>
      <c r="I122" s="185">
        <f>Raw_New_Build!AH122</f>
        <v>0</v>
      </c>
      <c r="J122" s="185">
        <f>Raw_New_Build!AI122</f>
        <v>0</v>
      </c>
      <c r="K122" s="185">
        <f>Raw_New_Build!AJ122</f>
        <v>0</v>
      </c>
      <c r="L122" s="185">
        <f>Raw_New_Build!AK122</f>
        <v>0</v>
      </c>
      <c r="M122" s="185">
        <f>Raw_New_Build!AL122</f>
        <v>0</v>
      </c>
      <c r="N122" s="185">
        <f>Raw_New_Build!AM122</f>
        <v>0</v>
      </c>
      <c r="O122" s="185">
        <f>Raw_New_Build!AN122</f>
        <v>0</v>
      </c>
      <c r="P122" s="186">
        <f>Raw_New_Build!AO122</f>
        <v>0</v>
      </c>
      <c r="Q122" s="186">
        <f>Raw_New_Build!AP122</f>
        <v>0</v>
      </c>
      <c r="R122" s="186">
        <f>Raw_New_Build!AQ122</f>
        <v>0</v>
      </c>
      <c r="S122" s="186">
        <f>Raw_New_Build!AR122</f>
        <v>0</v>
      </c>
      <c r="T122" s="186">
        <f>Raw_New_Build!AS122</f>
        <v>0</v>
      </c>
      <c r="U122" s="58"/>
    </row>
    <row r="123" spans="1:21" x14ac:dyDescent="0.25">
      <c r="A123" t="s">
        <v>5394</v>
      </c>
      <c r="B123" s="3"/>
      <c r="C123" s="58" t="str">
        <f>Raw_New_Build!AB123</f>
        <v>Northern_California_Wind</v>
      </c>
      <c r="D123" s="58" t="e">
        <f>Raw_New_Build!AC123</f>
        <v>#N/A</v>
      </c>
      <c r="E123" s="58">
        <f>Raw_New_Build!AD123</f>
        <v>0</v>
      </c>
      <c r="F123" s="58">
        <f>Raw_New_Build!AE123</f>
        <v>0</v>
      </c>
      <c r="G123" s="58">
        <f>Raw_New_Build!AF123</f>
        <v>0</v>
      </c>
      <c r="H123" s="185">
        <f>Raw_New_Build!AG123</f>
        <v>0</v>
      </c>
      <c r="I123" s="185">
        <f>Raw_New_Build!AH123</f>
        <v>0</v>
      </c>
      <c r="J123" s="185">
        <f>Raw_New_Build!AI123</f>
        <v>0</v>
      </c>
      <c r="K123" s="185">
        <f>Raw_New_Build!AJ123</f>
        <v>0</v>
      </c>
      <c r="L123" s="185">
        <f>Raw_New_Build!AK123</f>
        <v>0</v>
      </c>
      <c r="M123" s="185">
        <f>Raw_New_Build!AL123</f>
        <v>0</v>
      </c>
      <c r="N123" s="185">
        <f>Raw_New_Build!AM123</f>
        <v>0</v>
      </c>
      <c r="O123" s="185">
        <f>Raw_New_Build!AN123</f>
        <v>0</v>
      </c>
      <c r="P123" s="186">
        <f>Raw_New_Build!AO123</f>
        <v>0</v>
      </c>
      <c r="Q123" s="186">
        <f>Raw_New_Build!AP123</f>
        <v>0</v>
      </c>
      <c r="R123" s="186">
        <f>Raw_New_Build!AQ123</f>
        <v>0</v>
      </c>
      <c r="S123" s="186">
        <f>Raw_New_Build!AR123</f>
        <v>0</v>
      </c>
      <c r="T123" s="186">
        <f>Raw_New_Build!AS123</f>
        <v>0</v>
      </c>
      <c r="U123" s="58"/>
    </row>
    <row r="124" spans="1:21" x14ac:dyDescent="0.25">
      <c r="A124" t="s">
        <v>5394</v>
      </c>
      <c r="B124" s="3"/>
      <c r="C124" s="58" t="str">
        <f>Raw_New_Build!AB124</f>
        <v>Solano_Wind</v>
      </c>
      <c r="D124" s="58" t="str">
        <f>Raw_New_Build!AC124</f>
        <v>Solano</v>
      </c>
      <c r="E124" s="58">
        <f>Raw_New_Build!AD124</f>
        <v>0</v>
      </c>
      <c r="F124" s="58">
        <f>Raw_New_Build!AE124</f>
        <v>0</v>
      </c>
      <c r="G124" s="58">
        <f>Raw_New_Build!AF124</f>
        <v>0</v>
      </c>
      <c r="H124" s="185">
        <f>Raw_New_Build!AG124</f>
        <v>642.99651279836792</v>
      </c>
      <c r="I124" s="185">
        <f>Raw_New_Build!AH124</f>
        <v>0</v>
      </c>
      <c r="J124" s="185">
        <f>Raw_New_Build!AI124</f>
        <v>0</v>
      </c>
      <c r="K124" s="185">
        <f>Raw_New_Build!AJ124</f>
        <v>0</v>
      </c>
      <c r="L124" s="185">
        <f>Raw_New_Build!AK124</f>
        <v>642.99651279836792</v>
      </c>
      <c r="M124" s="185">
        <f>Raw_New_Build!AL124</f>
        <v>0</v>
      </c>
      <c r="N124" s="185">
        <f>Raw_New_Build!AM124</f>
        <v>0</v>
      </c>
      <c r="O124" s="185">
        <f>Raw_New_Build!AN124</f>
        <v>0</v>
      </c>
      <c r="P124" s="186">
        <f>Raw_New_Build!AO124</f>
        <v>642.99651279836792</v>
      </c>
      <c r="Q124" s="186">
        <f>Raw_New_Build!AP124</f>
        <v>0</v>
      </c>
      <c r="R124" s="186">
        <f>Raw_New_Build!AQ124</f>
        <v>0</v>
      </c>
      <c r="S124" s="186">
        <f>Raw_New_Build!AR124</f>
        <v>0</v>
      </c>
      <c r="T124" s="186">
        <f>Raw_New_Build!AS124</f>
        <v>642.99651279836792</v>
      </c>
      <c r="U124" s="58"/>
    </row>
    <row r="125" spans="1:21" x14ac:dyDescent="0.25">
      <c r="A125" t="s">
        <v>5394</v>
      </c>
      <c r="B125" s="3"/>
      <c r="C125" s="58" t="str">
        <f>Raw_New_Build!AB125</f>
        <v>Central_Valley_North_Los_Banos_Wind</v>
      </c>
      <c r="D125" s="58" t="str">
        <f>Raw_New_Build!AC125</f>
        <v>Central_Valley_North_Los_Banos</v>
      </c>
      <c r="E125" s="58">
        <f>Raw_New_Build!AD125</f>
        <v>0</v>
      </c>
      <c r="F125" s="58">
        <f>Raw_New_Build!AE125</f>
        <v>0</v>
      </c>
      <c r="G125" s="58">
        <f>Raw_New_Build!AF125</f>
        <v>0</v>
      </c>
      <c r="H125" s="185">
        <f>Raw_New_Build!AG125</f>
        <v>0</v>
      </c>
      <c r="I125" s="185">
        <f>Raw_New_Build!AH125</f>
        <v>0</v>
      </c>
      <c r="J125" s="185">
        <f>Raw_New_Build!AI125</f>
        <v>0</v>
      </c>
      <c r="K125" s="185">
        <f>Raw_New_Build!AJ125</f>
        <v>0</v>
      </c>
      <c r="L125" s="185">
        <f>Raw_New_Build!AK125</f>
        <v>0</v>
      </c>
      <c r="M125" s="185">
        <f>Raw_New_Build!AL125</f>
        <v>0</v>
      </c>
      <c r="N125" s="185">
        <f>Raw_New_Build!AM125</f>
        <v>0</v>
      </c>
      <c r="O125" s="185">
        <f>Raw_New_Build!AN125</f>
        <v>0</v>
      </c>
      <c r="P125" s="186">
        <f>Raw_New_Build!AO125</f>
        <v>0</v>
      </c>
      <c r="Q125" s="186">
        <f>Raw_New_Build!AP125</f>
        <v>0</v>
      </c>
      <c r="R125" s="186">
        <f>Raw_New_Build!AQ125</f>
        <v>0</v>
      </c>
      <c r="S125" s="186">
        <f>Raw_New_Build!AR125</f>
        <v>0</v>
      </c>
      <c r="T125" s="186">
        <f>Raw_New_Build!AS125</f>
        <v>0</v>
      </c>
      <c r="U125" s="58"/>
    </row>
    <row r="126" spans="1:21" x14ac:dyDescent="0.25">
      <c r="A126" t="s">
        <v>5394</v>
      </c>
      <c r="B126" s="3"/>
      <c r="C126" s="58" t="str">
        <f>Raw_New_Build!AB126</f>
        <v>Greater_Carrizo_Wind</v>
      </c>
      <c r="D126" s="58" t="str">
        <f>Raw_New_Build!AC126</f>
        <v>Greater_Carrizo</v>
      </c>
      <c r="E126" s="58">
        <f>Raw_New_Build!AD126</f>
        <v>0</v>
      </c>
      <c r="F126" s="58">
        <f>Raw_New_Build!AE126</f>
        <v>0</v>
      </c>
      <c r="G126" s="58">
        <f>Raw_New_Build!AF126</f>
        <v>0</v>
      </c>
      <c r="H126" s="185">
        <f>Raw_New_Build!AG126</f>
        <v>160.14912049185486</v>
      </c>
      <c r="I126" s="185">
        <f>Raw_New_Build!AH126</f>
        <v>0</v>
      </c>
      <c r="J126" s="185">
        <f>Raw_New_Build!AI126</f>
        <v>0</v>
      </c>
      <c r="K126" s="185">
        <f>Raw_New_Build!AJ126</f>
        <v>0</v>
      </c>
      <c r="L126" s="185">
        <f>Raw_New_Build!AK126</f>
        <v>160.14912049185486</v>
      </c>
      <c r="M126" s="185">
        <f>Raw_New_Build!AL126</f>
        <v>0</v>
      </c>
      <c r="N126" s="185">
        <f>Raw_New_Build!AM126</f>
        <v>0</v>
      </c>
      <c r="O126" s="185">
        <f>Raw_New_Build!AN126</f>
        <v>0</v>
      </c>
      <c r="P126" s="186">
        <f>Raw_New_Build!AO126</f>
        <v>160.14912049185486</v>
      </c>
      <c r="Q126" s="186">
        <f>Raw_New_Build!AP126</f>
        <v>0</v>
      </c>
      <c r="R126" s="186">
        <f>Raw_New_Build!AQ126</f>
        <v>0</v>
      </c>
      <c r="S126" s="186">
        <f>Raw_New_Build!AR126</f>
        <v>0</v>
      </c>
      <c r="T126" s="186">
        <f>Raw_New_Build!AS126</f>
        <v>160.14912049185486</v>
      </c>
      <c r="U126" s="58"/>
    </row>
    <row r="127" spans="1:21" x14ac:dyDescent="0.25">
      <c r="A127" t="s">
        <v>5394</v>
      </c>
      <c r="B127" s="3"/>
      <c r="C127" s="58" t="str">
        <f>Raw_New_Build!AB127</f>
        <v>Tehachapi_Wind</v>
      </c>
      <c r="D127" s="58" t="str">
        <f>Raw_New_Build!AC127</f>
        <v>Tehachapi</v>
      </c>
      <c r="E127" s="58">
        <f>Raw_New_Build!AD127</f>
        <v>0</v>
      </c>
      <c r="F127" s="58">
        <f>Raw_New_Build!AE127</f>
        <v>0</v>
      </c>
      <c r="G127" s="58">
        <f>Raw_New_Build!AF127</f>
        <v>0</v>
      </c>
      <c r="H127" s="185">
        <f>Raw_New_Build!AG127</f>
        <v>0</v>
      </c>
      <c r="I127" s="185">
        <f>Raw_New_Build!AH127</f>
        <v>0</v>
      </c>
      <c r="J127" s="185">
        <f>Raw_New_Build!AI127</f>
        <v>0</v>
      </c>
      <c r="K127" s="185">
        <f>Raw_New_Build!AJ127</f>
        <v>0</v>
      </c>
      <c r="L127" s="185">
        <f>Raw_New_Build!AK127</f>
        <v>0</v>
      </c>
      <c r="M127" s="185">
        <f>Raw_New_Build!AL127</f>
        <v>0</v>
      </c>
      <c r="N127" s="185">
        <f>Raw_New_Build!AM127</f>
        <v>0</v>
      </c>
      <c r="O127" s="185">
        <f>Raw_New_Build!AN127</f>
        <v>0</v>
      </c>
      <c r="P127" s="186">
        <f>Raw_New_Build!AO127</f>
        <v>0</v>
      </c>
      <c r="Q127" s="186">
        <f>Raw_New_Build!AP127</f>
        <v>0</v>
      </c>
      <c r="R127" s="186">
        <f>Raw_New_Build!AQ127</f>
        <v>0</v>
      </c>
      <c r="S127" s="186">
        <f>Raw_New_Build!AR127</f>
        <v>0</v>
      </c>
      <c r="T127" s="186">
        <f>Raw_New_Build!AS127</f>
        <v>0</v>
      </c>
      <c r="U127" s="58"/>
    </row>
    <row r="128" spans="1:21" x14ac:dyDescent="0.25">
      <c r="A128" t="s">
        <v>5394</v>
      </c>
      <c r="B128" s="3"/>
      <c r="C128" s="58" t="str">
        <f>Raw_New_Build!AB128</f>
        <v>Kramer_Inyokern_Wind</v>
      </c>
      <c r="D128" s="58" t="e">
        <f>Raw_New_Build!AC128</f>
        <v>#N/A</v>
      </c>
      <c r="E128" s="58">
        <f>Raw_New_Build!AD128</f>
        <v>0</v>
      </c>
      <c r="F128" s="58">
        <f>Raw_New_Build!AE128</f>
        <v>0</v>
      </c>
      <c r="G128" s="58">
        <f>Raw_New_Build!AF128</f>
        <v>0</v>
      </c>
      <c r="H128" s="185">
        <f>Raw_New_Build!AG128</f>
        <v>0</v>
      </c>
      <c r="I128" s="185">
        <f>Raw_New_Build!AH128</f>
        <v>0</v>
      </c>
      <c r="J128" s="185">
        <f>Raw_New_Build!AI128</f>
        <v>0</v>
      </c>
      <c r="K128" s="185">
        <f>Raw_New_Build!AJ128</f>
        <v>0</v>
      </c>
      <c r="L128" s="185">
        <f>Raw_New_Build!AK128</f>
        <v>0</v>
      </c>
      <c r="M128" s="185">
        <f>Raw_New_Build!AL128</f>
        <v>0</v>
      </c>
      <c r="N128" s="185">
        <f>Raw_New_Build!AM128</f>
        <v>0</v>
      </c>
      <c r="O128" s="185">
        <f>Raw_New_Build!AN128</f>
        <v>0</v>
      </c>
      <c r="P128" s="186">
        <f>Raw_New_Build!AO128</f>
        <v>0</v>
      </c>
      <c r="Q128" s="186">
        <f>Raw_New_Build!AP128</f>
        <v>0</v>
      </c>
      <c r="R128" s="186">
        <f>Raw_New_Build!AQ128</f>
        <v>0</v>
      </c>
      <c r="S128" s="186">
        <f>Raw_New_Build!AR128</f>
        <v>0</v>
      </c>
      <c r="T128" s="186">
        <f>Raw_New_Build!AS128</f>
        <v>0</v>
      </c>
      <c r="U128" s="58"/>
    </row>
    <row r="129" spans="1:21" x14ac:dyDescent="0.25">
      <c r="A129" t="s">
        <v>5394</v>
      </c>
      <c r="B129" s="3"/>
      <c r="C129" s="58" t="str">
        <f>Raw_New_Build!AB129</f>
        <v>Southern_California_Desert_Wind</v>
      </c>
      <c r="D129" s="58" t="e">
        <f>Raw_New_Build!AC129</f>
        <v>#N/A</v>
      </c>
      <c r="E129" s="58">
        <f>Raw_New_Build!AD129</f>
        <v>0</v>
      </c>
      <c r="F129" s="58">
        <f>Raw_New_Build!AE129</f>
        <v>0</v>
      </c>
      <c r="G129" s="58">
        <f>Raw_New_Build!AF129</f>
        <v>0</v>
      </c>
      <c r="H129" s="185">
        <f>Raw_New_Build!AG129</f>
        <v>0</v>
      </c>
      <c r="I129" s="185">
        <f>Raw_New_Build!AH129</f>
        <v>0</v>
      </c>
      <c r="J129" s="185">
        <f>Raw_New_Build!AI129</f>
        <v>0</v>
      </c>
      <c r="K129" s="185">
        <f>Raw_New_Build!AJ129</f>
        <v>0</v>
      </c>
      <c r="L129" s="185">
        <f>Raw_New_Build!AK129</f>
        <v>0</v>
      </c>
      <c r="M129" s="185">
        <f>Raw_New_Build!AL129</f>
        <v>0</v>
      </c>
      <c r="N129" s="185">
        <f>Raw_New_Build!AM129</f>
        <v>0</v>
      </c>
      <c r="O129" s="185">
        <f>Raw_New_Build!AN129</f>
        <v>0</v>
      </c>
      <c r="P129" s="186">
        <f>Raw_New_Build!AO129</f>
        <v>0</v>
      </c>
      <c r="Q129" s="186">
        <f>Raw_New_Build!AP129</f>
        <v>0</v>
      </c>
      <c r="R129" s="186">
        <f>Raw_New_Build!AQ129</f>
        <v>0</v>
      </c>
      <c r="S129" s="186">
        <f>Raw_New_Build!AR129</f>
        <v>0</v>
      </c>
      <c r="T129" s="186">
        <f>Raw_New_Build!AS129</f>
        <v>0</v>
      </c>
      <c r="U129" s="58"/>
    </row>
    <row r="130" spans="1:21" x14ac:dyDescent="0.25">
      <c r="A130" t="s">
        <v>5394</v>
      </c>
      <c r="B130" s="3"/>
      <c r="C130" s="58" t="str">
        <f>Raw_New_Build!AB130</f>
        <v>Riverside_East_Palm_Springs_Wind</v>
      </c>
      <c r="D130" s="58" t="str">
        <f>Raw_New_Build!AC130</f>
        <v>Riverside_East_Palm_Springs</v>
      </c>
      <c r="E130" s="58">
        <f>Raw_New_Build!AD130</f>
        <v>0</v>
      </c>
      <c r="F130" s="58">
        <f>Raw_New_Build!AE130</f>
        <v>0</v>
      </c>
      <c r="G130" s="58">
        <f>Raw_New_Build!AF130</f>
        <v>0</v>
      </c>
      <c r="H130" s="185">
        <f>Raw_New_Build!AG130</f>
        <v>0</v>
      </c>
      <c r="I130" s="185">
        <f>Raw_New_Build!AH130</f>
        <v>0</v>
      </c>
      <c r="J130" s="185">
        <f>Raw_New_Build!AI130</f>
        <v>0</v>
      </c>
      <c r="K130" s="185">
        <f>Raw_New_Build!AJ130</f>
        <v>0</v>
      </c>
      <c r="L130" s="185">
        <f>Raw_New_Build!AK130</f>
        <v>0</v>
      </c>
      <c r="M130" s="185">
        <f>Raw_New_Build!AL130</f>
        <v>0</v>
      </c>
      <c r="N130" s="185">
        <f>Raw_New_Build!AM130</f>
        <v>0</v>
      </c>
      <c r="O130" s="185">
        <f>Raw_New_Build!AN130</f>
        <v>0</v>
      </c>
      <c r="P130" s="186">
        <f>Raw_New_Build!AO130</f>
        <v>0</v>
      </c>
      <c r="Q130" s="186">
        <f>Raw_New_Build!AP130</f>
        <v>0</v>
      </c>
      <c r="R130" s="186">
        <f>Raw_New_Build!AQ130</f>
        <v>0</v>
      </c>
      <c r="S130" s="186">
        <f>Raw_New_Build!AR130</f>
        <v>0</v>
      </c>
      <c r="T130" s="186">
        <f>Raw_New_Build!AS130</f>
        <v>0</v>
      </c>
      <c r="U130" s="58"/>
    </row>
    <row r="131" spans="1:21" x14ac:dyDescent="0.25">
      <c r="A131" t="s">
        <v>5394</v>
      </c>
      <c r="B131" s="3"/>
      <c r="C131" s="58" t="str">
        <f>Raw_New_Build!AB131</f>
        <v>Greater_Imperial_Wind</v>
      </c>
      <c r="D131" s="58" t="e">
        <f>Raw_New_Build!AC131</f>
        <v>#N/A</v>
      </c>
      <c r="E131" s="58">
        <f>Raw_New_Build!AD131</f>
        <v>0</v>
      </c>
      <c r="F131" s="58">
        <f>Raw_New_Build!AE131</f>
        <v>0</v>
      </c>
      <c r="G131" s="58">
        <f>Raw_New_Build!AF131</f>
        <v>0</v>
      </c>
      <c r="H131" s="185">
        <f>Raw_New_Build!AG131</f>
        <v>0</v>
      </c>
      <c r="I131" s="185">
        <f>Raw_New_Build!AH131</f>
        <v>0</v>
      </c>
      <c r="J131" s="185">
        <f>Raw_New_Build!AI131</f>
        <v>0</v>
      </c>
      <c r="K131" s="185">
        <f>Raw_New_Build!AJ131</f>
        <v>0</v>
      </c>
      <c r="L131" s="185">
        <f>Raw_New_Build!AK131</f>
        <v>0</v>
      </c>
      <c r="M131" s="185">
        <f>Raw_New_Build!AL131</f>
        <v>0</v>
      </c>
      <c r="N131" s="185">
        <f>Raw_New_Build!AM131</f>
        <v>0</v>
      </c>
      <c r="O131" s="185">
        <f>Raw_New_Build!AN131</f>
        <v>0</v>
      </c>
      <c r="P131" s="186">
        <f>Raw_New_Build!AO131</f>
        <v>0</v>
      </c>
      <c r="Q131" s="186">
        <f>Raw_New_Build!AP131</f>
        <v>0</v>
      </c>
      <c r="R131" s="186">
        <f>Raw_New_Build!AQ131</f>
        <v>0</v>
      </c>
      <c r="S131" s="186">
        <f>Raw_New_Build!AR131</f>
        <v>0</v>
      </c>
      <c r="T131" s="186">
        <f>Raw_New_Build!AS131</f>
        <v>0</v>
      </c>
      <c r="U131" s="58"/>
    </row>
    <row r="132" spans="1:21" x14ac:dyDescent="0.25">
      <c r="A132" t="s">
        <v>5394</v>
      </c>
      <c r="B132" s="3"/>
      <c r="C132" s="58" t="str">
        <f>Raw_New_Build!AB132</f>
        <v>Distributed_Wind</v>
      </c>
      <c r="D132" s="58" t="str">
        <f>Raw_New_Build!AC132</f>
        <v>None</v>
      </c>
      <c r="E132" s="58">
        <f>Raw_New_Build!AD132</f>
        <v>0</v>
      </c>
      <c r="F132" s="58">
        <f>Raw_New_Build!AE132</f>
        <v>0</v>
      </c>
      <c r="G132" s="58">
        <f>Raw_New_Build!AF132</f>
        <v>0</v>
      </c>
      <c r="H132" s="185">
        <f>Raw_New_Build!AG132</f>
        <v>0</v>
      </c>
      <c r="I132" s="185">
        <f>Raw_New_Build!AH132</f>
        <v>0</v>
      </c>
      <c r="J132" s="185">
        <f>Raw_New_Build!AI132</f>
        <v>0</v>
      </c>
      <c r="K132" s="185">
        <f>Raw_New_Build!AJ132</f>
        <v>0</v>
      </c>
      <c r="L132" s="185">
        <f>Raw_New_Build!AK132</f>
        <v>0</v>
      </c>
      <c r="M132" s="185">
        <f>Raw_New_Build!AL132</f>
        <v>0</v>
      </c>
      <c r="N132" s="185">
        <f>Raw_New_Build!AM132</f>
        <v>0</v>
      </c>
      <c r="O132" s="185">
        <f>Raw_New_Build!AN132</f>
        <v>0</v>
      </c>
      <c r="P132" s="186">
        <f>Raw_New_Build!AO132</f>
        <v>0</v>
      </c>
      <c r="Q132" s="186">
        <f>Raw_New_Build!AP132</f>
        <v>0</v>
      </c>
      <c r="R132" s="186">
        <f>Raw_New_Build!AQ132</f>
        <v>0</v>
      </c>
      <c r="S132" s="186">
        <f>Raw_New_Build!AR132</f>
        <v>0</v>
      </c>
      <c r="T132" s="186">
        <f>Raw_New_Build!AS132</f>
        <v>0</v>
      </c>
      <c r="U132" s="58"/>
    </row>
    <row r="133" spans="1:21" x14ac:dyDescent="0.25">
      <c r="A133" t="s">
        <v>5395</v>
      </c>
      <c r="B133" s="3"/>
      <c r="C133" s="58" t="str">
        <f>Raw_New_Build!AB133</f>
        <v>Baja_California_Wind</v>
      </c>
      <c r="D133" s="58" t="e">
        <f>Raw_New_Build!AC133</f>
        <v>#N/A</v>
      </c>
      <c r="E133" s="58">
        <f>Raw_New_Build!AD133</f>
        <v>0</v>
      </c>
      <c r="F133" s="58">
        <f>Raw_New_Build!AE133</f>
        <v>0</v>
      </c>
      <c r="G133" s="58">
        <f>Raw_New_Build!AF133</f>
        <v>0</v>
      </c>
      <c r="H133" s="185">
        <f>Raw_New_Build!AG133</f>
        <v>0</v>
      </c>
      <c r="I133" s="185">
        <f>Raw_New_Build!AH133</f>
        <v>0</v>
      </c>
      <c r="J133" s="185">
        <f>Raw_New_Build!AI133</f>
        <v>0</v>
      </c>
      <c r="K133" s="185">
        <f>Raw_New_Build!AJ133</f>
        <v>0</v>
      </c>
      <c r="L133" s="185">
        <f>Raw_New_Build!AK133</f>
        <v>0</v>
      </c>
      <c r="M133" s="185">
        <f>Raw_New_Build!AL133</f>
        <v>0</v>
      </c>
      <c r="N133" s="185">
        <f>Raw_New_Build!AM133</f>
        <v>0</v>
      </c>
      <c r="O133" s="185">
        <f>Raw_New_Build!AN133</f>
        <v>0</v>
      </c>
      <c r="P133" s="186">
        <f>Raw_New_Build!AO133</f>
        <v>0</v>
      </c>
      <c r="Q133" s="186">
        <f>Raw_New_Build!AP133</f>
        <v>0</v>
      </c>
      <c r="R133" s="186">
        <f>Raw_New_Build!AQ133</f>
        <v>0</v>
      </c>
      <c r="S133" s="186">
        <f>Raw_New_Build!AR133</f>
        <v>0</v>
      </c>
      <c r="T133" s="186">
        <f>Raw_New_Build!AS133</f>
        <v>0</v>
      </c>
      <c r="U133" s="58"/>
    </row>
    <row r="134" spans="1:21" x14ac:dyDescent="0.25">
      <c r="A134" t="s">
        <v>5395</v>
      </c>
      <c r="B134" s="3"/>
      <c r="C134" s="58" t="str">
        <f>Raw_New_Build!AB134</f>
        <v>Pacific_Northwest_Wind</v>
      </c>
      <c r="D134" s="58" t="e">
        <f>Raw_New_Build!AC134</f>
        <v>#N/A</v>
      </c>
      <c r="E134" s="58">
        <f>Raw_New_Build!AD134</f>
        <v>0</v>
      </c>
      <c r="F134" s="58">
        <f>Raw_New_Build!AE134</f>
        <v>0</v>
      </c>
      <c r="G134" s="58">
        <f>Raw_New_Build!AF134</f>
        <v>0</v>
      </c>
      <c r="H134" s="185">
        <f>Raw_New_Build!AG134</f>
        <v>0</v>
      </c>
      <c r="I134" s="185">
        <f>Raw_New_Build!AH134</f>
        <v>0</v>
      </c>
      <c r="J134" s="185">
        <f>Raw_New_Build!AI134</f>
        <v>0</v>
      </c>
      <c r="K134" s="185">
        <f>Raw_New_Build!AJ134</f>
        <v>0</v>
      </c>
      <c r="L134" s="185">
        <f>Raw_New_Build!AK134</f>
        <v>0</v>
      </c>
      <c r="M134" s="185">
        <f>Raw_New_Build!AL134</f>
        <v>0</v>
      </c>
      <c r="N134" s="185">
        <f>Raw_New_Build!AM134</f>
        <v>0</v>
      </c>
      <c r="O134" s="185">
        <f>Raw_New_Build!AN134</f>
        <v>0</v>
      </c>
      <c r="P134" s="186">
        <f>Raw_New_Build!AO134</f>
        <v>0</v>
      </c>
      <c r="Q134" s="186">
        <f>Raw_New_Build!AP134</f>
        <v>0</v>
      </c>
      <c r="R134" s="186">
        <f>Raw_New_Build!AQ134</f>
        <v>0</v>
      </c>
      <c r="S134" s="186">
        <f>Raw_New_Build!AR134</f>
        <v>0</v>
      </c>
      <c r="T134" s="186">
        <f>Raw_New_Build!AS134</f>
        <v>0</v>
      </c>
      <c r="U134" s="58"/>
    </row>
    <row r="135" spans="1:21" x14ac:dyDescent="0.25">
      <c r="A135" t="s">
        <v>5395</v>
      </c>
      <c r="B135" s="3"/>
      <c r="C135" s="58" t="str">
        <f>Raw_New_Build!AB135</f>
        <v>NW_Ext_Tx_Wind</v>
      </c>
      <c r="D135" s="58" t="str">
        <f>Raw_New_Build!AC135</f>
        <v>Northern_California</v>
      </c>
      <c r="E135" s="58">
        <f>Raw_New_Build!AD135</f>
        <v>0</v>
      </c>
      <c r="F135" s="58">
        <f>Raw_New_Build!AE135</f>
        <v>0</v>
      </c>
      <c r="G135" s="58">
        <f>Raw_New_Build!AF135</f>
        <v>0</v>
      </c>
      <c r="H135" s="185">
        <f>Raw_New_Build!AG135</f>
        <v>0</v>
      </c>
      <c r="I135" s="185">
        <f>Raw_New_Build!AH135</f>
        <v>0</v>
      </c>
      <c r="J135" s="185">
        <f>Raw_New_Build!AI135</f>
        <v>0</v>
      </c>
      <c r="K135" s="185">
        <f>Raw_New_Build!AJ135</f>
        <v>0</v>
      </c>
      <c r="L135" s="185">
        <f>Raw_New_Build!AK135</f>
        <v>0</v>
      </c>
      <c r="M135" s="185">
        <f>Raw_New_Build!AL135</f>
        <v>0</v>
      </c>
      <c r="N135" s="185">
        <f>Raw_New_Build!AM135</f>
        <v>0</v>
      </c>
      <c r="O135" s="185">
        <f>Raw_New_Build!AN135</f>
        <v>0</v>
      </c>
      <c r="P135" s="186">
        <f>Raw_New_Build!AO135</f>
        <v>0</v>
      </c>
      <c r="Q135" s="186">
        <f>Raw_New_Build!AP135</f>
        <v>0</v>
      </c>
      <c r="R135" s="186">
        <f>Raw_New_Build!AQ135</f>
        <v>0</v>
      </c>
      <c r="S135" s="186">
        <f>Raw_New_Build!AR135</f>
        <v>0</v>
      </c>
      <c r="T135" s="186">
        <f>Raw_New_Build!AS135</f>
        <v>280.74378473029913</v>
      </c>
      <c r="U135" s="58"/>
    </row>
    <row r="136" spans="1:21" x14ac:dyDescent="0.25">
      <c r="A136" t="s">
        <v>5395</v>
      </c>
      <c r="B136" s="3"/>
      <c r="C136" s="58" t="str">
        <f>Raw_New_Build!AB136</f>
        <v>Idaho_Wind</v>
      </c>
      <c r="D136" s="58" t="e">
        <f>Raw_New_Build!AC136</f>
        <v>#N/A</v>
      </c>
      <c r="E136" s="58">
        <f>Raw_New_Build!AD136</f>
        <v>0</v>
      </c>
      <c r="F136" s="58">
        <f>Raw_New_Build!AE136</f>
        <v>0</v>
      </c>
      <c r="G136" s="58">
        <f>Raw_New_Build!AF136</f>
        <v>0</v>
      </c>
      <c r="H136" s="185">
        <f>Raw_New_Build!AG136</f>
        <v>0</v>
      </c>
      <c r="I136" s="185">
        <f>Raw_New_Build!AH136</f>
        <v>0</v>
      </c>
      <c r="J136" s="185">
        <f>Raw_New_Build!AI136</f>
        <v>0</v>
      </c>
      <c r="K136" s="185">
        <f>Raw_New_Build!AJ136</f>
        <v>0</v>
      </c>
      <c r="L136" s="185">
        <f>Raw_New_Build!AK136</f>
        <v>0</v>
      </c>
      <c r="M136" s="185">
        <f>Raw_New_Build!AL136</f>
        <v>0</v>
      </c>
      <c r="N136" s="185">
        <f>Raw_New_Build!AM136</f>
        <v>0</v>
      </c>
      <c r="O136" s="185">
        <f>Raw_New_Build!AN136</f>
        <v>0</v>
      </c>
      <c r="P136" s="186">
        <f>Raw_New_Build!AO136</f>
        <v>0</v>
      </c>
      <c r="Q136" s="186">
        <f>Raw_New_Build!AP136</f>
        <v>0</v>
      </c>
      <c r="R136" s="186">
        <f>Raw_New_Build!AQ136</f>
        <v>0</v>
      </c>
      <c r="S136" s="186">
        <f>Raw_New_Build!AR136</f>
        <v>0</v>
      </c>
      <c r="T136" s="186">
        <f>Raw_New_Build!AS136</f>
        <v>0</v>
      </c>
      <c r="U136" s="58"/>
    </row>
    <row r="137" spans="1:21" x14ac:dyDescent="0.25">
      <c r="A137" t="s">
        <v>5395</v>
      </c>
      <c r="B137" s="3"/>
      <c r="C137" s="58" t="str">
        <f>Raw_New_Build!AB137</f>
        <v>Utah_Wind</v>
      </c>
      <c r="D137" s="58" t="e">
        <f>Raw_New_Build!AC137</f>
        <v>#N/A</v>
      </c>
      <c r="E137" s="58">
        <f>Raw_New_Build!AD137</f>
        <v>0</v>
      </c>
      <c r="F137" s="58">
        <f>Raw_New_Build!AE137</f>
        <v>0</v>
      </c>
      <c r="G137" s="58">
        <f>Raw_New_Build!AF137</f>
        <v>0</v>
      </c>
      <c r="H137" s="185">
        <f>Raw_New_Build!AG137</f>
        <v>0</v>
      </c>
      <c r="I137" s="185">
        <f>Raw_New_Build!AH137</f>
        <v>0</v>
      </c>
      <c r="J137" s="185">
        <f>Raw_New_Build!AI137</f>
        <v>0</v>
      </c>
      <c r="K137" s="185">
        <f>Raw_New_Build!AJ137</f>
        <v>0</v>
      </c>
      <c r="L137" s="185">
        <f>Raw_New_Build!AK137</f>
        <v>0</v>
      </c>
      <c r="M137" s="185">
        <f>Raw_New_Build!AL137</f>
        <v>0</v>
      </c>
      <c r="N137" s="185">
        <f>Raw_New_Build!AM137</f>
        <v>0</v>
      </c>
      <c r="O137" s="185">
        <f>Raw_New_Build!AN137</f>
        <v>0</v>
      </c>
      <c r="P137" s="186">
        <f>Raw_New_Build!AO137</f>
        <v>0</v>
      </c>
      <c r="Q137" s="186">
        <f>Raw_New_Build!AP137</f>
        <v>0</v>
      </c>
      <c r="R137" s="186">
        <f>Raw_New_Build!AQ137</f>
        <v>0</v>
      </c>
      <c r="S137" s="186">
        <f>Raw_New_Build!AR137</f>
        <v>0</v>
      </c>
      <c r="T137" s="186">
        <f>Raw_New_Build!AS137</f>
        <v>0</v>
      </c>
      <c r="U137" s="58"/>
    </row>
    <row r="138" spans="1:21" x14ac:dyDescent="0.25">
      <c r="A138" t="s">
        <v>5395</v>
      </c>
      <c r="B138" s="3"/>
      <c r="C138" s="58" t="str">
        <f>Raw_New_Build!AB138</f>
        <v>Wyoming_Wind</v>
      </c>
      <c r="D138" s="58" t="e">
        <f>Raw_New_Build!AC138</f>
        <v>#N/A</v>
      </c>
      <c r="E138" s="58">
        <f>Raw_New_Build!AD138</f>
        <v>0</v>
      </c>
      <c r="F138" s="58">
        <f>Raw_New_Build!AE138</f>
        <v>0</v>
      </c>
      <c r="G138" s="58">
        <f>Raw_New_Build!AF138</f>
        <v>0</v>
      </c>
      <c r="H138" s="185">
        <f>Raw_New_Build!AG138</f>
        <v>0</v>
      </c>
      <c r="I138" s="185">
        <f>Raw_New_Build!AH138</f>
        <v>0</v>
      </c>
      <c r="J138" s="185">
        <f>Raw_New_Build!AI138</f>
        <v>0</v>
      </c>
      <c r="K138" s="185">
        <f>Raw_New_Build!AJ138</f>
        <v>0</v>
      </c>
      <c r="L138" s="185">
        <f>Raw_New_Build!AK138</f>
        <v>0</v>
      </c>
      <c r="M138" s="185">
        <f>Raw_New_Build!AL138</f>
        <v>0</v>
      </c>
      <c r="N138" s="185">
        <f>Raw_New_Build!AM138</f>
        <v>0</v>
      </c>
      <c r="O138" s="185">
        <f>Raw_New_Build!AN138</f>
        <v>0</v>
      </c>
      <c r="P138" s="186">
        <f>Raw_New_Build!AO138</f>
        <v>0</v>
      </c>
      <c r="Q138" s="186">
        <f>Raw_New_Build!AP138</f>
        <v>0</v>
      </c>
      <c r="R138" s="186">
        <f>Raw_New_Build!AQ138</f>
        <v>0</v>
      </c>
      <c r="S138" s="186">
        <f>Raw_New_Build!AR138</f>
        <v>0</v>
      </c>
      <c r="T138" s="186">
        <f>Raw_New_Build!AS138</f>
        <v>0</v>
      </c>
      <c r="U138" s="58"/>
    </row>
    <row r="139" spans="1:21" x14ac:dyDescent="0.25">
      <c r="A139" t="s">
        <v>5395</v>
      </c>
      <c r="B139" s="3"/>
      <c r="C139" s="58" t="str">
        <f>Raw_New_Build!AB139</f>
        <v>Southern_Nevada_Wind</v>
      </c>
      <c r="D139" s="58" t="str">
        <f>Raw_New_Build!AC139</f>
        <v>Mountain_Pass_El_Dorado</v>
      </c>
      <c r="E139" s="58">
        <f>Raw_New_Build!AD139</f>
        <v>0</v>
      </c>
      <c r="F139" s="58">
        <f>Raw_New_Build!AE139</f>
        <v>0</v>
      </c>
      <c r="G139" s="58">
        <f>Raw_New_Build!AF139</f>
        <v>0</v>
      </c>
      <c r="H139" s="185">
        <f>Raw_New_Build!AG139</f>
        <v>0</v>
      </c>
      <c r="I139" s="185">
        <f>Raw_New_Build!AH139</f>
        <v>0</v>
      </c>
      <c r="J139" s="185">
        <f>Raw_New_Build!AI139</f>
        <v>0</v>
      </c>
      <c r="K139" s="185">
        <f>Raw_New_Build!AJ139</f>
        <v>0</v>
      </c>
      <c r="L139" s="185">
        <f>Raw_New_Build!AK139</f>
        <v>0</v>
      </c>
      <c r="M139" s="185">
        <f>Raw_New_Build!AL139</f>
        <v>0</v>
      </c>
      <c r="N139" s="185">
        <f>Raw_New_Build!AM139</f>
        <v>0</v>
      </c>
      <c r="O139" s="185">
        <f>Raw_New_Build!AN139</f>
        <v>0</v>
      </c>
      <c r="P139" s="186">
        <f>Raw_New_Build!AO139</f>
        <v>0</v>
      </c>
      <c r="Q139" s="186">
        <f>Raw_New_Build!AP139</f>
        <v>0</v>
      </c>
      <c r="R139" s="186">
        <f>Raw_New_Build!AQ139</f>
        <v>0</v>
      </c>
      <c r="S139" s="186">
        <f>Raw_New_Build!AR139</f>
        <v>0</v>
      </c>
      <c r="T139" s="186">
        <f>Raw_New_Build!AS139</f>
        <v>0</v>
      </c>
      <c r="U139" s="58"/>
    </row>
    <row r="140" spans="1:21" x14ac:dyDescent="0.25">
      <c r="A140" t="s">
        <v>5395</v>
      </c>
      <c r="B140" s="3"/>
      <c r="C140" s="58" t="str">
        <f>Raw_New_Build!AB140</f>
        <v>Arizona_Wind</v>
      </c>
      <c r="D140" s="58" t="e">
        <f>Raw_New_Build!AC140</f>
        <v>#N/A</v>
      </c>
      <c r="E140" s="58">
        <f>Raw_New_Build!AD140</f>
        <v>0</v>
      </c>
      <c r="F140" s="58">
        <f>Raw_New_Build!AE140</f>
        <v>0</v>
      </c>
      <c r="G140" s="58">
        <f>Raw_New_Build!AF140</f>
        <v>0</v>
      </c>
      <c r="H140" s="185">
        <f>Raw_New_Build!AG140</f>
        <v>0</v>
      </c>
      <c r="I140" s="185">
        <f>Raw_New_Build!AH140</f>
        <v>0</v>
      </c>
      <c r="J140" s="185">
        <f>Raw_New_Build!AI140</f>
        <v>0</v>
      </c>
      <c r="K140" s="185">
        <f>Raw_New_Build!AJ140</f>
        <v>0</v>
      </c>
      <c r="L140" s="185">
        <f>Raw_New_Build!AK140</f>
        <v>0</v>
      </c>
      <c r="M140" s="185">
        <f>Raw_New_Build!AL140</f>
        <v>0</v>
      </c>
      <c r="N140" s="185">
        <f>Raw_New_Build!AM140</f>
        <v>0</v>
      </c>
      <c r="O140" s="185">
        <f>Raw_New_Build!AN140</f>
        <v>0</v>
      </c>
      <c r="P140" s="186">
        <f>Raw_New_Build!AO140</f>
        <v>0</v>
      </c>
      <c r="Q140" s="186">
        <f>Raw_New_Build!AP140</f>
        <v>0</v>
      </c>
      <c r="R140" s="186">
        <f>Raw_New_Build!AQ140</f>
        <v>0</v>
      </c>
      <c r="S140" s="186">
        <f>Raw_New_Build!AR140</f>
        <v>0</v>
      </c>
      <c r="T140" s="186">
        <f>Raw_New_Build!AS140</f>
        <v>0</v>
      </c>
      <c r="U140" s="58"/>
    </row>
    <row r="141" spans="1:21" x14ac:dyDescent="0.25">
      <c r="A141" t="s">
        <v>5395</v>
      </c>
      <c r="B141" s="3"/>
      <c r="C141" s="58" t="str">
        <f>Raw_New_Build!AB141</f>
        <v>New_Mexico_Wind</v>
      </c>
      <c r="D141" s="58" t="e">
        <f>Raw_New_Build!AC141</f>
        <v>#N/A</v>
      </c>
      <c r="E141" s="58">
        <f>Raw_New_Build!AD141</f>
        <v>0</v>
      </c>
      <c r="F141" s="58">
        <f>Raw_New_Build!AE141</f>
        <v>0</v>
      </c>
      <c r="G141" s="58">
        <f>Raw_New_Build!AF141</f>
        <v>0</v>
      </c>
      <c r="H141" s="185">
        <f>Raw_New_Build!AG141</f>
        <v>0</v>
      </c>
      <c r="I141" s="185">
        <f>Raw_New_Build!AH141</f>
        <v>0</v>
      </c>
      <c r="J141" s="185">
        <f>Raw_New_Build!AI141</f>
        <v>0</v>
      </c>
      <c r="K141" s="185">
        <f>Raw_New_Build!AJ141</f>
        <v>0</v>
      </c>
      <c r="L141" s="185">
        <f>Raw_New_Build!AK141</f>
        <v>0</v>
      </c>
      <c r="M141" s="185">
        <f>Raw_New_Build!AL141</f>
        <v>0</v>
      </c>
      <c r="N141" s="185">
        <f>Raw_New_Build!AM141</f>
        <v>0</v>
      </c>
      <c r="O141" s="185">
        <f>Raw_New_Build!AN141</f>
        <v>0</v>
      </c>
      <c r="P141" s="186">
        <f>Raw_New_Build!AO141</f>
        <v>0</v>
      </c>
      <c r="Q141" s="186">
        <f>Raw_New_Build!AP141</f>
        <v>0</v>
      </c>
      <c r="R141" s="186">
        <f>Raw_New_Build!AQ141</f>
        <v>0</v>
      </c>
      <c r="S141" s="186">
        <f>Raw_New_Build!AR141</f>
        <v>0</v>
      </c>
      <c r="T141" s="186">
        <f>Raw_New_Build!AS141</f>
        <v>0</v>
      </c>
      <c r="U141" s="58"/>
    </row>
    <row r="142" spans="1:21" x14ac:dyDescent="0.25">
      <c r="A142" t="s">
        <v>5395</v>
      </c>
      <c r="B142" s="3"/>
      <c r="C142" s="58" t="str">
        <f>Raw_New_Build!AB142</f>
        <v>SW_Ext_Tx_Wind</v>
      </c>
      <c r="D142" s="58" t="str">
        <f>Raw_New_Build!AC142</f>
        <v>Riverside_East_Palm_Springs</v>
      </c>
      <c r="E142" s="58">
        <f>Raw_New_Build!AD142</f>
        <v>0</v>
      </c>
      <c r="F142" s="58">
        <f>Raw_New_Build!AE142</f>
        <v>0</v>
      </c>
      <c r="G142" s="58">
        <f>Raw_New_Build!AF142</f>
        <v>0</v>
      </c>
      <c r="H142" s="185">
        <f>Raw_New_Build!AG142</f>
        <v>0</v>
      </c>
      <c r="I142" s="185">
        <f>Raw_New_Build!AH142</f>
        <v>0</v>
      </c>
      <c r="J142" s="185">
        <f>Raw_New_Build!AI142</f>
        <v>0</v>
      </c>
      <c r="K142" s="185">
        <f>Raw_New_Build!AJ142</f>
        <v>0</v>
      </c>
      <c r="L142" s="185">
        <f>Raw_New_Build!AK142</f>
        <v>0</v>
      </c>
      <c r="M142" s="185">
        <f>Raw_New_Build!AL142</f>
        <v>0</v>
      </c>
      <c r="N142" s="185">
        <f>Raw_New_Build!AM142</f>
        <v>0</v>
      </c>
      <c r="O142" s="185">
        <f>Raw_New_Build!AN142</f>
        <v>0</v>
      </c>
      <c r="P142" s="186">
        <f>Raw_New_Build!AO142</f>
        <v>0</v>
      </c>
      <c r="Q142" s="186">
        <f>Raw_New_Build!AP142</f>
        <v>0</v>
      </c>
      <c r="R142" s="186">
        <f>Raw_New_Build!AQ142</f>
        <v>0</v>
      </c>
      <c r="S142" s="186">
        <f>Raw_New_Build!AR142</f>
        <v>0</v>
      </c>
      <c r="T142" s="186">
        <f>Raw_New_Build!AS142</f>
        <v>0</v>
      </c>
      <c r="U142" s="58"/>
    </row>
    <row r="143" spans="1:21" x14ac:dyDescent="0.25">
      <c r="A143" t="s">
        <v>5394</v>
      </c>
      <c r="B143" s="3"/>
      <c r="C143" s="58" t="str">
        <f>Raw_New_Build!AB143</f>
        <v>InState_Biomass</v>
      </c>
      <c r="D143" s="58" t="str">
        <f>Raw_New_Build!AC143</f>
        <v>None</v>
      </c>
      <c r="E143" s="58">
        <f>Raw_New_Build!AD143</f>
        <v>0</v>
      </c>
      <c r="F143" s="58">
        <f>Raw_New_Build!AE143</f>
        <v>0</v>
      </c>
      <c r="G143" s="58">
        <f>Raw_New_Build!AF143</f>
        <v>0</v>
      </c>
      <c r="H143" s="185">
        <f>Raw_New_Build!AG143</f>
        <v>0</v>
      </c>
      <c r="I143" s="185">
        <f>Raw_New_Build!AH143</f>
        <v>0</v>
      </c>
      <c r="J143" s="185">
        <f>Raw_New_Build!AI143</f>
        <v>0</v>
      </c>
      <c r="K143" s="185">
        <f>Raw_New_Build!AJ143</f>
        <v>0</v>
      </c>
      <c r="L143" s="185">
        <f>Raw_New_Build!AK143</f>
        <v>0</v>
      </c>
      <c r="M143" s="185">
        <f>Raw_New_Build!AL143</f>
        <v>0</v>
      </c>
      <c r="N143" s="185">
        <f>Raw_New_Build!AM143</f>
        <v>0</v>
      </c>
      <c r="O143" s="185">
        <f>Raw_New_Build!AN143</f>
        <v>0</v>
      </c>
      <c r="P143" s="186">
        <f>Raw_New_Build!AO143</f>
        <v>0</v>
      </c>
      <c r="Q143" s="186">
        <f>Raw_New_Build!AP143</f>
        <v>0</v>
      </c>
      <c r="R143" s="186">
        <f>Raw_New_Build!AQ143</f>
        <v>0</v>
      </c>
      <c r="S143" s="186">
        <f>Raw_New_Build!AR143</f>
        <v>0</v>
      </c>
      <c r="T143" s="186">
        <f>Raw_New_Build!AS143</f>
        <v>0</v>
      </c>
      <c r="U143" s="58"/>
    </row>
    <row r="144" spans="1:21" x14ac:dyDescent="0.25">
      <c r="A144" t="s">
        <v>5394</v>
      </c>
      <c r="B144" s="3"/>
      <c r="C144" s="58" t="str">
        <f>Raw_New_Build!AB144</f>
        <v>Greater_Imperial_Geothermal</v>
      </c>
      <c r="D144" s="58" t="str">
        <f>Raw_New_Build!AC144</f>
        <v>Greater_Imperial</v>
      </c>
      <c r="E144" s="58">
        <f>Raw_New_Build!AD144</f>
        <v>0</v>
      </c>
      <c r="F144" s="58">
        <f>Raw_New_Build!AE144</f>
        <v>0</v>
      </c>
      <c r="G144" s="58">
        <f>Raw_New_Build!AF144</f>
        <v>0</v>
      </c>
      <c r="H144" s="185">
        <f>Raw_New_Build!AG144</f>
        <v>0</v>
      </c>
      <c r="I144" s="185">
        <f>Raw_New_Build!AH144</f>
        <v>0</v>
      </c>
      <c r="J144" s="185">
        <f>Raw_New_Build!AI144</f>
        <v>0</v>
      </c>
      <c r="K144" s="185">
        <f>Raw_New_Build!AJ144</f>
        <v>0</v>
      </c>
      <c r="L144" s="185">
        <f>Raw_New_Build!AK144</f>
        <v>0</v>
      </c>
      <c r="M144" s="185">
        <f>Raw_New_Build!AL144</f>
        <v>0</v>
      </c>
      <c r="N144" s="185">
        <f>Raw_New_Build!AM144</f>
        <v>0</v>
      </c>
      <c r="O144" s="185">
        <f>Raw_New_Build!AN144</f>
        <v>0</v>
      </c>
      <c r="P144" s="186">
        <f>Raw_New_Build!AO144</f>
        <v>0</v>
      </c>
      <c r="Q144" s="186">
        <f>Raw_New_Build!AP144</f>
        <v>0</v>
      </c>
      <c r="R144" s="186">
        <f>Raw_New_Build!AQ144</f>
        <v>0</v>
      </c>
      <c r="S144" s="186">
        <f>Raw_New_Build!AR144</f>
        <v>0</v>
      </c>
      <c r="T144" s="186">
        <f>Raw_New_Build!AS144</f>
        <v>567.94766790509243</v>
      </c>
      <c r="U144" s="58"/>
    </row>
    <row r="145" spans="1:21" x14ac:dyDescent="0.25">
      <c r="A145" t="s">
        <v>5394</v>
      </c>
      <c r="B145" s="3"/>
      <c r="C145" s="58" t="str">
        <f>Raw_New_Build!AB145</f>
        <v>Northern_California_Geothermal</v>
      </c>
      <c r="D145" s="58" t="str">
        <f>Raw_New_Build!AC145</f>
        <v>Northern_California</v>
      </c>
      <c r="E145" s="58">
        <f>Raw_New_Build!AD145</f>
        <v>0</v>
      </c>
      <c r="F145" s="58">
        <f>Raw_New_Build!AE145</f>
        <v>0</v>
      </c>
      <c r="G145" s="58">
        <f>Raw_New_Build!AF145</f>
        <v>0</v>
      </c>
      <c r="H145" s="185">
        <f>Raw_New_Build!AG145</f>
        <v>0</v>
      </c>
      <c r="I145" s="185">
        <f>Raw_New_Build!AH145</f>
        <v>0</v>
      </c>
      <c r="J145" s="185">
        <f>Raw_New_Build!AI145</f>
        <v>0</v>
      </c>
      <c r="K145" s="185">
        <f>Raw_New_Build!AJ145</f>
        <v>0</v>
      </c>
      <c r="L145" s="185">
        <f>Raw_New_Build!AK145</f>
        <v>0</v>
      </c>
      <c r="M145" s="185">
        <f>Raw_New_Build!AL145</f>
        <v>0</v>
      </c>
      <c r="N145" s="185">
        <f>Raw_New_Build!AM145</f>
        <v>0</v>
      </c>
      <c r="O145" s="185">
        <f>Raw_New_Build!AN145</f>
        <v>0</v>
      </c>
      <c r="P145" s="186">
        <f>Raw_New_Build!AO145</f>
        <v>0</v>
      </c>
      <c r="Q145" s="186">
        <f>Raw_New_Build!AP145</f>
        <v>0</v>
      </c>
      <c r="R145" s="186">
        <f>Raw_New_Build!AQ145</f>
        <v>0</v>
      </c>
      <c r="S145" s="186">
        <f>Raw_New_Build!AR145</f>
        <v>0</v>
      </c>
      <c r="T145" s="186">
        <f>Raw_New_Build!AS145</f>
        <v>0</v>
      </c>
      <c r="U145" s="58"/>
    </row>
    <row r="146" spans="1:21" x14ac:dyDescent="0.25">
      <c r="A146" t="s">
        <v>5395</v>
      </c>
      <c r="B146" s="3"/>
      <c r="C146" s="58" t="str">
        <f>Raw_New_Build!AB146</f>
        <v>Pacific_Northwest_Geothermal</v>
      </c>
      <c r="D146" s="58" t="e">
        <f>Raw_New_Build!AC146</f>
        <v>#N/A</v>
      </c>
      <c r="E146" s="58">
        <f>Raw_New_Build!AD146</f>
        <v>0</v>
      </c>
      <c r="F146" s="58">
        <f>Raw_New_Build!AE146</f>
        <v>0</v>
      </c>
      <c r="G146" s="58">
        <f>Raw_New_Build!AF146</f>
        <v>0</v>
      </c>
      <c r="H146" s="185">
        <f>Raw_New_Build!AG146</f>
        <v>0</v>
      </c>
      <c r="I146" s="185">
        <f>Raw_New_Build!AH146</f>
        <v>0</v>
      </c>
      <c r="J146" s="185">
        <f>Raw_New_Build!AI146</f>
        <v>0</v>
      </c>
      <c r="K146" s="185">
        <f>Raw_New_Build!AJ146</f>
        <v>0</v>
      </c>
      <c r="L146" s="185">
        <f>Raw_New_Build!AK146</f>
        <v>0</v>
      </c>
      <c r="M146" s="185">
        <f>Raw_New_Build!AL146</f>
        <v>0</v>
      </c>
      <c r="N146" s="185">
        <f>Raw_New_Build!AM146</f>
        <v>0</v>
      </c>
      <c r="O146" s="185">
        <f>Raw_New_Build!AN146</f>
        <v>0</v>
      </c>
      <c r="P146" s="186">
        <f>Raw_New_Build!AO146</f>
        <v>0</v>
      </c>
      <c r="Q146" s="186">
        <f>Raw_New_Build!AP146</f>
        <v>0</v>
      </c>
      <c r="R146" s="186">
        <f>Raw_New_Build!AQ146</f>
        <v>0</v>
      </c>
      <c r="S146" s="186">
        <f>Raw_New_Build!AR146</f>
        <v>0</v>
      </c>
      <c r="T146" s="186">
        <f>Raw_New_Build!AS146</f>
        <v>0</v>
      </c>
      <c r="U146" s="58"/>
    </row>
    <row r="147" spans="1:21" x14ac:dyDescent="0.25">
      <c r="A147" t="s">
        <v>5395</v>
      </c>
      <c r="B147" s="3"/>
      <c r="C147" s="58" t="str">
        <f>Raw_New_Build!AB147</f>
        <v>Southern_Nevada_Geothermal</v>
      </c>
      <c r="D147" s="58" t="str">
        <f>Raw_New_Build!AC147</f>
        <v>Mountain_Pass_El_Dorado</v>
      </c>
      <c r="E147" s="58">
        <f>Raw_New_Build!AD147</f>
        <v>0</v>
      </c>
      <c r="F147" s="58">
        <f>Raw_New_Build!AE147</f>
        <v>0</v>
      </c>
      <c r="G147" s="58">
        <f>Raw_New_Build!AF147</f>
        <v>0</v>
      </c>
      <c r="H147" s="185">
        <f>Raw_New_Build!AG147</f>
        <v>0</v>
      </c>
      <c r="I147" s="185">
        <f>Raw_New_Build!AH147</f>
        <v>0</v>
      </c>
      <c r="J147" s="185">
        <f>Raw_New_Build!AI147</f>
        <v>0</v>
      </c>
      <c r="K147" s="185">
        <f>Raw_New_Build!AJ147</f>
        <v>0</v>
      </c>
      <c r="L147" s="185">
        <f>Raw_New_Build!AK147</f>
        <v>0</v>
      </c>
      <c r="M147" s="185">
        <f>Raw_New_Build!AL147</f>
        <v>0</v>
      </c>
      <c r="N147" s="185">
        <f>Raw_New_Build!AM147</f>
        <v>0</v>
      </c>
      <c r="O147" s="185">
        <f>Raw_New_Build!AN147</f>
        <v>0</v>
      </c>
      <c r="P147" s="189">
        <f>Raw_New_Build!AO147</f>
        <v>0</v>
      </c>
      <c r="Q147" s="189">
        <f>Raw_New_Build!AP147</f>
        <v>0</v>
      </c>
      <c r="R147" s="189">
        <f>Raw_New_Build!AQ147</f>
        <v>0</v>
      </c>
      <c r="S147" s="189">
        <f>Raw_New_Build!AR147</f>
        <v>0</v>
      </c>
      <c r="T147" s="189">
        <f>Raw_New_Build!AS147</f>
        <v>0</v>
      </c>
      <c r="U147" s="58"/>
    </row>
    <row r="148" spans="1:21" x14ac:dyDescent="0.25">
      <c r="B148" s="3"/>
      <c r="C148" s="5" t="s">
        <v>5394</v>
      </c>
      <c r="D148" s="21"/>
      <c r="E148" s="172">
        <v>0</v>
      </c>
      <c r="F148" s="172">
        <v>0</v>
      </c>
      <c r="G148" s="172">
        <v>0</v>
      </c>
      <c r="H148" s="172">
        <f>SUMIFS(H$106:H$147,$A$106:$A$147,"In-State")</f>
        <v>803.1456332902228</v>
      </c>
      <c r="I148" s="172">
        <f t="shared" ref="I148:T148" si="7">SUMIFS(I$106:I$147,$A$106:$A$147,"In-State")</f>
        <v>0</v>
      </c>
      <c r="J148" s="172">
        <f t="shared" si="7"/>
        <v>0</v>
      </c>
      <c r="K148" s="172">
        <f t="shared" si="7"/>
        <v>0</v>
      </c>
      <c r="L148" s="172">
        <f t="shared" si="7"/>
        <v>803.1456332902228</v>
      </c>
      <c r="M148" s="172">
        <f t="shared" si="7"/>
        <v>0</v>
      </c>
      <c r="N148" s="172">
        <f t="shared" si="7"/>
        <v>0</v>
      </c>
      <c r="O148" s="172">
        <f t="shared" si="7"/>
        <v>0</v>
      </c>
      <c r="P148" s="172">
        <f t="shared" si="7"/>
        <v>803.1456332902228</v>
      </c>
      <c r="Q148" s="172">
        <f t="shared" si="7"/>
        <v>0</v>
      </c>
      <c r="R148" s="172">
        <f t="shared" si="7"/>
        <v>0</v>
      </c>
      <c r="S148" s="172">
        <f t="shared" si="7"/>
        <v>0</v>
      </c>
      <c r="T148" s="172">
        <f t="shared" si="7"/>
        <v>1371.0933011953152</v>
      </c>
      <c r="U148" s="58"/>
    </row>
    <row r="149" spans="1:21" x14ac:dyDescent="0.25">
      <c r="B149" s="3"/>
      <c r="C149" s="10" t="s">
        <v>5395</v>
      </c>
      <c r="D149" s="169"/>
      <c r="E149" s="170">
        <v>0</v>
      </c>
      <c r="F149" s="170">
        <v>0</v>
      </c>
      <c r="G149" s="170">
        <v>0</v>
      </c>
      <c r="H149" s="170">
        <f>SUMIFS(H$106:H$147,$A$106:$A$147,"Out-Of-State")</f>
        <v>0</v>
      </c>
      <c r="I149" s="170">
        <f t="shared" ref="I149:T149" si="8">SUMIFS(I$106:I$147,$A$106:$A$147,"Out-Of-State")</f>
        <v>0</v>
      </c>
      <c r="J149" s="170">
        <f t="shared" si="8"/>
        <v>0</v>
      </c>
      <c r="K149" s="170">
        <f t="shared" si="8"/>
        <v>0</v>
      </c>
      <c r="L149" s="170">
        <f t="shared" si="8"/>
        <v>2204.3484009544554</v>
      </c>
      <c r="M149" s="170">
        <f t="shared" si="8"/>
        <v>0</v>
      </c>
      <c r="N149" s="170">
        <f t="shared" si="8"/>
        <v>0</v>
      </c>
      <c r="O149" s="170">
        <f t="shared" si="8"/>
        <v>0</v>
      </c>
      <c r="P149" s="170">
        <f t="shared" si="8"/>
        <v>2204.3484009544554</v>
      </c>
      <c r="Q149" s="170">
        <f t="shared" si="8"/>
        <v>0</v>
      </c>
      <c r="R149" s="170">
        <f t="shared" si="8"/>
        <v>0</v>
      </c>
      <c r="S149" s="170">
        <f t="shared" si="8"/>
        <v>0</v>
      </c>
      <c r="T149" s="170">
        <f t="shared" si="8"/>
        <v>2485.0921856847544</v>
      </c>
      <c r="U149" s="58"/>
    </row>
    <row r="150" spans="1:21" x14ac:dyDescent="0.25">
      <c r="B150" s="3"/>
      <c r="C150" s="171" t="s">
        <v>5396</v>
      </c>
      <c r="D150" s="3"/>
      <c r="E150" s="3"/>
      <c r="F150" s="3"/>
      <c r="G150" s="3"/>
      <c r="H150" s="3"/>
      <c r="I150" s="3"/>
      <c r="J150" s="3"/>
      <c r="K150" s="3"/>
      <c r="L150" s="3"/>
      <c r="M150" s="3"/>
      <c r="N150" s="3"/>
      <c r="O150" s="3"/>
      <c r="P150" s="3"/>
      <c r="Q150" s="3"/>
      <c r="R150" s="3"/>
      <c r="S150" s="3"/>
      <c r="T150" s="3"/>
      <c r="U150" s="3"/>
    </row>
  </sheetData>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T150"/>
  <sheetViews>
    <sheetView zoomScale="80" zoomScaleNormal="80" workbookViewId="0">
      <selection activeCell="A3" sqref="A3"/>
    </sheetView>
  </sheetViews>
  <sheetFormatPr defaultRowHeight="15" x14ac:dyDescent="0.25"/>
  <cols>
    <col min="1" max="1" width="4.28515625" customWidth="1"/>
    <col min="6" max="6" width="36.85546875" bestFit="1" customWidth="1"/>
    <col min="14" max="14" width="32.7109375" bestFit="1" customWidth="1"/>
    <col min="21" max="21" width="41.5703125" customWidth="1"/>
    <col min="26" max="26" width="12.7109375" customWidth="1"/>
    <col min="27" max="27" width="4" customWidth="1"/>
    <col min="28" max="28" width="51.140625" customWidth="1"/>
    <col min="29" max="29" width="23.140625" customWidth="1"/>
    <col min="30" max="32" width="0" hidden="1" customWidth="1"/>
    <col min="33" max="33" width="11.42578125" customWidth="1"/>
    <col min="34" max="36" width="0" hidden="1" customWidth="1"/>
    <col min="37" max="37" width="11.42578125" customWidth="1"/>
    <col min="38" max="40" width="0" hidden="1" customWidth="1"/>
    <col min="41" max="41" width="11.42578125" customWidth="1"/>
    <col min="42" max="44" width="0" hidden="1" customWidth="1"/>
    <col min="45" max="45" width="11.42578125" customWidth="1"/>
  </cols>
  <sheetData>
    <row r="1" spans="2:46" x14ac:dyDescent="0.25">
      <c r="B1" s="49" t="s">
        <v>5388</v>
      </c>
      <c r="F1" s="49" t="s">
        <v>5389</v>
      </c>
      <c r="N1" s="46" t="s">
        <v>5367</v>
      </c>
      <c r="O1" s="46"/>
      <c r="P1" s="46"/>
      <c r="Q1" s="101" t="s">
        <v>5384</v>
      </c>
      <c r="R1" s="9"/>
      <c r="S1" s="9"/>
      <c r="AA1" s="49" t="s">
        <v>5401</v>
      </c>
    </row>
    <row r="2" spans="2:46" ht="30.75" thickBot="1" x14ac:dyDescent="0.3">
      <c r="B2" s="41">
        <v>2018</v>
      </c>
      <c r="C2" s="41">
        <v>2022</v>
      </c>
      <c r="D2" s="41">
        <v>2026</v>
      </c>
      <c r="E2" s="41">
        <v>2030</v>
      </c>
      <c r="F2" s="49" t="s">
        <v>5318</v>
      </c>
      <c r="G2" s="41">
        <v>2018</v>
      </c>
      <c r="H2" s="41">
        <v>2022</v>
      </c>
      <c r="I2" s="41">
        <v>2026</v>
      </c>
      <c r="J2" s="41">
        <v>2030</v>
      </c>
      <c r="K2" s="124" t="s">
        <v>5387</v>
      </c>
      <c r="N2" s="127" t="s">
        <v>5368</v>
      </c>
      <c r="O2" s="127" t="s">
        <v>16</v>
      </c>
      <c r="P2" s="128" t="s">
        <v>5383</v>
      </c>
      <c r="Q2" s="131" t="s">
        <v>5385</v>
      </c>
      <c r="R2" s="131" t="s">
        <v>5324</v>
      </c>
      <c r="S2" s="131" t="s">
        <v>5386</v>
      </c>
      <c r="AA2" s="163" t="s">
        <v>5390</v>
      </c>
      <c r="AB2" s="163"/>
      <c r="AC2" s="164"/>
      <c r="AD2" s="164"/>
      <c r="AE2" s="164"/>
      <c r="AF2" s="164"/>
      <c r="AG2" s="164"/>
      <c r="AH2" s="164"/>
      <c r="AI2" s="164"/>
      <c r="AJ2" s="164"/>
      <c r="AK2" s="164"/>
      <c r="AL2" s="164"/>
      <c r="AM2" s="164"/>
      <c r="AN2" s="164"/>
      <c r="AO2" s="164"/>
      <c r="AP2" s="164"/>
      <c r="AQ2" s="164"/>
      <c r="AR2" s="164"/>
      <c r="AS2" s="164"/>
      <c r="AT2" s="164"/>
    </row>
    <row r="3" spans="2:46" x14ac:dyDescent="0.25">
      <c r="B3" s="146">
        <f>G3*VLOOKUP($F3,$N$3:$S$44,6,0)</f>
        <v>0</v>
      </c>
      <c r="C3" s="147">
        <f t="shared" ref="C3:E3" si="0">H3*VLOOKUP($F3,$N$3:$S$44,6,0)</f>
        <v>0</v>
      </c>
      <c r="D3" s="147">
        <f t="shared" si="0"/>
        <v>0</v>
      </c>
      <c r="E3" s="148">
        <f t="shared" si="0"/>
        <v>0</v>
      </c>
      <c r="F3" t="s">
        <v>5234</v>
      </c>
      <c r="G3" s="104">
        <f>SUMIFS(raw_resource_build!$I:$I,raw_resource_build!$B:$B,$F3,raw_resource_build!$A:$A,G$2)</f>
        <v>0</v>
      </c>
      <c r="H3" s="104">
        <f>SUMIFS(raw_resource_build!$I:$I,raw_resource_build!$B:$B,$F3,raw_resource_build!$A:$A,H$2)</f>
        <v>0</v>
      </c>
      <c r="I3" s="104">
        <f>SUMIFS(raw_resource_build!$I:$I,raw_resource_build!$B:$B,$F3,raw_resource_build!$A:$A,I$2)</f>
        <v>0</v>
      </c>
      <c r="J3" s="104">
        <f>SUMIFS(raw_resource_build!$I:$I,raw_resource_build!$B:$B,$F3,raw_resource_build!$A:$A,J$2)</f>
        <v>0</v>
      </c>
      <c r="K3" s="135">
        <f>VLOOKUP($F3,$N$3:$S$44,5,0)</f>
        <v>0.29578635051021834</v>
      </c>
      <c r="N3" s="9" t="s">
        <v>5279</v>
      </c>
      <c r="O3" s="129" t="s">
        <v>621</v>
      </c>
      <c r="P3" s="130" t="s">
        <v>39</v>
      </c>
      <c r="Q3" s="132">
        <v>0.29689270733004858</v>
      </c>
      <c r="R3" s="132">
        <v>0.29603644130343226</v>
      </c>
      <c r="S3" s="133">
        <v>0.99711590751313262</v>
      </c>
      <c r="AA3" s="3"/>
      <c r="AB3" s="3"/>
      <c r="AC3" s="3"/>
      <c r="AD3" s="3"/>
      <c r="AE3" s="3"/>
      <c r="AF3" s="3"/>
      <c r="AG3" s="3"/>
      <c r="AH3" s="3"/>
      <c r="AI3" s="3"/>
      <c r="AJ3" s="3"/>
      <c r="AK3" s="3"/>
      <c r="AL3" s="3"/>
      <c r="AM3" s="3"/>
      <c r="AN3" s="3"/>
      <c r="AO3" s="3"/>
      <c r="AP3" s="3"/>
      <c r="AQ3" s="3"/>
      <c r="AR3" s="3"/>
      <c r="AS3" s="3"/>
      <c r="AT3" s="3"/>
    </row>
    <row r="4" spans="2:46" x14ac:dyDescent="0.25">
      <c r="B4" s="149">
        <f t="shared" ref="B4:B28" si="1">G4*VLOOKUP($F4,$N$3:$S$44,6,0)</f>
        <v>145.99970852405221</v>
      </c>
      <c r="C4" s="103">
        <f t="shared" ref="C4:C28" si="2">H4*VLOOKUP($F4,$N$3:$S$44,6,0)</f>
        <v>145.99970852405221</v>
      </c>
      <c r="D4" s="103">
        <f t="shared" ref="D4:D28" si="3">I4*VLOOKUP($F4,$N$3:$S$44,6,0)</f>
        <v>145.99970852405221</v>
      </c>
      <c r="E4" s="150">
        <f t="shared" ref="E4:E28" si="4">J4*VLOOKUP($F4,$N$3:$S$44,6,0)</f>
        <v>145.99970852405221</v>
      </c>
      <c r="F4" t="s">
        <v>5163</v>
      </c>
      <c r="G4" s="104">
        <f>SUMIFS(raw_resource_build!$I:$I,raw_resource_build!$B:$B,$F4,raw_resource_build!$A:$A,G$2)</f>
        <v>145.91</v>
      </c>
      <c r="H4" s="104">
        <f>SUMIFS(raw_resource_build!$I:$I,raw_resource_build!$B:$B,$F4,raw_resource_build!$A:$A,H$2)</f>
        <v>145.91</v>
      </c>
      <c r="I4" s="104">
        <f>SUMIFS(raw_resource_build!$I:$I,raw_resource_build!$B:$B,$F4,raw_resource_build!$A:$A,I$2)</f>
        <v>145.91</v>
      </c>
      <c r="J4" s="104">
        <f>SUMIFS(raw_resource_build!$I:$I,raw_resource_build!$B:$B,$F4,raw_resource_build!$A:$A,J$2)</f>
        <v>145.91</v>
      </c>
      <c r="K4" s="135">
        <f t="shared" ref="K4:K28" si="5">VLOOKUP($F4,$N$3:$S$44,5,0)</f>
        <v>0.30825049968487211</v>
      </c>
      <c r="N4" s="9" t="s">
        <v>5293</v>
      </c>
      <c r="O4" s="129" t="s">
        <v>621</v>
      </c>
      <c r="P4" s="130" t="s">
        <v>39</v>
      </c>
      <c r="Q4" s="132">
        <v>0.29239513739164807</v>
      </c>
      <c r="R4" s="132">
        <v>0.29158547017913833</v>
      </c>
      <c r="S4" s="133">
        <v>0.99723091423567267</v>
      </c>
      <c r="U4" s="49" t="s">
        <v>5433</v>
      </c>
      <c r="AA4" s="3"/>
      <c r="AB4" s="19" t="s">
        <v>5391</v>
      </c>
      <c r="AC4" s="3"/>
      <c r="AD4" s="3"/>
      <c r="AE4" s="3"/>
      <c r="AF4" s="3"/>
      <c r="AG4" s="3"/>
      <c r="AH4" s="3"/>
      <c r="AI4" s="3"/>
      <c r="AJ4" s="3"/>
      <c r="AK4" s="3"/>
      <c r="AL4" s="3"/>
      <c r="AM4" s="3"/>
      <c r="AN4" s="3"/>
      <c r="AO4" s="3"/>
      <c r="AP4" s="3"/>
      <c r="AQ4" s="3"/>
      <c r="AR4" s="3"/>
      <c r="AS4" s="3"/>
      <c r="AT4" s="3"/>
    </row>
    <row r="5" spans="2:46" x14ac:dyDescent="0.25">
      <c r="B5" s="149">
        <f t="shared" si="1"/>
        <v>0</v>
      </c>
      <c r="C5" s="103">
        <f t="shared" si="2"/>
        <v>0</v>
      </c>
      <c r="D5" s="103">
        <f t="shared" si="3"/>
        <v>0</v>
      </c>
      <c r="E5" s="150">
        <f t="shared" si="4"/>
        <v>0</v>
      </c>
      <c r="F5" t="s">
        <v>5236</v>
      </c>
      <c r="G5" s="104">
        <f>SUMIFS(raw_resource_build!$I:$I,raw_resource_build!$B:$B,$F5,raw_resource_build!$A:$A,G$2)</f>
        <v>0</v>
      </c>
      <c r="H5" s="104">
        <f>SUMIFS(raw_resource_build!$I:$I,raw_resource_build!$B:$B,$F5,raw_resource_build!$A:$A,H$2)</f>
        <v>0</v>
      </c>
      <c r="I5" s="104">
        <f>SUMIFS(raw_resource_build!$I:$I,raw_resource_build!$B:$B,$F5,raw_resource_build!$A:$A,I$2)</f>
        <v>0</v>
      </c>
      <c r="J5" s="104">
        <f>SUMIFS(raw_resource_build!$I:$I,raw_resource_build!$B:$B,$F5,raw_resource_build!$A:$A,J$2)</f>
        <v>0</v>
      </c>
      <c r="K5" s="135">
        <f t="shared" si="5"/>
        <v>0.22750560334528727</v>
      </c>
      <c r="N5" s="9" t="s">
        <v>5234</v>
      </c>
      <c r="O5" s="129" t="s">
        <v>621</v>
      </c>
      <c r="P5" s="130" t="s">
        <v>39</v>
      </c>
      <c r="Q5" s="132">
        <v>0.29558514687412912</v>
      </c>
      <c r="R5" s="132">
        <v>0.29578635051021834</v>
      </c>
      <c r="S5" s="133">
        <v>1.0006806960302876</v>
      </c>
      <c r="V5" s="41">
        <v>2018</v>
      </c>
      <c r="W5" s="41">
        <v>2022</v>
      </c>
      <c r="X5" s="41">
        <v>2026</v>
      </c>
      <c r="Y5" s="41">
        <v>2030</v>
      </c>
      <c r="AA5" s="3"/>
      <c r="AB5" s="165" t="s">
        <v>5392</v>
      </c>
      <c r="AC5" s="166" t="s">
        <v>5393</v>
      </c>
      <c r="AD5" s="167">
        <v>2015</v>
      </c>
      <c r="AE5" s="167">
        <v>2016</v>
      </c>
      <c r="AF5" s="167">
        <v>2017</v>
      </c>
      <c r="AG5" s="167">
        <v>2018</v>
      </c>
      <c r="AH5" s="167">
        <v>2019</v>
      </c>
      <c r="AI5" s="167">
        <v>2020</v>
      </c>
      <c r="AJ5" s="167">
        <v>2021</v>
      </c>
      <c r="AK5" s="167">
        <v>2022</v>
      </c>
      <c r="AL5" s="167">
        <v>2023</v>
      </c>
      <c r="AM5" s="167">
        <v>2024</v>
      </c>
      <c r="AN5" s="167">
        <v>2025</v>
      </c>
      <c r="AO5" s="167">
        <v>2026</v>
      </c>
      <c r="AP5" s="167">
        <v>2027</v>
      </c>
      <c r="AQ5" s="167">
        <v>2028</v>
      </c>
      <c r="AR5" s="167">
        <v>2029</v>
      </c>
      <c r="AS5" s="167">
        <v>2030</v>
      </c>
      <c r="AT5" s="58"/>
    </row>
    <row r="6" spans="2:46" x14ac:dyDescent="0.25">
      <c r="B6" s="149">
        <f t="shared" si="1"/>
        <v>0</v>
      </c>
      <c r="C6" s="103">
        <f t="shared" si="2"/>
        <v>0</v>
      </c>
      <c r="D6" s="103">
        <f t="shared" si="3"/>
        <v>0</v>
      </c>
      <c r="E6" s="150">
        <f t="shared" si="4"/>
        <v>0</v>
      </c>
      <c r="F6" t="s">
        <v>5237</v>
      </c>
      <c r="G6" s="104">
        <f>SUMIFS(raw_resource_build!$I:$I,raw_resource_build!$B:$B,$F6,raw_resource_build!$A:$A,G$2)</f>
        <v>0</v>
      </c>
      <c r="H6" s="104">
        <f>SUMIFS(raw_resource_build!$I:$I,raw_resource_build!$B:$B,$F6,raw_resource_build!$A:$A,H$2)</f>
        <v>0</v>
      </c>
      <c r="I6" s="104">
        <f>SUMIFS(raw_resource_build!$I:$I,raw_resource_build!$B:$B,$F6,raw_resource_build!$A:$A,I$2)</f>
        <v>0</v>
      </c>
      <c r="J6" s="104">
        <f>SUMIFS(raw_resource_build!$I:$I,raw_resource_build!$B:$B,$F6,raw_resource_build!$A:$A,J$2)</f>
        <v>0</v>
      </c>
      <c r="K6" s="135">
        <f t="shared" si="5"/>
        <v>0.28284977972985847</v>
      </c>
      <c r="N6" s="9" t="s">
        <v>5297</v>
      </c>
      <c r="O6" s="129" t="s">
        <v>621</v>
      </c>
      <c r="P6" s="130" t="s">
        <v>39</v>
      </c>
      <c r="Q6" s="134">
        <v>0.30342600337358977</v>
      </c>
      <c r="R6" s="132">
        <v>0.3045970544765772</v>
      </c>
      <c r="S6" s="133">
        <v>1.0038594289545633</v>
      </c>
      <c r="U6" t="s">
        <v>5279</v>
      </c>
      <c r="V6" s="51">
        <f t="shared" ref="V6:Y25" si="6">IFERROR(INDEX($B$3:$E$41,MATCH($U6,$F$3:$F$41,0),MATCH(V$5,$B$2:$E$2,0)),0)</f>
        <v>0</v>
      </c>
      <c r="W6" s="51">
        <f t="shared" si="6"/>
        <v>0</v>
      </c>
      <c r="X6" s="51">
        <f t="shared" si="6"/>
        <v>0</v>
      </c>
      <c r="Y6" s="51">
        <f t="shared" si="6"/>
        <v>0</v>
      </c>
      <c r="AA6" s="3"/>
      <c r="AB6" s="58" t="s">
        <v>5279</v>
      </c>
      <c r="AC6" s="168" t="s">
        <v>51</v>
      </c>
      <c r="AD6" s="100">
        <v>0</v>
      </c>
      <c r="AE6" s="100">
        <v>0</v>
      </c>
      <c r="AF6" s="100">
        <v>0</v>
      </c>
      <c r="AG6" s="100">
        <v>0</v>
      </c>
      <c r="AH6" s="100">
        <v>0</v>
      </c>
      <c r="AI6" s="100">
        <v>0</v>
      </c>
      <c r="AJ6" s="100">
        <v>0</v>
      </c>
      <c r="AK6" s="100">
        <v>0</v>
      </c>
      <c r="AL6" s="100">
        <v>0</v>
      </c>
      <c r="AM6" s="100">
        <v>0</v>
      </c>
      <c r="AN6" s="100">
        <v>0</v>
      </c>
      <c r="AO6" s="100">
        <v>0</v>
      </c>
      <c r="AP6" s="100">
        <v>0</v>
      </c>
      <c r="AQ6" s="100">
        <v>0</v>
      </c>
      <c r="AR6" s="100">
        <v>0</v>
      </c>
      <c r="AS6" s="100">
        <v>0</v>
      </c>
      <c r="AT6" s="58"/>
    </row>
    <row r="7" spans="2:46" x14ac:dyDescent="0.25">
      <c r="B7" s="149">
        <f t="shared" si="1"/>
        <v>0</v>
      </c>
      <c r="C7" s="103">
        <f t="shared" si="2"/>
        <v>0</v>
      </c>
      <c r="D7" s="103">
        <f t="shared" si="3"/>
        <v>0</v>
      </c>
      <c r="E7" s="150">
        <f t="shared" si="4"/>
        <v>0</v>
      </c>
      <c r="F7" t="s">
        <v>5238</v>
      </c>
      <c r="G7" s="104">
        <f>SUMIFS(raw_resource_build!$I:$I,raw_resource_build!$B:$B,$F7,raw_resource_build!$A:$A,G$2)</f>
        <v>0</v>
      </c>
      <c r="H7" s="104">
        <f>SUMIFS(raw_resource_build!$I:$I,raw_resource_build!$B:$B,$F7,raw_resource_build!$A:$A,H$2)</f>
        <v>0</v>
      </c>
      <c r="I7" s="104">
        <f>SUMIFS(raw_resource_build!$I:$I,raw_resource_build!$B:$B,$F7,raw_resource_build!$A:$A,I$2)</f>
        <v>0</v>
      </c>
      <c r="J7" s="104">
        <f>SUMIFS(raw_resource_build!$I:$I,raw_resource_build!$B:$B,$F7,raw_resource_build!$A:$A,J$2)</f>
        <v>0</v>
      </c>
      <c r="K7" s="135">
        <f t="shared" si="5"/>
        <v>0.32018131816934536</v>
      </c>
      <c r="N7" s="9" t="s">
        <v>5238</v>
      </c>
      <c r="O7" s="129" t="s">
        <v>621</v>
      </c>
      <c r="P7" s="130" t="s">
        <v>39</v>
      </c>
      <c r="Q7" s="132">
        <v>0.32024236992908528</v>
      </c>
      <c r="R7" s="132">
        <v>0.32018131816934536</v>
      </c>
      <c r="S7" s="133">
        <v>0.99980935764448209</v>
      </c>
      <c r="U7" t="s">
        <v>5293</v>
      </c>
      <c r="V7" s="51">
        <f t="shared" si="6"/>
        <v>0</v>
      </c>
      <c r="W7" s="51">
        <f t="shared" si="6"/>
        <v>0</v>
      </c>
      <c r="X7" s="51">
        <f t="shared" si="6"/>
        <v>0</v>
      </c>
      <c r="Y7" s="51">
        <f t="shared" si="6"/>
        <v>0</v>
      </c>
      <c r="AA7" s="3"/>
      <c r="AB7" s="58" t="s">
        <v>5293</v>
      </c>
      <c r="AC7" s="168" t="s">
        <v>62</v>
      </c>
      <c r="AD7" s="100">
        <v>0</v>
      </c>
      <c r="AE7" s="100">
        <v>0</v>
      </c>
      <c r="AF7" s="100">
        <v>0</v>
      </c>
      <c r="AG7" s="100">
        <v>0</v>
      </c>
      <c r="AH7" s="100">
        <v>0</v>
      </c>
      <c r="AI7" s="100">
        <v>0</v>
      </c>
      <c r="AJ7" s="100">
        <v>0</v>
      </c>
      <c r="AK7" s="100">
        <v>0</v>
      </c>
      <c r="AL7" s="100">
        <v>0</v>
      </c>
      <c r="AM7" s="100">
        <v>0</v>
      </c>
      <c r="AN7" s="100">
        <v>0</v>
      </c>
      <c r="AO7" s="100">
        <v>0</v>
      </c>
      <c r="AP7" s="100">
        <v>0</v>
      </c>
      <c r="AQ7" s="100">
        <v>0</v>
      </c>
      <c r="AR7" s="100">
        <v>0</v>
      </c>
      <c r="AS7" s="100">
        <v>0</v>
      </c>
      <c r="AT7" s="58"/>
    </row>
    <row r="8" spans="2:46" x14ac:dyDescent="0.25">
      <c r="B8" s="149">
        <f t="shared" si="1"/>
        <v>160.14912049185486</v>
      </c>
      <c r="C8" s="103">
        <f t="shared" si="2"/>
        <v>160.14912049185486</v>
      </c>
      <c r="D8" s="103">
        <f t="shared" si="3"/>
        <v>160.14912049185486</v>
      </c>
      <c r="E8" s="150">
        <f t="shared" si="4"/>
        <v>160.14912049185486</v>
      </c>
      <c r="F8" t="s">
        <v>5164</v>
      </c>
      <c r="G8" s="104">
        <f>SUMIFS(raw_resource_build!$I:$I,raw_resource_build!$B:$B,$F8,raw_resource_build!$A:$A,G$2)</f>
        <v>160</v>
      </c>
      <c r="H8" s="104">
        <f>SUMIFS(raw_resource_build!$I:$I,raw_resource_build!$B:$B,$F8,raw_resource_build!$A:$A,H$2)</f>
        <v>160</v>
      </c>
      <c r="I8" s="104">
        <f>SUMIFS(raw_resource_build!$I:$I,raw_resource_build!$B:$B,$F8,raw_resource_build!$A:$A,I$2)</f>
        <v>160</v>
      </c>
      <c r="J8" s="104">
        <f>SUMIFS(raw_resource_build!$I:$I,raw_resource_build!$B:$B,$F8,raw_resource_build!$A:$A,J$2)</f>
        <v>160</v>
      </c>
      <c r="K8" s="135">
        <f t="shared" si="5"/>
        <v>0.30607787070220277</v>
      </c>
      <c r="N8" s="9" t="s">
        <v>5171</v>
      </c>
      <c r="O8" s="129" t="s">
        <v>621</v>
      </c>
      <c r="P8" s="130" t="s">
        <v>39</v>
      </c>
      <c r="Q8" s="134">
        <v>0.35368608337819468</v>
      </c>
      <c r="R8" s="132">
        <v>0.35202557875201945</v>
      </c>
      <c r="S8" s="133">
        <v>0.99530514570911277</v>
      </c>
      <c r="U8" t="s">
        <v>5234</v>
      </c>
      <c r="V8" s="51">
        <f t="shared" si="6"/>
        <v>0</v>
      </c>
      <c r="W8" s="51">
        <f t="shared" si="6"/>
        <v>0</v>
      </c>
      <c r="X8" s="51">
        <f t="shared" si="6"/>
        <v>0</v>
      </c>
      <c r="Y8" s="51">
        <f t="shared" si="6"/>
        <v>0</v>
      </c>
      <c r="AA8" s="3"/>
      <c r="AB8" s="58" t="s">
        <v>5234</v>
      </c>
      <c r="AC8" s="168" t="s">
        <v>181</v>
      </c>
      <c r="AD8" s="100">
        <v>0</v>
      </c>
      <c r="AE8" s="100">
        <v>0</v>
      </c>
      <c r="AF8" s="100">
        <v>0</v>
      </c>
      <c r="AG8" s="100">
        <v>0</v>
      </c>
      <c r="AH8" s="100">
        <v>0</v>
      </c>
      <c r="AI8" s="100">
        <v>0</v>
      </c>
      <c r="AJ8" s="100">
        <v>0</v>
      </c>
      <c r="AK8" s="100">
        <v>0</v>
      </c>
      <c r="AL8" s="100">
        <v>0</v>
      </c>
      <c r="AM8" s="100">
        <v>0</v>
      </c>
      <c r="AN8" s="100">
        <v>0</v>
      </c>
      <c r="AO8" s="100">
        <v>0</v>
      </c>
      <c r="AP8" s="100">
        <v>0</v>
      </c>
      <c r="AQ8" s="100">
        <v>0</v>
      </c>
      <c r="AR8" s="100">
        <v>0</v>
      </c>
      <c r="AS8" s="100">
        <v>0</v>
      </c>
      <c r="AT8" s="58"/>
    </row>
    <row r="9" spans="2:46" x14ac:dyDescent="0.25">
      <c r="B9" s="149">
        <f t="shared" si="1"/>
        <v>0</v>
      </c>
      <c r="C9" s="103">
        <f t="shared" si="2"/>
        <v>0</v>
      </c>
      <c r="D9" s="103">
        <f t="shared" si="3"/>
        <v>0</v>
      </c>
      <c r="E9" s="150">
        <f t="shared" si="4"/>
        <v>1275.8957073378772</v>
      </c>
      <c r="F9" t="s">
        <v>5239</v>
      </c>
      <c r="G9" s="104">
        <f>SUMIFS(raw_resource_build!$I:$I,raw_resource_build!$B:$B,$F9,raw_resource_build!$A:$A,G$2)</f>
        <v>0</v>
      </c>
      <c r="H9" s="104">
        <f>SUMIFS(raw_resource_build!$I:$I,raw_resource_build!$B:$B,$F9,raw_resource_build!$A:$A,H$2)</f>
        <v>0</v>
      </c>
      <c r="I9" s="104">
        <f>SUMIFS(raw_resource_build!$I:$I,raw_resource_build!$B:$B,$F9,raw_resource_build!$A:$A,I$2)</f>
        <v>0</v>
      </c>
      <c r="J9" s="104">
        <f>SUMIFS(raw_resource_build!$I:$I,raw_resource_build!$B:$B,$F9,raw_resource_build!$A:$A,J$2)</f>
        <v>1123.97</v>
      </c>
      <c r="K9" s="135">
        <f t="shared" si="5"/>
        <v>1</v>
      </c>
      <c r="N9" s="9" t="s">
        <v>5168</v>
      </c>
      <c r="O9" s="129" t="s">
        <v>621</v>
      </c>
      <c r="P9" s="130" t="s">
        <v>39</v>
      </c>
      <c r="Q9" s="132">
        <v>0.35650331831232146</v>
      </c>
      <c r="R9" s="132">
        <v>0.35746179362458924</v>
      </c>
      <c r="S9" s="133">
        <v>1.0026885452758341</v>
      </c>
      <c r="U9" t="s">
        <v>5297</v>
      </c>
      <c r="V9" s="51">
        <f t="shared" si="6"/>
        <v>0</v>
      </c>
      <c r="W9" s="51">
        <f t="shared" si="6"/>
        <v>0</v>
      </c>
      <c r="X9" s="51">
        <f t="shared" si="6"/>
        <v>0</v>
      </c>
      <c r="Y9" s="51">
        <f t="shared" si="6"/>
        <v>0</v>
      </c>
      <c r="AA9" s="3"/>
      <c r="AB9" s="58" t="s">
        <v>5297</v>
      </c>
      <c r="AC9" s="168" t="s">
        <v>84</v>
      </c>
      <c r="AD9" s="100">
        <v>0</v>
      </c>
      <c r="AE9" s="100">
        <v>0</v>
      </c>
      <c r="AF9" s="100">
        <v>0</v>
      </c>
      <c r="AG9" s="100">
        <v>0</v>
      </c>
      <c r="AH9" s="100">
        <v>0</v>
      </c>
      <c r="AI9" s="100">
        <v>0</v>
      </c>
      <c r="AJ9" s="100">
        <v>0</v>
      </c>
      <c r="AK9" s="100">
        <v>0</v>
      </c>
      <c r="AL9" s="100">
        <v>0</v>
      </c>
      <c r="AM9" s="100">
        <v>0</v>
      </c>
      <c r="AN9" s="100">
        <v>0</v>
      </c>
      <c r="AO9" s="100">
        <v>0</v>
      </c>
      <c r="AP9" s="100">
        <v>0</v>
      </c>
      <c r="AQ9" s="100">
        <v>0</v>
      </c>
      <c r="AR9" s="100">
        <v>0</v>
      </c>
      <c r="AS9" s="100">
        <v>0</v>
      </c>
      <c r="AT9" s="58"/>
    </row>
    <row r="10" spans="2:46" x14ac:dyDescent="0.25">
      <c r="B10" s="149">
        <f t="shared" si="1"/>
        <v>0</v>
      </c>
      <c r="C10" s="103">
        <f t="shared" si="2"/>
        <v>0</v>
      </c>
      <c r="D10" s="103">
        <f t="shared" si="3"/>
        <v>0</v>
      </c>
      <c r="E10" s="150">
        <f t="shared" si="4"/>
        <v>0</v>
      </c>
      <c r="F10" t="s">
        <v>5240</v>
      </c>
      <c r="G10" s="104">
        <f>SUMIFS(raw_resource_build!$I:$I,raw_resource_build!$B:$B,$F10,raw_resource_build!$A:$A,G$2)</f>
        <v>0</v>
      </c>
      <c r="H10" s="104">
        <f>SUMIFS(raw_resource_build!$I:$I,raw_resource_build!$B:$B,$F10,raw_resource_build!$A:$A,H$2)</f>
        <v>0</v>
      </c>
      <c r="I10" s="104">
        <f>SUMIFS(raw_resource_build!$I:$I,raw_resource_build!$B:$B,$F10,raw_resource_build!$A:$A,I$2)</f>
        <v>0</v>
      </c>
      <c r="J10" s="104">
        <f>SUMIFS(raw_resource_build!$I:$I,raw_resource_build!$B:$B,$F10,raw_resource_build!$A:$A,J$2)</f>
        <v>0</v>
      </c>
      <c r="K10" s="135">
        <f t="shared" si="5"/>
        <v>0.3375657596865172</v>
      </c>
      <c r="N10" s="9" t="s">
        <v>5263</v>
      </c>
      <c r="O10" s="129" t="s">
        <v>621</v>
      </c>
      <c r="P10" s="130" t="s">
        <v>39</v>
      </c>
      <c r="Q10" s="134">
        <v>0.34563952683188887</v>
      </c>
      <c r="R10" s="132">
        <v>0.34498676947455093</v>
      </c>
      <c r="S10" s="133">
        <v>0.9981114504949099</v>
      </c>
      <c r="U10" t="s">
        <v>5238</v>
      </c>
      <c r="V10" s="51">
        <f t="shared" si="6"/>
        <v>0</v>
      </c>
      <c r="W10" s="51">
        <f t="shared" si="6"/>
        <v>0</v>
      </c>
      <c r="X10" s="51">
        <f t="shared" si="6"/>
        <v>0</v>
      </c>
      <c r="Y10" s="51">
        <f t="shared" si="6"/>
        <v>0</v>
      </c>
      <c r="AA10" s="3"/>
      <c r="AB10" s="58" t="s">
        <v>5238</v>
      </c>
      <c r="AC10" s="168" t="s">
        <v>68</v>
      </c>
      <c r="AD10" s="100">
        <v>0</v>
      </c>
      <c r="AE10" s="100">
        <v>0</v>
      </c>
      <c r="AF10" s="100">
        <v>0</v>
      </c>
      <c r="AG10" s="100">
        <v>0</v>
      </c>
      <c r="AH10" s="100">
        <v>0</v>
      </c>
      <c r="AI10" s="100">
        <v>0</v>
      </c>
      <c r="AJ10" s="100">
        <v>0</v>
      </c>
      <c r="AK10" s="100">
        <v>0</v>
      </c>
      <c r="AL10" s="100">
        <v>0</v>
      </c>
      <c r="AM10" s="100">
        <v>0</v>
      </c>
      <c r="AN10" s="100">
        <v>0</v>
      </c>
      <c r="AO10" s="100">
        <v>0</v>
      </c>
      <c r="AP10" s="100">
        <v>0</v>
      </c>
      <c r="AQ10" s="100">
        <v>0</v>
      </c>
      <c r="AR10" s="100">
        <v>0</v>
      </c>
      <c r="AS10" s="100">
        <v>0</v>
      </c>
      <c r="AT10" s="58"/>
    </row>
    <row r="11" spans="2:46" x14ac:dyDescent="0.25">
      <c r="B11" s="149">
        <f t="shared" si="1"/>
        <v>0</v>
      </c>
      <c r="C11" s="103">
        <f t="shared" si="2"/>
        <v>0</v>
      </c>
      <c r="D11" s="103">
        <f t="shared" si="3"/>
        <v>0</v>
      </c>
      <c r="E11" s="150">
        <f t="shared" si="4"/>
        <v>0</v>
      </c>
      <c r="F11" t="s">
        <v>5251</v>
      </c>
      <c r="G11" s="104">
        <f>SUMIFS(raw_resource_build!$I:$I,raw_resource_build!$B:$B,$F11,raw_resource_build!$A:$A,G$2)</f>
        <v>0</v>
      </c>
      <c r="H11" s="104">
        <f>SUMIFS(raw_resource_build!$I:$I,raw_resource_build!$B:$B,$F11,raw_resource_build!$A:$A,H$2)</f>
        <v>0</v>
      </c>
      <c r="I11" s="104">
        <f>SUMIFS(raw_resource_build!$I:$I,raw_resource_build!$B:$B,$F11,raw_resource_build!$A:$A,I$2)</f>
        <v>0</v>
      </c>
      <c r="J11" s="104">
        <f>SUMIFS(raw_resource_build!$I:$I,raw_resource_build!$B:$B,$F11,raw_resource_build!$A:$A,J$2)</f>
        <v>0</v>
      </c>
      <c r="K11" s="135">
        <f t="shared" si="5"/>
        <v>1</v>
      </c>
      <c r="N11" s="9" t="s">
        <v>5294</v>
      </c>
      <c r="O11" s="129" t="s">
        <v>621</v>
      </c>
      <c r="P11" s="130" t="s">
        <v>39</v>
      </c>
      <c r="Q11" s="132">
        <v>0.34533332036775499</v>
      </c>
      <c r="R11" s="132">
        <v>0.34784183169901295</v>
      </c>
      <c r="S11" s="133">
        <v>1.0072640292242481</v>
      </c>
      <c r="U11" t="s">
        <v>5171</v>
      </c>
      <c r="V11" s="51">
        <f t="shared" si="6"/>
        <v>0</v>
      </c>
      <c r="W11" s="51">
        <f t="shared" si="6"/>
        <v>1013.2206383318768</v>
      </c>
      <c r="X11" s="51">
        <f t="shared" si="6"/>
        <v>1013.2206383318768</v>
      </c>
      <c r="Y11" s="51">
        <f t="shared" si="6"/>
        <v>1013.2206383318768</v>
      </c>
      <c r="AA11" s="3"/>
      <c r="AB11" s="58" t="s">
        <v>5171</v>
      </c>
      <c r="AC11" s="168" t="s">
        <v>95</v>
      </c>
      <c r="AD11" s="100">
        <v>0</v>
      </c>
      <c r="AE11" s="100">
        <v>0</v>
      </c>
      <c r="AF11" s="100">
        <v>0</v>
      </c>
      <c r="AG11" s="100">
        <v>0</v>
      </c>
      <c r="AH11" s="100">
        <v>0</v>
      </c>
      <c r="AI11" s="100">
        <v>0</v>
      </c>
      <c r="AJ11" s="100">
        <v>0</v>
      </c>
      <c r="AK11" s="100">
        <v>1013.2206383318768</v>
      </c>
      <c r="AL11" s="100">
        <v>0</v>
      </c>
      <c r="AM11" s="100">
        <v>0</v>
      </c>
      <c r="AN11" s="100">
        <v>0</v>
      </c>
      <c r="AO11" s="100">
        <v>1013.2206383318768</v>
      </c>
      <c r="AP11" s="100">
        <v>0</v>
      </c>
      <c r="AQ11" s="100">
        <v>0</v>
      </c>
      <c r="AR11" s="100">
        <v>0</v>
      </c>
      <c r="AS11" s="100">
        <v>1013.2206383318768</v>
      </c>
      <c r="AT11" s="58"/>
    </row>
    <row r="12" spans="2:46" x14ac:dyDescent="0.25">
      <c r="B12" s="149">
        <f t="shared" si="1"/>
        <v>0</v>
      </c>
      <c r="C12" s="103">
        <f t="shared" si="2"/>
        <v>978.28310608382026</v>
      </c>
      <c r="D12" s="103">
        <f t="shared" si="3"/>
        <v>978.28310608382026</v>
      </c>
      <c r="E12" s="150">
        <f t="shared" si="4"/>
        <v>978.28310608382026</v>
      </c>
      <c r="F12" t="s">
        <v>5168</v>
      </c>
      <c r="G12" s="104">
        <f>SUMIFS(raw_resource_build!$I:$I,raw_resource_build!$B:$B,$F12,raw_resource_build!$A:$A,G$2)</f>
        <v>0</v>
      </c>
      <c r="H12" s="104">
        <f>SUMIFS(raw_resource_build!$I:$I,raw_resource_build!$B:$B,$F12,raw_resource_build!$A:$A,H$2)</f>
        <v>975.66</v>
      </c>
      <c r="I12" s="104">
        <f>SUMIFS(raw_resource_build!$I:$I,raw_resource_build!$B:$B,$F12,raw_resource_build!$A:$A,I$2)</f>
        <v>975.66</v>
      </c>
      <c r="J12" s="104">
        <f>SUMIFS(raw_resource_build!$I:$I,raw_resource_build!$B:$B,$F12,raw_resource_build!$A:$A,J$2)</f>
        <v>975.66</v>
      </c>
      <c r="K12" s="135">
        <f t="shared" si="5"/>
        <v>0.35746179362458924</v>
      </c>
      <c r="N12" s="9" t="s">
        <v>5169</v>
      </c>
      <c r="O12" s="129" t="s">
        <v>621</v>
      </c>
      <c r="P12" s="130" t="s">
        <v>39</v>
      </c>
      <c r="Q12" s="134">
        <v>0.34088454649932326</v>
      </c>
      <c r="R12" s="132">
        <v>0.34300334019466394</v>
      </c>
      <c r="S12" s="133">
        <v>1.0062155756753992</v>
      </c>
      <c r="U12" t="s">
        <v>5168</v>
      </c>
      <c r="V12" s="51">
        <f t="shared" si="6"/>
        <v>0</v>
      </c>
      <c r="W12" s="51">
        <f t="shared" si="6"/>
        <v>978.28310608382026</v>
      </c>
      <c r="X12" s="51">
        <f t="shared" si="6"/>
        <v>978.28310608382026</v>
      </c>
      <c r="Y12" s="51">
        <f t="shared" si="6"/>
        <v>978.28310608382026</v>
      </c>
      <c r="AA12" s="3"/>
      <c r="AB12" s="58" t="s">
        <v>5168</v>
      </c>
      <c r="AC12" s="168" t="s">
        <v>292</v>
      </c>
      <c r="AD12" s="100">
        <v>0</v>
      </c>
      <c r="AE12" s="100">
        <v>0</v>
      </c>
      <c r="AF12" s="100">
        <v>0</v>
      </c>
      <c r="AG12" s="100">
        <v>0</v>
      </c>
      <c r="AH12" s="100">
        <v>0</v>
      </c>
      <c r="AI12" s="100">
        <v>0</v>
      </c>
      <c r="AJ12" s="100">
        <v>0</v>
      </c>
      <c r="AK12" s="100">
        <v>978.28310608382026</v>
      </c>
      <c r="AL12" s="100">
        <v>0</v>
      </c>
      <c r="AM12" s="100">
        <v>0</v>
      </c>
      <c r="AN12" s="100">
        <v>0</v>
      </c>
      <c r="AO12" s="100">
        <v>978.28310608382026</v>
      </c>
      <c r="AP12" s="100">
        <v>0</v>
      </c>
      <c r="AQ12" s="100">
        <v>0</v>
      </c>
      <c r="AR12" s="100">
        <v>0</v>
      </c>
      <c r="AS12" s="100">
        <v>978.28310608382026</v>
      </c>
      <c r="AT12" s="58"/>
    </row>
    <row r="13" spans="2:46" x14ac:dyDescent="0.25">
      <c r="B13" s="149">
        <f t="shared" si="1"/>
        <v>0</v>
      </c>
      <c r="C13" s="103">
        <f t="shared" si="2"/>
        <v>0</v>
      </c>
      <c r="D13" s="103">
        <f t="shared" si="3"/>
        <v>0</v>
      </c>
      <c r="E13" s="150">
        <f t="shared" si="4"/>
        <v>0</v>
      </c>
      <c r="F13" t="s">
        <v>5263</v>
      </c>
      <c r="G13" s="104">
        <f>SUMIFS(raw_resource_build!$I:$I,raw_resource_build!$B:$B,$F13,raw_resource_build!$A:$A,G$2)</f>
        <v>0</v>
      </c>
      <c r="H13" s="104">
        <f>SUMIFS(raw_resource_build!$I:$I,raw_resource_build!$B:$B,$F13,raw_resource_build!$A:$A,H$2)</f>
        <v>0</v>
      </c>
      <c r="I13" s="104">
        <f>SUMIFS(raw_resource_build!$I:$I,raw_resource_build!$B:$B,$F13,raw_resource_build!$A:$A,I$2)</f>
        <v>0</v>
      </c>
      <c r="J13" s="104">
        <f>SUMIFS(raw_resource_build!$I:$I,raw_resource_build!$B:$B,$F13,raw_resource_build!$A:$A,J$2)</f>
        <v>0</v>
      </c>
      <c r="K13" s="135">
        <f t="shared" si="5"/>
        <v>0.34498676947455093</v>
      </c>
      <c r="N13" s="9" t="s">
        <v>5240</v>
      </c>
      <c r="O13" s="129" t="s">
        <v>621</v>
      </c>
      <c r="P13" s="130" t="s">
        <v>39</v>
      </c>
      <c r="Q13" s="132">
        <v>0.33729940509700207</v>
      </c>
      <c r="R13" s="132">
        <v>0.3375657596865172</v>
      </c>
      <c r="S13" s="133">
        <v>1.00078966812716</v>
      </c>
      <c r="U13" t="s">
        <v>5263</v>
      </c>
      <c r="V13" s="51">
        <f t="shared" si="6"/>
        <v>0</v>
      </c>
      <c r="W13" s="51">
        <f t="shared" si="6"/>
        <v>0</v>
      </c>
      <c r="X13" s="51">
        <f t="shared" si="6"/>
        <v>0</v>
      </c>
      <c r="Y13" s="51">
        <f t="shared" si="6"/>
        <v>0</v>
      </c>
      <c r="AA13" s="3"/>
      <c r="AB13" s="58" t="s">
        <v>5263</v>
      </c>
      <c r="AC13" s="168" t="s">
        <v>987</v>
      </c>
      <c r="AD13" s="100">
        <v>0</v>
      </c>
      <c r="AE13" s="100">
        <v>0</v>
      </c>
      <c r="AF13" s="100">
        <v>0</v>
      </c>
      <c r="AG13" s="100">
        <v>0</v>
      </c>
      <c r="AH13" s="100">
        <v>0</v>
      </c>
      <c r="AI13" s="100">
        <v>0</v>
      </c>
      <c r="AJ13" s="100">
        <v>0</v>
      </c>
      <c r="AK13" s="100">
        <v>0</v>
      </c>
      <c r="AL13" s="100">
        <v>0</v>
      </c>
      <c r="AM13" s="100">
        <v>0</v>
      </c>
      <c r="AN13" s="100">
        <v>0</v>
      </c>
      <c r="AO13" s="100">
        <v>0</v>
      </c>
      <c r="AP13" s="100">
        <v>0</v>
      </c>
      <c r="AQ13" s="100">
        <v>0</v>
      </c>
      <c r="AR13" s="100">
        <v>0</v>
      </c>
      <c r="AS13" s="100">
        <v>0</v>
      </c>
      <c r="AT13" s="58"/>
    </row>
    <row r="14" spans="2:46" x14ac:dyDescent="0.25">
      <c r="B14" s="149">
        <f t="shared" si="1"/>
        <v>0</v>
      </c>
      <c r="C14" s="103">
        <f t="shared" si="2"/>
        <v>0</v>
      </c>
      <c r="D14" s="103">
        <f t="shared" si="3"/>
        <v>0</v>
      </c>
      <c r="E14" s="150">
        <f t="shared" si="4"/>
        <v>423.99999999999989</v>
      </c>
      <c r="F14" t="s">
        <v>5174</v>
      </c>
      <c r="G14" s="104">
        <f>SUMIFS(raw_resource_build!$I:$I,raw_resource_build!$B:$B,$F14,raw_resource_build!$A:$A,G$2)</f>
        <v>0</v>
      </c>
      <c r="H14" s="104">
        <f>SUMIFS(raw_resource_build!$I:$I,raw_resource_build!$B:$B,$F14,raw_resource_build!$A:$A,H$2)</f>
        <v>0</v>
      </c>
      <c r="I14" s="104">
        <f>SUMIFS(raw_resource_build!$I:$I,raw_resource_build!$B:$B,$F14,raw_resource_build!$A:$A,I$2)</f>
        <v>0</v>
      </c>
      <c r="J14" s="104">
        <f>SUMIFS(raw_resource_build!$I:$I,raw_resource_build!$B:$B,$F14,raw_resource_build!$A:$A,J$2)</f>
        <v>339.2</v>
      </c>
      <c r="K14" s="135">
        <f t="shared" si="5"/>
        <v>1</v>
      </c>
      <c r="N14" s="9" t="s">
        <v>5236</v>
      </c>
      <c r="O14" s="129" t="s">
        <v>621</v>
      </c>
      <c r="P14" s="130" t="s">
        <v>39</v>
      </c>
      <c r="Q14" s="132">
        <v>0.22793255801063322</v>
      </c>
      <c r="R14" s="132">
        <v>0.22750560334528727</v>
      </c>
      <c r="S14" s="133">
        <v>0.99812683774063538</v>
      </c>
      <c r="U14" t="s">
        <v>5294</v>
      </c>
      <c r="V14" s="51">
        <f t="shared" si="6"/>
        <v>0</v>
      </c>
      <c r="W14" s="51">
        <f t="shared" si="6"/>
        <v>0</v>
      </c>
      <c r="X14" s="51">
        <f t="shared" si="6"/>
        <v>0</v>
      </c>
      <c r="Y14" s="51">
        <f t="shared" si="6"/>
        <v>0</v>
      </c>
      <c r="AA14" s="3"/>
      <c r="AB14" s="58" t="s">
        <v>5294</v>
      </c>
      <c r="AC14" s="168" t="s">
        <v>1488</v>
      </c>
      <c r="AD14" s="100">
        <v>0</v>
      </c>
      <c r="AE14" s="100">
        <v>0</v>
      </c>
      <c r="AF14" s="100">
        <v>0</v>
      </c>
      <c r="AG14" s="100">
        <v>0</v>
      </c>
      <c r="AH14" s="100">
        <v>0</v>
      </c>
      <c r="AI14" s="100">
        <v>0</v>
      </c>
      <c r="AJ14" s="100">
        <v>0</v>
      </c>
      <c r="AK14" s="100">
        <v>0</v>
      </c>
      <c r="AL14" s="100">
        <v>0</v>
      </c>
      <c r="AM14" s="100">
        <v>0</v>
      </c>
      <c r="AN14" s="100">
        <v>0</v>
      </c>
      <c r="AO14" s="100">
        <v>0</v>
      </c>
      <c r="AP14" s="100">
        <v>0</v>
      </c>
      <c r="AQ14" s="100">
        <v>0</v>
      </c>
      <c r="AR14" s="100">
        <v>0</v>
      </c>
      <c r="AS14" s="100">
        <v>0</v>
      </c>
      <c r="AT14" s="58"/>
    </row>
    <row r="15" spans="2:46" x14ac:dyDescent="0.25">
      <c r="B15" s="149">
        <f t="shared" si="1"/>
        <v>0</v>
      </c>
      <c r="C15" s="103">
        <f t="shared" si="2"/>
        <v>0</v>
      </c>
      <c r="D15" s="103">
        <f t="shared" si="3"/>
        <v>0</v>
      </c>
      <c r="E15" s="150">
        <f t="shared" si="4"/>
        <v>0</v>
      </c>
      <c r="F15" t="s">
        <v>5279</v>
      </c>
      <c r="G15" s="104">
        <f>SUMIFS(raw_resource_build!$I:$I,raw_resource_build!$B:$B,$F15,raw_resource_build!$A:$A,G$2)</f>
        <v>0</v>
      </c>
      <c r="H15" s="104">
        <f>SUMIFS(raw_resource_build!$I:$I,raw_resource_build!$B:$B,$F15,raw_resource_build!$A:$A,H$2)</f>
        <v>0</v>
      </c>
      <c r="I15" s="104">
        <f>SUMIFS(raw_resource_build!$I:$I,raw_resource_build!$B:$B,$F15,raw_resource_build!$A:$A,I$2)</f>
        <v>0</v>
      </c>
      <c r="J15" s="104">
        <f>SUMIFS(raw_resource_build!$I:$I,raw_resource_build!$B:$B,$F15,raw_resource_build!$A:$A,J$2)</f>
        <v>0</v>
      </c>
      <c r="K15" s="135">
        <f t="shared" si="5"/>
        <v>0.29603644130343226</v>
      </c>
      <c r="N15" s="9" t="s">
        <v>5369</v>
      </c>
      <c r="O15" s="129" t="s">
        <v>621</v>
      </c>
      <c r="P15" s="130" t="s">
        <v>39</v>
      </c>
      <c r="Q15" s="132">
        <v>0.34515348509338206</v>
      </c>
      <c r="R15" s="132">
        <v>0.34428355524203835</v>
      </c>
      <c r="S15" s="133">
        <v>0.99747958549192006</v>
      </c>
      <c r="U15" t="s">
        <v>5169</v>
      </c>
      <c r="V15" s="51">
        <f t="shared" si="6"/>
        <v>0</v>
      </c>
      <c r="W15" s="51">
        <f t="shared" si="6"/>
        <v>854.15627787933283</v>
      </c>
      <c r="X15" s="51">
        <f t="shared" si="6"/>
        <v>854.15627787933283</v>
      </c>
      <c r="Y15" s="51">
        <f t="shared" si="6"/>
        <v>918.47357747650437</v>
      </c>
      <c r="AA15" s="3"/>
      <c r="AB15" s="58" t="s">
        <v>5169</v>
      </c>
      <c r="AC15" s="168" t="s">
        <v>851</v>
      </c>
      <c r="AD15" s="100">
        <v>0</v>
      </c>
      <c r="AE15" s="100">
        <v>0</v>
      </c>
      <c r="AF15" s="100">
        <v>0</v>
      </c>
      <c r="AG15" s="100">
        <v>0</v>
      </c>
      <c r="AH15" s="100">
        <v>0</v>
      </c>
      <c r="AI15" s="100">
        <v>0</v>
      </c>
      <c r="AJ15" s="100">
        <v>0</v>
      </c>
      <c r="AK15" s="100">
        <v>854.15627787933283</v>
      </c>
      <c r="AL15" s="100">
        <v>0</v>
      </c>
      <c r="AM15" s="100">
        <v>0</v>
      </c>
      <c r="AN15" s="100">
        <v>0</v>
      </c>
      <c r="AO15" s="100">
        <v>854.15627787933283</v>
      </c>
      <c r="AP15" s="100">
        <v>0</v>
      </c>
      <c r="AQ15" s="100">
        <v>0</v>
      </c>
      <c r="AR15" s="100">
        <v>0</v>
      </c>
      <c r="AS15" s="100">
        <v>918.47357747650437</v>
      </c>
      <c r="AT15" s="58"/>
    </row>
    <row r="16" spans="2:46" x14ac:dyDescent="0.25">
      <c r="B16" s="149">
        <f t="shared" si="1"/>
        <v>0</v>
      </c>
      <c r="C16" s="103">
        <f t="shared" si="2"/>
        <v>854.15627787933283</v>
      </c>
      <c r="D16" s="103">
        <f t="shared" si="3"/>
        <v>854.15627787933283</v>
      </c>
      <c r="E16" s="150">
        <f t="shared" si="4"/>
        <v>918.47357747650437</v>
      </c>
      <c r="F16" t="s">
        <v>5169</v>
      </c>
      <c r="G16" s="104">
        <f>SUMIFS(raw_resource_build!$I:$I,raw_resource_build!$B:$B,$F16,raw_resource_build!$A:$A,G$2)</f>
        <v>0</v>
      </c>
      <c r="H16" s="104">
        <f>SUMIFS(raw_resource_build!$I:$I,raw_resource_build!$B:$B,$F16,raw_resource_build!$A:$A,H$2)</f>
        <v>848.88</v>
      </c>
      <c r="I16" s="104">
        <f>SUMIFS(raw_resource_build!$I:$I,raw_resource_build!$B:$B,$F16,raw_resource_build!$A:$A,I$2)</f>
        <v>848.88</v>
      </c>
      <c r="J16" s="104">
        <f>SUMIFS(raw_resource_build!$I:$I,raw_resource_build!$B:$B,$F16,raw_resource_build!$A:$A,J$2)</f>
        <v>912.8</v>
      </c>
      <c r="K16" s="135">
        <f t="shared" si="5"/>
        <v>0.34300334019466394</v>
      </c>
      <c r="N16" s="9" t="s">
        <v>5370</v>
      </c>
      <c r="O16" s="129" t="s">
        <v>621</v>
      </c>
      <c r="P16" s="130" t="s">
        <v>1084</v>
      </c>
      <c r="Q16" s="132">
        <v>0.29867515629347707</v>
      </c>
      <c r="R16" s="132">
        <v>0.29872007887169016</v>
      </c>
      <c r="S16" s="133">
        <v>1.0001504061428161</v>
      </c>
      <c r="U16" t="s">
        <v>5240</v>
      </c>
      <c r="V16" s="51">
        <f t="shared" si="6"/>
        <v>0</v>
      </c>
      <c r="W16" s="51">
        <f t="shared" si="6"/>
        <v>0</v>
      </c>
      <c r="X16" s="51">
        <f t="shared" si="6"/>
        <v>0</v>
      </c>
      <c r="Y16" s="51">
        <f t="shared" si="6"/>
        <v>0</v>
      </c>
      <c r="AA16" s="3"/>
      <c r="AB16" s="58" t="s">
        <v>5240</v>
      </c>
      <c r="AC16" s="168" t="s">
        <v>911</v>
      </c>
      <c r="AD16" s="100">
        <v>0</v>
      </c>
      <c r="AE16" s="100">
        <v>0</v>
      </c>
      <c r="AF16" s="100">
        <v>0</v>
      </c>
      <c r="AG16" s="100">
        <v>0</v>
      </c>
      <c r="AH16" s="100">
        <v>0</v>
      </c>
      <c r="AI16" s="100">
        <v>0</v>
      </c>
      <c r="AJ16" s="100">
        <v>0</v>
      </c>
      <c r="AK16" s="100">
        <v>0</v>
      </c>
      <c r="AL16" s="100">
        <v>0</v>
      </c>
      <c r="AM16" s="100">
        <v>0</v>
      </c>
      <c r="AN16" s="100">
        <v>0</v>
      </c>
      <c r="AO16" s="100">
        <v>0</v>
      </c>
      <c r="AP16" s="100">
        <v>0</v>
      </c>
      <c r="AQ16" s="100">
        <v>0</v>
      </c>
      <c r="AR16" s="100">
        <v>0</v>
      </c>
      <c r="AS16" s="100">
        <v>0</v>
      </c>
      <c r="AT16" s="58"/>
    </row>
    <row r="17" spans="2:46" x14ac:dyDescent="0.25">
      <c r="B17" s="149">
        <f t="shared" si="1"/>
        <v>42.001987742679454</v>
      </c>
      <c r="C17" s="103">
        <f t="shared" si="2"/>
        <v>42.001987742679454</v>
      </c>
      <c r="D17" s="103">
        <f t="shared" si="3"/>
        <v>42.001987742679454</v>
      </c>
      <c r="E17" s="150">
        <f t="shared" si="4"/>
        <v>42.001987742679454</v>
      </c>
      <c r="F17" t="s">
        <v>5165</v>
      </c>
      <c r="G17" s="104">
        <f>SUMIFS(raw_resource_build!$I:$I,raw_resource_build!$B:$B,$F17,raw_resource_build!$A:$A,G$2)</f>
        <v>42</v>
      </c>
      <c r="H17" s="104">
        <f>SUMIFS(raw_resource_build!$I:$I,raw_resource_build!$B:$B,$F17,raw_resource_build!$A:$A,H$2)</f>
        <v>42</v>
      </c>
      <c r="I17" s="104">
        <f>SUMIFS(raw_resource_build!$I:$I,raw_resource_build!$B:$B,$F17,raw_resource_build!$A:$A,I$2)</f>
        <v>42</v>
      </c>
      <c r="J17" s="104">
        <f>SUMIFS(raw_resource_build!$I:$I,raw_resource_build!$B:$B,$F17,raw_resource_build!$A:$A,J$2)</f>
        <v>42</v>
      </c>
      <c r="K17" s="135">
        <f t="shared" si="5"/>
        <v>0.32629851087574896</v>
      </c>
      <c r="N17" s="9" t="s">
        <v>5170</v>
      </c>
      <c r="O17" s="129" t="s">
        <v>621</v>
      </c>
      <c r="P17" s="130" t="s">
        <v>39</v>
      </c>
      <c r="Q17" s="132">
        <v>0.31813439013837314</v>
      </c>
      <c r="R17" s="132">
        <v>0.31876319735915626</v>
      </c>
      <c r="S17" s="133">
        <v>1.0019765458883889</v>
      </c>
      <c r="U17" t="s">
        <v>5236</v>
      </c>
      <c r="V17" s="51">
        <f t="shared" si="6"/>
        <v>0</v>
      </c>
      <c r="W17" s="51">
        <f t="shared" si="6"/>
        <v>0</v>
      </c>
      <c r="X17" s="51">
        <f t="shared" si="6"/>
        <v>0</v>
      </c>
      <c r="Y17" s="51">
        <f t="shared" si="6"/>
        <v>0</v>
      </c>
      <c r="AA17" s="3"/>
      <c r="AB17" s="58" t="s">
        <v>5236</v>
      </c>
      <c r="AC17" s="168" t="s">
        <v>41</v>
      </c>
      <c r="AD17" s="100">
        <v>0</v>
      </c>
      <c r="AE17" s="100">
        <v>0</v>
      </c>
      <c r="AF17" s="100">
        <v>0</v>
      </c>
      <c r="AG17" s="100">
        <v>0</v>
      </c>
      <c r="AH17" s="100">
        <v>0</v>
      </c>
      <c r="AI17" s="100">
        <v>0</v>
      </c>
      <c r="AJ17" s="100">
        <v>0</v>
      </c>
      <c r="AK17" s="100">
        <v>0</v>
      </c>
      <c r="AL17" s="100">
        <v>0</v>
      </c>
      <c r="AM17" s="100">
        <v>0</v>
      </c>
      <c r="AN17" s="100">
        <v>0</v>
      </c>
      <c r="AO17" s="100">
        <v>0</v>
      </c>
      <c r="AP17" s="100">
        <v>0</v>
      </c>
      <c r="AQ17" s="100">
        <v>0</v>
      </c>
      <c r="AR17" s="100">
        <v>0</v>
      </c>
      <c r="AS17" s="100">
        <v>0</v>
      </c>
      <c r="AT17" s="58"/>
    </row>
    <row r="18" spans="2:46" x14ac:dyDescent="0.25">
      <c r="B18" s="149">
        <f t="shared" si="1"/>
        <v>0</v>
      </c>
      <c r="C18" s="103">
        <f t="shared" si="2"/>
        <v>0</v>
      </c>
      <c r="D18" s="103">
        <f t="shared" si="3"/>
        <v>0</v>
      </c>
      <c r="E18" s="150">
        <f t="shared" si="4"/>
        <v>0</v>
      </c>
      <c r="F18" t="s">
        <v>5293</v>
      </c>
      <c r="G18" s="104">
        <f>SUMIFS(raw_resource_build!$I:$I,raw_resource_build!$B:$B,$F18,raw_resource_build!$A:$A,G$2)</f>
        <v>0</v>
      </c>
      <c r="H18" s="104">
        <f>SUMIFS(raw_resource_build!$I:$I,raw_resource_build!$B:$B,$F18,raw_resource_build!$A:$A,H$2)</f>
        <v>0</v>
      </c>
      <c r="I18" s="104">
        <f>SUMIFS(raw_resource_build!$I:$I,raw_resource_build!$B:$B,$F18,raw_resource_build!$A:$A,I$2)</f>
        <v>0</v>
      </c>
      <c r="J18" s="104">
        <f>SUMIFS(raw_resource_build!$I:$I,raw_resource_build!$B:$B,$F18,raw_resource_build!$A:$A,J$2)</f>
        <v>0</v>
      </c>
      <c r="K18" s="135">
        <f t="shared" si="5"/>
        <v>0.29158547017913833</v>
      </c>
      <c r="N18" s="9" t="s">
        <v>5371</v>
      </c>
      <c r="O18" s="129" t="s">
        <v>621</v>
      </c>
      <c r="P18" s="130" t="s">
        <v>2278</v>
      </c>
      <c r="Q18" s="132">
        <v>0.33506418250144393</v>
      </c>
      <c r="R18" s="132">
        <v>0.33494562233361275</v>
      </c>
      <c r="S18" s="133">
        <v>0.99964615684390357</v>
      </c>
      <c r="U18" t="s">
        <v>5369</v>
      </c>
      <c r="V18" s="51">
        <f t="shared" si="6"/>
        <v>0</v>
      </c>
      <c r="W18" s="51">
        <f t="shared" si="6"/>
        <v>0</v>
      </c>
      <c r="X18" s="51">
        <f t="shared" si="6"/>
        <v>0</v>
      </c>
      <c r="Y18" s="51">
        <f t="shared" si="6"/>
        <v>0</v>
      </c>
      <c r="AA18" s="3"/>
      <c r="AB18" s="58" t="s">
        <v>5369</v>
      </c>
      <c r="AC18" s="168" t="e">
        <v>#N/A</v>
      </c>
      <c r="AD18" s="100">
        <v>0</v>
      </c>
      <c r="AE18" s="100">
        <v>0</v>
      </c>
      <c r="AF18" s="100">
        <v>0</v>
      </c>
      <c r="AG18" s="100">
        <v>0</v>
      </c>
      <c r="AH18" s="100">
        <v>0</v>
      </c>
      <c r="AI18" s="100">
        <v>0</v>
      </c>
      <c r="AJ18" s="100">
        <v>0</v>
      </c>
      <c r="AK18" s="100">
        <v>0</v>
      </c>
      <c r="AL18" s="100">
        <v>0</v>
      </c>
      <c r="AM18" s="100">
        <v>0</v>
      </c>
      <c r="AN18" s="100">
        <v>0</v>
      </c>
      <c r="AO18" s="100">
        <v>0</v>
      </c>
      <c r="AP18" s="100">
        <v>0</v>
      </c>
      <c r="AQ18" s="100">
        <v>0</v>
      </c>
      <c r="AR18" s="100">
        <v>0</v>
      </c>
      <c r="AS18" s="100">
        <v>0</v>
      </c>
      <c r="AT18" s="58"/>
    </row>
    <row r="19" spans="2:46" x14ac:dyDescent="0.25">
      <c r="B19" s="149">
        <f t="shared" si="1"/>
        <v>642.99651279836792</v>
      </c>
      <c r="C19" s="103">
        <f t="shared" si="2"/>
        <v>642.99651279836792</v>
      </c>
      <c r="D19" s="103">
        <f t="shared" si="3"/>
        <v>642.99651279836792</v>
      </c>
      <c r="E19" s="150">
        <f t="shared" si="4"/>
        <v>642.99651279836792</v>
      </c>
      <c r="F19" t="s">
        <v>5166</v>
      </c>
      <c r="G19" s="104">
        <f>SUMIFS(raw_resource_build!$I:$I,raw_resource_build!$B:$B,$F19,raw_resource_build!$A:$A,G$2)</f>
        <v>642.91</v>
      </c>
      <c r="H19" s="104">
        <f>SUMIFS(raw_resource_build!$I:$I,raw_resource_build!$B:$B,$F19,raw_resource_build!$A:$A,H$2)</f>
        <v>642.91</v>
      </c>
      <c r="I19" s="104">
        <f>SUMIFS(raw_resource_build!$I:$I,raw_resource_build!$B:$B,$F19,raw_resource_build!$A:$A,I$2)</f>
        <v>642.91</v>
      </c>
      <c r="J19" s="104">
        <f>SUMIFS(raw_resource_build!$I:$I,raw_resource_build!$B:$B,$F19,raw_resource_build!$A:$A,J$2)</f>
        <v>642.91</v>
      </c>
      <c r="K19" s="135">
        <f t="shared" si="5"/>
        <v>0.30136982701537868</v>
      </c>
      <c r="N19" s="9" t="s">
        <v>5372</v>
      </c>
      <c r="O19" s="129" t="s">
        <v>621</v>
      </c>
      <c r="P19" s="130" t="s">
        <v>2278</v>
      </c>
      <c r="Q19" s="132">
        <v>0.33310932418720202</v>
      </c>
      <c r="R19" s="132">
        <v>0.33302820722254484</v>
      </c>
      <c r="S19" s="133">
        <v>0.99975648545757434</v>
      </c>
      <c r="U19" t="s">
        <v>5370</v>
      </c>
      <c r="V19" s="51">
        <f t="shared" si="6"/>
        <v>0</v>
      </c>
      <c r="W19" s="51">
        <f t="shared" si="6"/>
        <v>0</v>
      </c>
      <c r="X19" s="51">
        <f t="shared" si="6"/>
        <v>0</v>
      </c>
      <c r="Y19" s="51">
        <f t="shared" si="6"/>
        <v>0</v>
      </c>
      <c r="AA19" s="3"/>
      <c r="AB19" s="58" t="s">
        <v>5370</v>
      </c>
      <c r="AC19" s="168" t="e">
        <v>#N/A</v>
      </c>
      <c r="AD19" s="100">
        <v>0</v>
      </c>
      <c r="AE19" s="100">
        <v>0</v>
      </c>
      <c r="AF19" s="100">
        <v>0</v>
      </c>
      <c r="AG19" s="100">
        <v>0</v>
      </c>
      <c r="AH19" s="100">
        <v>0</v>
      </c>
      <c r="AI19" s="100">
        <v>0</v>
      </c>
      <c r="AJ19" s="100">
        <v>0</v>
      </c>
      <c r="AK19" s="100">
        <v>0</v>
      </c>
      <c r="AL19" s="100">
        <v>0</v>
      </c>
      <c r="AM19" s="100">
        <v>0</v>
      </c>
      <c r="AN19" s="100">
        <v>0</v>
      </c>
      <c r="AO19" s="100">
        <v>0</v>
      </c>
      <c r="AP19" s="100">
        <v>0</v>
      </c>
      <c r="AQ19" s="100">
        <v>0</v>
      </c>
      <c r="AR19" s="100">
        <v>0</v>
      </c>
      <c r="AS19" s="100">
        <v>0</v>
      </c>
      <c r="AT19" s="58"/>
    </row>
    <row r="20" spans="2:46" x14ac:dyDescent="0.25">
      <c r="B20" s="149">
        <f t="shared" si="1"/>
        <v>0</v>
      </c>
      <c r="C20" s="103">
        <f t="shared" si="2"/>
        <v>0</v>
      </c>
      <c r="D20" s="103">
        <f t="shared" si="3"/>
        <v>0</v>
      </c>
      <c r="E20" s="150">
        <f t="shared" si="4"/>
        <v>0</v>
      </c>
      <c r="F20" t="s">
        <v>5294</v>
      </c>
      <c r="G20" s="104">
        <f>SUMIFS(raw_resource_build!$I:$I,raw_resource_build!$B:$B,$F20,raw_resource_build!$A:$A,G$2)</f>
        <v>0</v>
      </c>
      <c r="H20" s="104">
        <f>SUMIFS(raw_resource_build!$I:$I,raw_resource_build!$B:$B,$F20,raw_resource_build!$A:$A,H$2)</f>
        <v>0</v>
      </c>
      <c r="I20" s="104">
        <f>SUMIFS(raw_resource_build!$I:$I,raw_resource_build!$B:$B,$F20,raw_resource_build!$A:$A,I$2)</f>
        <v>0</v>
      </c>
      <c r="J20" s="104">
        <f>SUMIFS(raw_resource_build!$I:$I,raw_resource_build!$B:$B,$F20,raw_resource_build!$A:$A,J$2)</f>
        <v>0</v>
      </c>
      <c r="K20" s="135">
        <f t="shared" si="5"/>
        <v>0.34784183169901295</v>
      </c>
      <c r="N20" s="9" t="s">
        <v>5373</v>
      </c>
      <c r="O20" s="129" t="s">
        <v>997</v>
      </c>
      <c r="P20" s="130" t="s">
        <v>39</v>
      </c>
      <c r="Q20" s="134">
        <v>0.29163590836810321</v>
      </c>
      <c r="R20" s="132">
        <v>0.29183972681060733</v>
      </c>
      <c r="S20" s="133">
        <v>1.0006988797903682</v>
      </c>
      <c r="U20" t="s">
        <v>5170</v>
      </c>
      <c r="V20" s="51">
        <f t="shared" si="6"/>
        <v>0</v>
      </c>
      <c r="W20" s="51">
        <f t="shared" si="6"/>
        <v>3005.9296376651669</v>
      </c>
      <c r="X20" s="51">
        <f t="shared" si="6"/>
        <v>3005.9296376651669</v>
      </c>
      <c r="Y20" s="51">
        <f t="shared" si="6"/>
        <v>3005.9296376651669</v>
      </c>
      <c r="AA20" s="3"/>
      <c r="AB20" s="58" t="s">
        <v>5170</v>
      </c>
      <c r="AC20" s="168" t="s">
        <v>987</v>
      </c>
      <c r="AD20" s="100">
        <v>0</v>
      </c>
      <c r="AE20" s="100">
        <v>0</v>
      </c>
      <c r="AF20" s="100">
        <v>0</v>
      </c>
      <c r="AG20" s="100">
        <v>0</v>
      </c>
      <c r="AH20" s="100">
        <v>0</v>
      </c>
      <c r="AI20" s="100">
        <v>0</v>
      </c>
      <c r="AJ20" s="100">
        <v>0</v>
      </c>
      <c r="AK20" s="100">
        <v>3005.9296376651669</v>
      </c>
      <c r="AL20" s="100">
        <v>0</v>
      </c>
      <c r="AM20" s="100">
        <v>0</v>
      </c>
      <c r="AN20" s="100">
        <v>0</v>
      </c>
      <c r="AO20" s="100">
        <v>3005.9296376651669</v>
      </c>
      <c r="AP20" s="100">
        <v>0</v>
      </c>
      <c r="AQ20" s="100">
        <v>0</v>
      </c>
      <c r="AR20" s="100">
        <v>0</v>
      </c>
      <c r="AS20" s="100">
        <v>3005.9296376651669</v>
      </c>
      <c r="AT20" s="58"/>
    </row>
    <row r="21" spans="2:46" x14ac:dyDescent="0.25">
      <c r="B21" s="149">
        <f t="shared" si="1"/>
        <v>0</v>
      </c>
      <c r="C21" s="103">
        <f t="shared" si="2"/>
        <v>0</v>
      </c>
      <c r="D21" s="103">
        <f t="shared" si="3"/>
        <v>0</v>
      </c>
      <c r="E21" s="150">
        <f t="shared" si="4"/>
        <v>0</v>
      </c>
      <c r="F21" t="s">
        <v>5295</v>
      </c>
      <c r="G21" s="104">
        <f>SUMIFS(raw_resource_build!$I:$I,raw_resource_build!$B:$B,$F21,raw_resource_build!$A:$A,G$2)</f>
        <v>0</v>
      </c>
      <c r="H21" s="104">
        <f>SUMIFS(raw_resource_build!$I:$I,raw_resource_build!$B:$B,$F21,raw_resource_build!$A:$A,H$2)</f>
        <v>0</v>
      </c>
      <c r="I21" s="104">
        <f>SUMIFS(raw_resource_build!$I:$I,raw_resource_build!$B:$B,$F21,raw_resource_build!$A:$A,I$2)</f>
        <v>0</v>
      </c>
      <c r="J21" s="104">
        <f>SUMIFS(raw_resource_build!$I:$I,raw_resource_build!$B:$B,$F21,raw_resource_build!$A:$A,J$2)</f>
        <v>0</v>
      </c>
      <c r="K21" s="135">
        <f t="shared" si="5"/>
        <v>1</v>
      </c>
      <c r="N21" s="9" t="s">
        <v>5166</v>
      </c>
      <c r="O21" s="129" t="s">
        <v>997</v>
      </c>
      <c r="P21" s="130" t="s">
        <v>39</v>
      </c>
      <c r="Q21" s="134">
        <v>0.30132927882178845</v>
      </c>
      <c r="R21" s="132">
        <v>0.30136982701537868</v>
      </c>
      <c r="S21" s="133">
        <v>1.000134564399944</v>
      </c>
      <c r="U21" t="s">
        <v>5371</v>
      </c>
      <c r="V21" s="51">
        <f t="shared" si="6"/>
        <v>0</v>
      </c>
      <c r="W21" s="51">
        <f t="shared" si="6"/>
        <v>0</v>
      </c>
      <c r="X21" s="51">
        <f t="shared" si="6"/>
        <v>0</v>
      </c>
      <c r="Y21" s="51">
        <f t="shared" si="6"/>
        <v>0</v>
      </c>
      <c r="AA21" s="3"/>
      <c r="AB21" s="58" t="s">
        <v>5371</v>
      </c>
      <c r="AC21" s="168" t="e">
        <v>#N/A</v>
      </c>
      <c r="AD21" s="100">
        <v>0</v>
      </c>
      <c r="AE21" s="100">
        <v>0</v>
      </c>
      <c r="AF21" s="100">
        <v>0</v>
      </c>
      <c r="AG21" s="100">
        <v>0</v>
      </c>
      <c r="AH21" s="100">
        <v>0</v>
      </c>
      <c r="AI21" s="100">
        <v>0</v>
      </c>
      <c r="AJ21" s="100">
        <v>0</v>
      </c>
      <c r="AK21" s="100">
        <v>0</v>
      </c>
      <c r="AL21" s="100">
        <v>0</v>
      </c>
      <c r="AM21" s="100">
        <v>0</v>
      </c>
      <c r="AN21" s="100">
        <v>0</v>
      </c>
      <c r="AO21" s="100">
        <v>0</v>
      </c>
      <c r="AP21" s="100">
        <v>0</v>
      </c>
      <c r="AQ21" s="100">
        <v>0</v>
      </c>
      <c r="AR21" s="100">
        <v>0</v>
      </c>
      <c r="AS21" s="100">
        <v>0</v>
      </c>
      <c r="AT21" s="58"/>
    </row>
    <row r="22" spans="2:46" x14ac:dyDescent="0.25">
      <c r="B22" s="149">
        <f t="shared" si="1"/>
        <v>0</v>
      </c>
      <c r="C22" s="103">
        <f t="shared" si="2"/>
        <v>3005.9296376651669</v>
      </c>
      <c r="D22" s="103">
        <f t="shared" si="3"/>
        <v>3005.9296376651669</v>
      </c>
      <c r="E22" s="150">
        <f t="shared" si="4"/>
        <v>3005.9296376651669</v>
      </c>
      <c r="F22" t="s">
        <v>5170</v>
      </c>
      <c r="G22" s="104">
        <f>SUMIFS(raw_resource_build!$I:$I,raw_resource_build!$B:$B,$F22,raw_resource_build!$A:$A,G$2)</f>
        <v>0</v>
      </c>
      <c r="H22" s="104">
        <f>SUMIFS(raw_resource_build!$I:$I,raw_resource_build!$B:$B,$F22,raw_resource_build!$A:$A,H$2)</f>
        <v>3000</v>
      </c>
      <c r="I22" s="104">
        <f>SUMIFS(raw_resource_build!$I:$I,raw_resource_build!$B:$B,$F22,raw_resource_build!$A:$A,I$2)</f>
        <v>3000</v>
      </c>
      <c r="J22" s="104">
        <f>SUMIFS(raw_resource_build!$I:$I,raw_resource_build!$B:$B,$F22,raw_resource_build!$A:$A,J$2)</f>
        <v>3000</v>
      </c>
      <c r="K22" s="135">
        <f t="shared" si="5"/>
        <v>0.31876319735915626</v>
      </c>
      <c r="N22" s="9" t="s">
        <v>5163</v>
      </c>
      <c r="O22" s="129" t="s">
        <v>997</v>
      </c>
      <c r="P22" s="130" t="s">
        <v>39</v>
      </c>
      <c r="Q22" s="134">
        <v>0.30806109726999997</v>
      </c>
      <c r="R22" s="132">
        <v>0.30825049968487211</v>
      </c>
      <c r="S22" s="133">
        <v>1.0006148209447756</v>
      </c>
      <c r="U22" t="s">
        <v>5372</v>
      </c>
      <c r="V22" s="51">
        <f t="shared" si="6"/>
        <v>0</v>
      </c>
      <c r="W22" s="51">
        <f t="shared" si="6"/>
        <v>0</v>
      </c>
      <c r="X22" s="51">
        <f t="shared" si="6"/>
        <v>0</v>
      </c>
      <c r="Y22" s="51">
        <f t="shared" si="6"/>
        <v>0</v>
      </c>
      <c r="AA22" s="3"/>
      <c r="AB22" s="58" t="s">
        <v>5372</v>
      </c>
      <c r="AC22" s="168" t="e">
        <v>#N/A</v>
      </c>
      <c r="AD22" s="100">
        <v>0</v>
      </c>
      <c r="AE22" s="100">
        <v>0</v>
      </c>
      <c r="AF22" s="100">
        <v>0</v>
      </c>
      <c r="AG22" s="100">
        <v>0</v>
      </c>
      <c r="AH22" s="100">
        <v>0</v>
      </c>
      <c r="AI22" s="100">
        <v>0</v>
      </c>
      <c r="AJ22" s="100">
        <v>0</v>
      </c>
      <c r="AK22" s="100">
        <v>0</v>
      </c>
      <c r="AL22" s="100">
        <v>0</v>
      </c>
      <c r="AM22" s="100">
        <v>0</v>
      </c>
      <c r="AN22" s="100">
        <v>0</v>
      </c>
      <c r="AO22" s="100">
        <v>0</v>
      </c>
      <c r="AP22" s="100">
        <v>0</v>
      </c>
      <c r="AQ22" s="100">
        <v>0</v>
      </c>
      <c r="AR22" s="100">
        <v>0</v>
      </c>
      <c r="AS22" s="100">
        <v>0</v>
      </c>
      <c r="AT22" s="58"/>
    </row>
    <row r="23" spans="2:46" x14ac:dyDescent="0.25">
      <c r="B23" s="149">
        <f t="shared" si="1"/>
        <v>0</v>
      </c>
      <c r="C23" s="103">
        <f t="shared" si="2"/>
        <v>0</v>
      </c>
      <c r="D23" s="103">
        <f t="shared" si="3"/>
        <v>0</v>
      </c>
      <c r="E23" s="150">
        <f t="shared" si="4"/>
        <v>0</v>
      </c>
      <c r="F23" t="s">
        <v>5296</v>
      </c>
      <c r="G23" s="104">
        <f>SUMIFS(raw_resource_build!$I:$I,raw_resource_build!$B:$B,$F23,raw_resource_build!$A:$A,G$2)</f>
        <v>0</v>
      </c>
      <c r="H23" s="104">
        <f>SUMIFS(raw_resource_build!$I:$I,raw_resource_build!$B:$B,$F23,raw_resource_build!$A:$A,H$2)</f>
        <v>0</v>
      </c>
      <c r="I23" s="104">
        <f>SUMIFS(raw_resource_build!$I:$I,raw_resource_build!$B:$B,$F23,raw_resource_build!$A:$A,I$2)</f>
        <v>0</v>
      </c>
      <c r="J23" s="104">
        <f>SUMIFS(raw_resource_build!$I:$I,raw_resource_build!$B:$B,$F23,raw_resource_build!$A:$A,J$2)</f>
        <v>0</v>
      </c>
      <c r="K23" s="135">
        <f t="shared" si="5"/>
        <v>0.2774027740211279</v>
      </c>
      <c r="N23" s="9" t="s">
        <v>5164</v>
      </c>
      <c r="O23" s="129" t="s">
        <v>997</v>
      </c>
      <c r="P23" s="130" t="s">
        <v>39</v>
      </c>
      <c r="Q23" s="132">
        <v>0.30579287080657536</v>
      </c>
      <c r="R23" s="132">
        <v>0.30607787070220277</v>
      </c>
      <c r="S23" s="133">
        <v>1.0009320030740929</v>
      </c>
      <c r="U23" t="s">
        <v>5373</v>
      </c>
      <c r="V23" s="51">
        <f t="shared" si="6"/>
        <v>0</v>
      </c>
      <c r="W23" s="51">
        <f t="shared" si="6"/>
        <v>0</v>
      </c>
      <c r="X23" s="51">
        <f t="shared" si="6"/>
        <v>0</v>
      </c>
      <c r="Y23" s="51">
        <f t="shared" si="6"/>
        <v>0</v>
      </c>
      <c r="AA23" s="3"/>
      <c r="AB23" s="58" t="s">
        <v>5373</v>
      </c>
      <c r="AC23" s="168" t="e">
        <v>#N/A</v>
      </c>
      <c r="AD23" s="100">
        <v>0</v>
      </c>
      <c r="AE23" s="100">
        <v>0</v>
      </c>
      <c r="AF23" s="100">
        <v>0</v>
      </c>
      <c r="AG23" s="100">
        <v>0</v>
      </c>
      <c r="AH23" s="100">
        <v>0</v>
      </c>
      <c r="AI23" s="100">
        <v>0</v>
      </c>
      <c r="AJ23" s="100">
        <v>0</v>
      </c>
      <c r="AK23" s="100">
        <v>0</v>
      </c>
      <c r="AL23" s="100">
        <v>0</v>
      </c>
      <c r="AM23" s="100">
        <v>0</v>
      </c>
      <c r="AN23" s="100">
        <v>0</v>
      </c>
      <c r="AO23" s="100">
        <v>0</v>
      </c>
      <c r="AP23" s="100">
        <v>0</v>
      </c>
      <c r="AQ23" s="100">
        <v>0</v>
      </c>
      <c r="AR23" s="100">
        <v>0</v>
      </c>
      <c r="AS23" s="100">
        <v>0</v>
      </c>
      <c r="AT23" s="58"/>
    </row>
    <row r="24" spans="2:46" x14ac:dyDescent="0.25">
      <c r="B24" s="149">
        <f t="shared" si="1"/>
        <v>0</v>
      </c>
      <c r="C24" s="103">
        <f t="shared" si="2"/>
        <v>1013.2206383318768</v>
      </c>
      <c r="D24" s="103">
        <f t="shared" si="3"/>
        <v>1013.2206383318768</v>
      </c>
      <c r="E24" s="150">
        <f t="shared" si="4"/>
        <v>1013.2206383318768</v>
      </c>
      <c r="F24" t="s">
        <v>5171</v>
      </c>
      <c r="G24" s="104">
        <f>SUMIFS(raw_resource_build!$I:$I,raw_resource_build!$B:$B,$F24,raw_resource_build!$A:$A,G$2)</f>
        <v>0</v>
      </c>
      <c r="H24" s="104">
        <f>SUMIFS(raw_resource_build!$I:$I,raw_resource_build!$B:$B,$F24,raw_resource_build!$A:$A,H$2)</f>
        <v>1018</v>
      </c>
      <c r="I24" s="104">
        <f>SUMIFS(raw_resource_build!$I:$I,raw_resource_build!$B:$B,$F24,raw_resource_build!$A:$A,I$2)</f>
        <v>1018</v>
      </c>
      <c r="J24" s="104">
        <f>SUMIFS(raw_resource_build!$I:$I,raw_resource_build!$B:$B,$F24,raw_resource_build!$A:$A,J$2)</f>
        <v>1018</v>
      </c>
      <c r="K24" s="135">
        <f t="shared" si="5"/>
        <v>0.35202557875201945</v>
      </c>
      <c r="N24" s="9" t="s">
        <v>5167</v>
      </c>
      <c r="O24" s="129" t="s">
        <v>997</v>
      </c>
      <c r="P24" s="130" t="s">
        <v>39</v>
      </c>
      <c r="Q24" s="134">
        <v>0.33891716432014746</v>
      </c>
      <c r="R24" s="132">
        <v>0.33110524002914493</v>
      </c>
      <c r="S24" s="133">
        <v>0.97695034328912522</v>
      </c>
      <c r="U24" t="s">
        <v>5166</v>
      </c>
      <c r="V24" s="51">
        <f t="shared" si="6"/>
        <v>642.99651279836792</v>
      </c>
      <c r="W24" s="51">
        <f t="shared" si="6"/>
        <v>642.99651279836792</v>
      </c>
      <c r="X24" s="51">
        <f t="shared" si="6"/>
        <v>642.99651279836792</v>
      </c>
      <c r="Y24" s="51">
        <f t="shared" si="6"/>
        <v>642.99651279836792</v>
      </c>
      <c r="AA24" s="3"/>
      <c r="AB24" s="58" t="s">
        <v>5166</v>
      </c>
      <c r="AC24" s="168" t="s">
        <v>62</v>
      </c>
      <c r="AD24" s="100">
        <v>0</v>
      </c>
      <c r="AE24" s="100">
        <v>0</v>
      </c>
      <c r="AF24" s="100">
        <v>0</v>
      </c>
      <c r="AG24" s="100">
        <v>642.99651279836792</v>
      </c>
      <c r="AH24" s="100">
        <v>0</v>
      </c>
      <c r="AI24" s="100">
        <v>0</v>
      </c>
      <c r="AJ24" s="100">
        <v>0</v>
      </c>
      <c r="AK24" s="100">
        <v>642.99651279836792</v>
      </c>
      <c r="AL24" s="100">
        <v>0</v>
      </c>
      <c r="AM24" s="100">
        <v>0</v>
      </c>
      <c r="AN24" s="100">
        <v>0</v>
      </c>
      <c r="AO24" s="100">
        <v>642.99651279836792</v>
      </c>
      <c r="AP24" s="100">
        <v>0</v>
      </c>
      <c r="AQ24" s="100">
        <v>0</v>
      </c>
      <c r="AR24" s="100">
        <v>0</v>
      </c>
      <c r="AS24" s="100">
        <v>642.99651279836792</v>
      </c>
      <c r="AT24" s="58"/>
    </row>
    <row r="25" spans="2:46" x14ac:dyDescent="0.25">
      <c r="B25" s="149">
        <f t="shared" si="1"/>
        <v>153.37143439295977</v>
      </c>
      <c r="C25" s="103">
        <f t="shared" si="2"/>
        <v>153.37143439295977</v>
      </c>
      <c r="D25" s="103">
        <f t="shared" si="3"/>
        <v>153.37143439295977</v>
      </c>
      <c r="E25" s="150">
        <f t="shared" si="4"/>
        <v>153.37143439295977</v>
      </c>
      <c r="F25" t="s">
        <v>5167</v>
      </c>
      <c r="G25" s="104">
        <f>SUMIFS(raw_resource_build!$I:$I,raw_resource_build!$B:$B,$F25,raw_resource_build!$A:$A,G$2)</f>
        <v>156.99</v>
      </c>
      <c r="H25" s="104">
        <f>SUMIFS(raw_resource_build!$I:$I,raw_resource_build!$B:$B,$F25,raw_resource_build!$A:$A,H$2)</f>
        <v>156.99</v>
      </c>
      <c r="I25" s="104">
        <f>SUMIFS(raw_resource_build!$I:$I,raw_resource_build!$B:$B,$F25,raw_resource_build!$A:$A,I$2)</f>
        <v>156.99</v>
      </c>
      <c r="J25" s="104">
        <f>SUMIFS(raw_resource_build!$I:$I,raw_resource_build!$B:$B,$F25,raw_resource_build!$A:$A,J$2)</f>
        <v>156.99</v>
      </c>
      <c r="K25" s="135">
        <f t="shared" si="5"/>
        <v>0.33110524002914493</v>
      </c>
      <c r="N25" s="9" t="s">
        <v>5374</v>
      </c>
      <c r="O25" s="129" t="s">
        <v>997</v>
      </c>
      <c r="P25" s="130" t="s">
        <v>39</v>
      </c>
      <c r="Q25" s="132">
        <v>0.30590626376375002</v>
      </c>
      <c r="R25" s="132">
        <v>0.31827271985586919</v>
      </c>
      <c r="S25" s="133">
        <v>1.0404256386906472</v>
      </c>
      <c r="U25" t="s">
        <v>5163</v>
      </c>
      <c r="V25" s="51">
        <f t="shared" si="6"/>
        <v>145.99970852405221</v>
      </c>
      <c r="W25" s="51">
        <f t="shared" si="6"/>
        <v>145.99970852405221</v>
      </c>
      <c r="X25" s="51">
        <f t="shared" si="6"/>
        <v>145.99970852405221</v>
      </c>
      <c r="Y25" s="51">
        <f t="shared" si="6"/>
        <v>145.99970852405221</v>
      </c>
      <c r="AA25" s="3"/>
      <c r="AB25" s="58" t="s">
        <v>5163</v>
      </c>
      <c r="AC25" s="168" t="s">
        <v>181</v>
      </c>
      <c r="AD25" s="100">
        <v>0</v>
      </c>
      <c r="AE25" s="100">
        <v>0</v>
      </c>
      <c r="AF25" s="100">
        <v>0</v>
      </c>
      <c r="AG25" s="100">
        <v>145.99970852405221</v>
      </c>
      <c r="AH25" s="100">
        <v>0</v>
      </c>
      <c r="AI25" s="100">
        <v>0</v>
      </c>
      <c r="AJ25" s="100">
        <v>0</v>
      </c>
      <c r="AK25" s="100">
        <v>145.99970852405221</v>
      </c>
      <c r="AL25" s="100">
        <v>0</v>
      </c>
      <c r="AM25" s="100">
        <v>0</v>
      </c>
      <c r="AN25" s="100">
        <v>0</v>
      </c>
      <c r="AO25" s="100">
        <v>145.99970852405221</v>
      </c>
      <c r="AP25" s="100">
        <v>0</v>
      </c>
      <c r="AQ25" s="100">
        <v>0</v>
      </c>
      <c r="AR25" s="100">
        <v>0</v>
      </c>
      <c r="AS25" s="100">
        <v>145.99970852405221</v>
      </c>
      <c r="AT25" s="58"/>
    </row>
    <row r="26" spans="2:46" x14ac:dyDescent="0.25">
      <c r="B26" s="149">
        <f t="shared" si="1"/>
        <v>0</v>
      </c>
      <c r="C26" s="103">
        <f t="shared" si="2"/>
        <v>0</v>
      </c>
      <c r="D26" s="103">
        <f t="shared" si="3"/>
        <v>0</v>
      </c>
      <c r="E26" s="150">
        <f t="shared" si="4"/>
        <v>0</v>
      </c>
      <c r="F26" t="s">
        <v>5297</v>
      </c>
      <c r="G26" s="104">
        <f>SUMIFS(raw_resource_build!$I:$I,raw_resource_build!$B:$B,$F26,raw_resource_build!$A:$A,G$2)</f>
        <v>0</v>
      </c>
      <c r="H26" s="104">
        <f>SUMIFS(raw_resource_build!$I:$I,raw_resource_build!$B:$B,$F26,raw_resource_build!$A:$A,H$2)</f>
        <v>0</v>
      </c>
      <c r="I26" s="104">
        <f>SUMIFS(raw_resource_build!$I:$I,raw_resource_build!$B:$B,$F26,raw_resource_build!$A:$A,I$2)</f>
        <v>0</v>
      </c>
      <c r="J26" s="104">
        <f>SUMIFS(raw_resource_build!$I:$I,raw_resource_build!$B:$B,$F26,raw_resource_build!$A:$A,J$2)</f>
        <v>0</v>
      </c>
      <c r="K26" s="135">
        <f t="shared" si="5"/>
        <v>0.3045970544765772</v>
      </c>
      <c r="N26" s="9" t="s">
        <v>5375</v>
      </c>
      <c r="O26" s="129" t="s">
        <v>997</v>
      </c>
      <c r="P26" s="130" t="s">
        <v>39</v>
      </c>
      <c r="Q26" s="132">
        <v>0.29244130304499999</v>
      </c>
      <c r="R26" s="132">
        <v>0.2701412081929368</v>
      </c>
      <c r="S26" s="133">
        <v>0.92374505714525657</v>
      </c>
      <c r="U26" t="s">
        <v>5164</v>
      </c>
      <c r="V26" s="51">
        <f t="shared" ref="V26:Y47" si="7">IFERROR(INDEX($B$3:$E$41,MATCH($U26,$F$3:$F$41,0),MATCH(V$5,$B$2:$E$2,0)),0)</f>
        <v>160.14912049185486</v>
      </c>
      <c r="W26" s="51">
        <f t="shared" si="7"/>
        <v>160.14912049185486</v>
      </c>
      <c r="X26" s="51">
        <f t="shared" si="7"/>
        <v>160.14912049185486</v>
      </c>
      <c r="Y26" s="51">
        <f t="shared" si="7"/>
        <v>160.14912049185486</v>
      </c>
      <c r="AA26" s="3"/>
      <c r="AB26" s="58" t="s">
        <v>5164</v>
      </c>
      <c r="AC26" s="168" t="s">
        <v>68</v>
      </c>
      <c r="AD26" s="100">
        <v>0</v>
      </c>
      <c r="AE26" s="100">
        <v>0</v>
      </c>
      <c r="AF26" s="100">
        <v>0</v>
      </c>
      <c r="AG26" s="100">
        <v>160.14912049185486</v>
      </c>
      <c r="AH26" s="100">
        <v>0</v>
      </c>
      <c r="AI26" s="100">
        <v>0</v>
      </c>
      <c r="AJ26" s="100">
        <v>0</v>
      </c>
      <c r="AK26" s="100">
        <v>160.14912049185486</v>
      </c>
      <c r="AL26" s="100">
        <v>0</v>
      </c>
      <c r="AM26" s="100">
        <v>0</v>
      </c>
      <c r="AN26" s="100">
        <v>0</v>
      </c>
      <c r="AO26" s="100">
        <v>160.14912049185486</v>
      </c>
      <c r="AP26" s="100">
        <v>0</v>
      </c>
      <c r="AQ26" s="100">
        <v>0</v>
      </c>
      <c r="AR26" s="100">
        <v>0</v>
      </c>
      <c r="AS26" s="100">
        <v>160.14912049185486</v>
      </c>
      <c r="AT26" s="58"/>
    </row>
    <row r="27" spans="2:46" x14ac:dyDescent="0.25">
      <c r="B27" s="149">
        <f t="shared" si="1"/>
        <v>0</v>
      </c>
      <c r="C27" s="103">
        <f t="shared" si="2"/>
        <v>0</v>
      </c>
      <c r="D27" s="103">
        <f t="shared" si="3"/>
        <v>0</v>
      </c>
      <c r="E27" s="150">
        <f t="shared" si="4"/>
        <v>601.31526908236708</v>
      </c>
      <c r="F27" t="s">
        <v>5268</v>
      </c>
      <c r="G27" s="104">
        <f>SUMIFS(raw_resource_build!$I:$I,raw_resource_build!$B:$B,$F27,raw_resource_build!$A:$A,G$2)</f>
        <v>0</v>
      </c>
      <c r="H27" s="104">
        <f>SUMIFS(raw_resource_build!$I:$I,raw_resource_build!$B:$B,$F27,raw_resource_build!$A:$A,H$2)</f>
        <v>0</v>
      </c>
      <c r="I27" s="104">
        <f>SUMIFS(raw_resource_build!$I:$I,raw_resource_build!$B:$B,$F27,raw_resource_build!$A:$A,I$2)</f>
        <v>0</v>
      </c>
      <c r="J27" s="104">
        <f>SUMIFS(raw_resource_build!$I:$I,raw_resource_build!$B:$B,$F27,raw_resource_build!$A:$A,J$2)</f>
        <v>601.35</v>
      </c>
      <c r="K27" s="135">
        <f t="shared" si="5"/>
        <v>0.29998267352575059</v>
      </c>
      <c r="N27" s="9" t="s">
        <v>5165</v>
      </c>
      <c r="O27" s="129" t="s">
        <v>997</v>
      </c>
      <c r="P27" s="130" t="s">
        <v>39</v>
      </c>
      <c r="Q27" s="134">
        <v>0.32628306880952379</v>
      </c>
      <c r="R27" s="132">
        <v>0.32629851087574896</v>
      </c>
      <c r="S27" s="133">
        <v>1.0000473272066537</v>
      </c>
      <c r="U27" t="s">
        <v>5167</v>
      </c>
      <c r="V27" s="51">
        <f t="shared" si="7"/>
        <v>153.37143439295977</v>
      </c>
      <c r="W27" s="51">
        <f t="shared" si="7"/>
        <v>153.37143439295977</v>
      </c>
      <c r="X27" s="51">
        <f t="shared" si="7"/>
        <v>153.37143439295977</v>
      </c>
      <c r="Y27" s="51">
        <f t="shared" si="7"/>
        <v>153.37143439295977</v>
      </c>
      <c r="AA27" s="3"/>
      <c r="AB27" s="58" t="s">
        <v>5167</v>
      </c>
      <c r="AC27" s="168" t="s">
        <v>95</v>
      </c>
      <c r="AD27" s="100">
        <v>0</v>
      </c>
      <c r="AE27" s="100">
        <v>0</v>
      </c>
      <c r="AF27" s="100">
        <v>0</v>
      </c>
      <c r="AG27" s="100">
        <v>153.37143439295977</v>
      </c>
      <c r="AH27" s="100">
        <v>0</v>
      </c>
      <c r="AI27" s="100">
        <v>0</v>
      </c>
      <c r="AJ27" s="100">
        <v>0</v>
      </c>
      <c r="AK27" s="100">
        <v>153.37143439295977</v>
      </c>
      <c r="AL27" s="100">
        <v>0</v>
      </c>
      <c r="AM27" s="100">
        <v>0</v>
      </c>
      <c r="AN27" s="100">
        <v>0</v>
      </c>
      <c r="AO27" s="100">
        <v>153.37143439295977</v>
      </c>
      <c r="AP27" s="100">
        <v>0</v>
      </c>
      <c r="AQ27" s="100">
        <v>0</v>
      </c>
      <c r="AR27" s="100">
        <v>0</v>
      </c>
      <c r="AS27" s="100">
        <v>153.37143439295977</v>
      </c>
      <c r="AT27" s="58"/>
    </row>
    <row r="28" spans="2:46" x14ac:dyDescent="0.25">
      <c r="B28" s="149">
        <f t="shared" si="1"/>
        <v>0</v>
      </c>
      <c r="C28" s="103">
        <f t="shared" si="2"/>
        <v>0</v>
      </c>
      <c r="D28" s="103">
        <f t="shared" si="3"/>
        <v>0</v>
      </c>
      <c r="E28" s="150">
        <f t="shared" si="4"/>
        <v>499.99994263759083</v>
      </c>
      <c r="F28" t="s">
        <v>5283</v>
      </c>
      <c r="G28" s="104">
        <f>SUMIFS(raw_resource_build!$I:$I,raw_resource_build!$B:$B,$F28,raw_resource_build!$A:$A,G$2)</f>
        <v>0</v>
      </c>
      <c r="H28" s="104">
        <f>SUMIFS(raw_resource_build!$I:$I,raw_resource_build!$B:$B,$F28,raw_resource_build!$A:$A,H$2)</f>
        <v>0</v>
      </c>
      <c r="I28" s="104">
        <f>SUMIFS(raw_resource_build!$I:$I,raw_resource_build!$B:$B,$F28,raw_resource_build!$A:$A,I$2)</f>
        <v>0</v>
      </c>
      <c r="J28" s="104">
        <f>SUMIFS(raw_resource_build!$I:$I,raw_resource_build!$B:$B,$F28,raw_resource_build!$A:$A,J$2)</f>
        <v>499.77</v>
      </c>
      <c r="K28" s="135">
        <f t="shared" si="5"/>
        <v>0.3601656348911153</v>
      </c>
      <c r="N28" s="9" t="s">
        <v>5376</v>
      </c>
      <c r="O28" s="129" t="s">
        <v>997</v>
      </c>
      <c r="P28" s="130" t="s">
        <v>39</v>
      </c>
      <c r="Q28" s="134">
        <v>0.33663264192500003</v>
      </c>
      <c r="R28" s="132">
        <v>0.30628111687130177</v>
      </c>
      <c r="S28" s="133">
        <v>0.90983784317487426</v>
      </c>
      <c r="U28" t="s">
        <v>5374</v>
      </c>
      <c r="V28" s="51">
        <f t="shared" si="7"/>
        <v>0</v>
      </c>
      <c r="W28" s="51">
        <f t="shared" si="7"/>
        <v>0</v>
      </c>
      <c r="X28" s="51">
        <f t="shared" si="7"/>
        <v>0</v>
      </c>
      <c r="Y28" s="51">
        <f t="shared" si="7"/>
        <v>0</v>
      </c>
      <c r="AA28" s="3"/>
      <c r="AB28" s="58" t="s">
        <v>5374</v>
      </c>
      <c r="AC28" s="168" t="e">
        <v>#N/A</v>
      </c>
      <c r="AD28" s="100">
        <v>0</v>
      </c>
      <c r="AE28" s="100">
        <v>0</v>
      </c>
      <c r="AF28" s="100">
        <v>0</v>
      </c>
      <c r="AG28" s="100">
        <v>0</v>
      </c>
      <c r="AH28" s="100">
        <v>0</v>
      </c>
      <c r="AI28" s="100">
        <v>0</v>
      </c>
      <c r="AJ28" s="100">
        <v>0</v>
      </c>
      <c r="AK28" s="100">
        <v>0</v>
      </c>
      <c r="AL28" s="100">
        <v>0</v>
      </c>
      <c r="AM28" s="100">
        <v>0</v>
      </c>
      <c r="AN28" s="100">
        <v>0</v>
      </c>
      <c r="AO28" s="100">
        <v>0</v>
      </c>
      <c r="AP28" s="100">
        <v>0</v>
      </c>
      <c r="AQ28" s="100">
        <v>0</v>
      </c>
      <c r="AR28" s="100">
        <v>0</v>
      </c>
      <c r="AS28" s="100">
        <v>0</v>
      </c>
      <c r="AT28" s="58"/>
    </row>
    <row r="29" spans="2:46" x14ac:dyDescent="0.25">
      <c r="B29" s="149">
        <f>G29</f>
        <v>0</v>
      </c>
      <c r="C29" s="103">
        <f t="shared" ref="C29:E29" si="8">H29</f>
        <v>0</v>
      </c>
      <c r="D29" s="103">
        <f t="shared" si="8"/>
        <v>0</v>
      </c>
      <c r="E29" s="150">
        <f t="shared" si="8"/>
        <v>0</v>
      </c>
      <c r="F29" t="s">
        <v>5215</v>
      </c>
      <c r="G29" s="104">
        <f>SUMIFS(raw_resource_build!$I:$I,raw_resource_build!$B:$B,$F29,raw_resource_build!$A:$A,G$2)</f>
        <v>0</v>
      </c>
      <c r="H29" s="104">
        <f>SUMIFS(raw_resource_build!$I:$I,raw_resource_build!$B:$B,$F29,raw_resource_build!$A:$A,H$2)</f>
        <v>0</v>
      </c>
      <c r="I29" s="104">
        <f>SUMIFS(raw_resource_build!$I:$I,raw_resource_build!$B:$B,$F29,raw_resource_build!$A:$A,I$2)</f>
        <v>0</v>
      </c>
      <c r="J29" s="104">
        <f>SUMIFS(raw_resource_build!$I:$I,raw_resource_build!$B:$B,$F29,raw_resource_build!$A:$A,J$2)</f>
        <v>0</v>
      </c>
      <c r="K29" s="135"/>
      <c r="N29" s="9" t="s">
        <v>5237</v>
      </c>
      <c r="O29" s="129" t="s">
        <v>997</v>
      </c>
      <c r="P29" s="130" t="s">
        <v>39</v>
      </c>
      <c r="Q29" s="134">
        <v>0.28275262849581317</v>
      </c>
      <c r="R29" s="132">
        <v>0.28284977972985847</v>
      </c>
      <c r="S29" s="133">
        <v>1.0003435909139453</v>
      </c>
      <c r="U29" t="s">
        <v>5375</v>
      </c>
      <c r="V29" s="51">
        <f t="shared" si="7"/>
        <v>0</v>
      </c>
      <c r="W29" s="51">
        <f t="shared" si="7"/>
        <v>0</v>
      </c>
      <c r="X29" s="51">
        <f t="shared" si="7"/>
        <v>0</v>
      </c>
      <c r="Y29" s="51">
        <f t="shared" si="7"/>
        <v>0</v>
      </c>
      <c r="AA29" s="3"/>
      <c r="AB29" s="58" t="s">
        <v>5375</v>
      </c>
      <c r="AC29" s="168" t="e">
        <v>#N/A</v>
      </c>
      <c r="AD29" s="100">
        <v>0</v>
      </c>
      <c r="AE29" s="100">
        <v>0</v>
      </c>
      <c r="AF29" s="100">
        <v>0</v>
      </c>
      <c r="AG29" s="100">
        <v>0</v>
      </c>
      <c r="AH29" s="100">
        <v>0</v>
      </c>
      <c r="AI29" s="100">
        <v>0</v>
      </c>
      <c r="AJ29" s="100">
        <v>0</v>
      </c>
      <c r="AK29" s="100">
        <v>0</v>
      </c>
      <c r="AL29" s="100">
        <v>0</v>
      </c>
      <c r="AM29" s="100">
        <v>0</v>
      </c>
      <c r="AN29" s="100">
        <v>0</v>
      </c>
      <c r="AO29" s="100">
        <v>0</v>
      </c>
      <c r="AP29" s="100">
        <v>0</v>
      </c>
      <c r="AQ29" s="100">
        <v>0</v>
      </c>
      <c r="AR29" s="100">
        <v>0</v>
      </c>
      <c r="AS29" s="100">
        <v>0</v>
      </c>
      <c r="AT29" s="58"/>
    </row>
    <row r="30" spans="2:46" x14ac:dyDescent="0.25">
      <c r="B30" s="149">
        <f t="shared" ref="B30:B41" si="9">G30</f>
        <v>0</v>
      </c>
      <c r="C30" s="103">
        <f t="shared" ref="C30:C41" si="10">H30</f>
        <v>0</v>
      </c>
      <c r="D30" s="103">
        <f t="shared" ref="D30:D41" si="11">I30</f>
        <v>187.11</v>
      </c>
      <c r="E30" s="150">
        <f t="shared" ref="E30:E41" si="12">J30</f>
        <v>2104.1999999999998</v>
      </c>
      <c r="F30" t="s">
        <v>5172</v>
      </c>
      <c r="G30" s="104">
        <f>SUMIFS(raw_resource_build!$I:$I,raw_resource_build!$B:$B,$F30,raw_resource_build!$A:$A,G$2)</f>
        <v>0</v>
      </c>
      <c r="H30" s="104">
        <f>SUMIFS(raw_resource_build!$I:$I,raw_resource_build!$B:$B,$F30,raw_resource_build!$A:$A,H$2)</f>
        <v>0</v>
      </c>
      <c r="I30" s="104">
        <f>SUMIFS(raw_resource_build!$I:$I,raw_resource_build!$B:$B,$F30,raw_resource_build!$A:$A,I$2)</f>
        <v>187.11</v>
      </c>
      <c r="J30" s="104">
        <f>SUMIFS(raw_resource_build!$I:$I,raw_resource_build!$B:$B,$F30,raw_resource_build!$A:$A,J$2)</f>
        <v>2104.1999999999998</v>
      </c>
      <c r="K30" s="135"/>
      <c r="N30" s="9" t="s">
        <v>5377</v>
      </c>
      <c r="O30" s="129" t="s">
        <v>997</v>
      </c>
      <c r="P30" s="130" t="s">
        <v>39</v>
      </c>
      <c r="Q30" s="132">
        <v>0.35940027775157607</v>
      </c>
      <c r="R30" s="132">
        <v>0.35936898786962834</v>
      </c>
      <c r="S30" s="133">
        <v>0.99991293862613717</v>
      </c>
      <c r="U30" t="s">
        <v>5165</v>
      </c>
      <c r="V30" s="51">
        <f t="shared" si="7"/>
        <v>42.001987742679454</v>
      </c>
      <c r="W30" s="51">
        <f t="shared" si="7"/>
        <v>42.001987742679454</v>
      </c>
      <c r="X30" s="51">
        <f t="shared" si="7"/>
        <v>42.001987742679454</v>
      </c>
      <c r="Y30" s="51">
        <f t="shared" si="7"/>
        <v>42.001987742679454</v>
      </c>
      <c r="AA30" s="3"/>
      <c r="AB30" s="58" t="s">
        <v>5165</v>
      </c>
      <c r="AC30" s="168" t="s">
        <v>851</v>
      </c>
      <c r="AD30" s="100">
        <v>0</v>
      </c>
      <c r="AE30" s="100">
        <v>0</v>
      </c>
      <c r="AF30" s="100">
        <v>0</v>
      </c>
      <c r="AG30" s="100">
        <v>42.001987742679454</v>
      </c>
      <c r="AH30" s="100">
        <v>0</v>
      </c>
      <c r="AI30" s="100">
        <v>0</v>
      </c>
      <c r="AJ30" s="100">
        <v>0</v>
      </c>
      <c r="AK30" s="100">
        <v>42.001987742679454</v>
      </c>
      <c r="AL30" s="100">
        <v>0</v>
      </c>
      <c r="AM30" s="100">
        <v>0</v>
      </c>
      <c r="AN30" s="100">
        <v>0</v>
      </c>
      <c r="AO30" s="100">
        <v>42.001987742679454</v>
      </c>
      <c r="AP30" s="100">
        <v>0</v>
      </c>
      <c r="AQ30" s="100">
        <v>0</v>
      </c>
      <c r="AR30" s="100">
        <v>0</v>
      </c>
      <c r="AS30" s="100">
        <v>42.001987742679454</v>
      </c>
      <c r="AT30" s="58"/>
    </row>
    <row r="31" spans="2:46" x14ac:dyDescent="0.25">
      <c r="B31" s="149">
        <f t="shared" si="9"/>
        <v>0</v>
      </c>
      <c r="C31" s="103">
        <f t="shared" si="10"/>
        <v>0</v>
      </c>
      <c r="D31" s="103">
        <f t="shared" si="11"/>
        <v>0</v>
      </c>
      <c r="E31" s="150">
        <f t="shared" si="12"/>
        <v>0</v>
      </c>
      <c r="F31" t="s">
        <v>5217</v>
      </c>
      <c r="G31" s="104">
        <f>SUMIFS(raw_resource_build!$I:$I,raw_resource_build!$B:$B,$F31,raw_resource_build!$A:$A,G$2)</f>
        <v>0</v>
      </c>
      <c r="H31" s="104">
        <f>SUMIFS(raw_resource_build!$I:$I,raw_resource_build!$B:$B,$F31,raw_resource_build!$A:$A,H$2)</f>
        <v>0</v>
      </c>
      <c r="I31" s="104">
        <f>SUMIFS(raw_resource_build!$I:$I,raw_resource_build!$B:$B,$F31,raw_resource_build!$A:$A,I$2)</f>
        <v>0</v>
      </c>
      <c r="J31" s="104">
        <f>SUMIFS(raw_resource_build!$I:$I,raw_resource_build!$B:$B,$F31,raw_resource_build!$A:$A,J$2)</f>
        <v>0</v>
      </c>
      <c r="K31" s="135"/>
      <c r="N31" s="9" t="s">
        <v>5378</v>
      </c>
      <c r="O31" s="129" t="s">
        <v>997</v>
      </c>
      <c r="P31" s="130" t="s">
        <v>1084</v>
      </c>
      <c r="Q31" s="132">
        <v>0.3175250291284234</v>
      </c>
      <c r="R31" s="132">
        <v>0.31746636858795169</v>
      </c>
      <c r="S31" s="133">
        <v>0.99981525695586038</v>
      </c>
      <c r="U31" t="s">
        <v>5376</v>
      </c>
      <c r="V31" s="51">
        <f t="shared" si="7"/>
        <v>0</v>
      </c>
      <c r="W31" s="51">
        <f t="shared" si="7"/>
        <v>0</v>
      </c>
      <c r="X31" s="51">
        <f t="shared" si="7"/>
        <v>0</v>
      </c>
      <c r="Y31" s="51">
        <f t="shared" si="7"/>
        <v>0</v>
      </c>
      <c r="AA31" s="3"/>
      <c r="AB31" s="58" t="s">
        <v>5376</v>
      </c>
      <c r="AC31" s="168" t="e">
        <v>#N/A</v>
      </c>
      <c r="AD31" s="100">
        <v>0</v>
      </c>
      <c r="AE31" s="100">
        <v>0</v>
      </c>
      <c r="AF31" s="100">
        <v>0</v>
      </c>
      <c r="AG31" s="100">
        <v>0</v>
      </c>
      <c r="AH31" s="100">
        <v>0</v>
      </c>
      <c r="AI31" s="100">
        <v>0</v>
      </c>
      <c r="AJ31" s="100">
        <v>0</v>
      </c>
      <c r="AK31" s="100">
        <v>0</v>
      </c>
      <c r="AL31" s="100">
        <v>0</v>
      </c>
      <c r="AM31" s="100">
        <v>0</v>
      </c>
      <c r="AN31" s="100">
        <v>0</v>
      </c>
      <c r="AO31" s="100">
        <v>0</v>
      </c>
      <c r="AP31" s="100">
        <v>0</v>
      </c>
      <c r="AQ31" s="100">
        <v>0</v>
      </c>
      <c r="AR31" s="100">
        <v>0</v>
      </c>
      <c r="AS31" s="100">
        <v>0</v>
      </c>
      <c r="AT31" s="58"/>
    </row>
    <row r="32" spans="2:46" x14ac:dyDescent="0.25">
      <c r="B32" s="149">
        <f t="shared" si="9"/>
        <v>0</v>
      </c>
      <c r="C32" s="103">
        <f t="shared" si="10"/>
        <v>0</v>
      </c>
      <c r="D32" s="103">
        <f t="shared" si="11"/>
        <v>0</v>
      </c>
      <c r="E32" s="150">
        <f t="shared" si="12"/>
        <v>0</v>
      </c>
      <c r="F32" t="s">
        <v>5220</v>
      </c>
      <c r="G32" s="104">
        <f>SUMIFS(raw_resource_build!$I:$I,raw_resource_build!$B:$B,$F32,raw_resource_build!$A:$A,G$2)</f>
        <v>0</v>
      </c>
      <c r="H32" s="104">
        <f>SUMIFS(raw_resource_build!$I:$I,raw_resource_build!$B:$B,$F32,raw_resource_build!$A:$A,H$2)</f>
        <v>0</v>
      </c>
      <c r="I32" s="104">
        <f>SUMIFS(raw_resource_build!$I:$I,raw_resource_build!$B:$B,$F32,raw_resource_build!$A:$A,I$2)</f>
        <v>0</v>
      </c>
      <c r="J32" s="104">
        <f>SUMIFS(raw_resource_build!$I:$I,raw_resource_build!$B:$B,$F32,raw_resource_build!$A:$A,J$2)</f>
        <v>0</v>
      </c>
      <c r="K32" s="135"/>
      <c r="N32" s="9" t="s">
        <v>5268</v>
      </c>
      <c r="O32" s="129" t="s">
        <v>997</v>
      </c>
      <c r="P32" s="130" t="s">
        <v>1084</v>
      </c>
      <c r="Q32" s="132">
        <v>0.3</v>
      </c>
      <c r="R32" s="132">
        <v>0.29998267352575059</v>
      </c>
      <c r="S32" s="133">
        <v>0.99994224508583529</v>
      </c>
      <c r="U32" t="s">
        <v>5237</v>
      </c>
      <c r="V32" s="51">
        <f t="shared" si="7"/>
        <v>0</v>
      </c>
      <c r="W32" s="51">
        <f t="shared" si="7"/>
        <v>0</v>
      </c>
      <c r="X32" s="51">
        <f t="shared" si="7"/>
        <v>0</v>
      </c>
      <c r="Y32" s="51">
        <f t="shared" si="7"/>
        <v>0</v>
      </c>
      <c r="AA32" s="3"/>
      <c r="AB32" s="58" t="s">
        <v>5237</v>
      </c>
      <c r="AC32" s="168" t="s">
        <v>41</v>
      </c>
      <c r="AD32" s="100">
        <v>0</v>
      </c>
      <c r="AE32" s="100">
        <v>0</v>
      </c>
      <c r="AF32" s="100">
        <v>0</v>
      </c>
      <c r="AG32" s="100">
        <v>0</v>
      </c>
      <c r="AH32" s="100">
        <v>0</v>
      </c>
      <c r="AI32" s="100">
        <v>0</v>
      </c>
      <c r="AJ32" s="100">
        <v>0</v>
      </c>
      <c r="AK32" s="100">
        <v>0</v>
      </c>
      <c r="AL32" s="100">
        <v>0</v>
      </c>
      <c r="AM32" s="100">
        <v>0</v>
      </c>
      <c r="AN32" s="100">
        <v>0</v>
      </c>
      <c r="AO32" s="100">
        <v>0</v>
      </c>
      <c r="AP32" s="100">
        <v>0</v>
      </c>
      <c r="AQ32" s="100">
        <v>0</v>
      </c>
      <c r="AR32" s="100">
        <v>0</v>
      </c>
      <c r="AS32" s="100">
        <v>0</v>
      </c>
      <c r="AT32" s="58"/>
    </row>
    <row r="33" spans="2:46" x14ac:dyDescent="0.25">
      <c r="B33" s="149">
        <f t="shared" si="9"/>
        <v>0</v>
      </c>
      <c r="C33" s="103">
        <f t="shared" si="10"/>
        <v>0</v>
      </c>
      <c r="D33" s="103">
        <f t="shared" si="11"/>
        <v>0</v>
      </c>
      <c r="E33" s="150">
        <f t="shared" si="12"/>
        <v>0</v>
      </c>
      <c r="F33" t="s">
        <v>5221</v>
      </c>
      <c r="G33" s="104">
        <f>SUMIFS(raw_resource_build!$I:$I,raw_resource_build!$B:$B,$F33,raw_resource_build!$A:$A,G$2)</f>
        <v>0</v>
      </c>
      <c r="H33" s="104">
        <f>SUMIFS(raw_resource_build!$I:$I,raw_resource_build!$B:$B,$F33,raw_resource_build!$A:$A,H$2)</f>
        <v>0</v>
      </c>
      <c r="I33" s="104">
        <f>SUMIFS(raw_resource_build!$I:$I,raw_resource_build!$B:$B,$F33,raw_resource_build!$A:$A,I$2)</f>
        <v>0</v>
      </c>
      <c r="J33" s="104">
        <f>SUMIFS(raw_resource_build!$I:$I,raw_resource_build!$B:$B,$F33,raw_resource_build!$A:$A,J$2)</f>
        <v>0</v>
      </c>
      <c r="K33" s="135"/>
      <c r="N33" s="9" t="s">
        <v>5379</v>
      </c>
      <c r="O33" s="129" t="s">
        <v>997</v>
      </c>
      <c r="P33" s="130" t="s">
        <v>1084</v>
      </c>
      <c r="Q33" s="132">
        <v>0.31605342844664436</v>
      </c>
      <c r="R33" s="132">
        <v>0.31605282402215606</v>
      </c>
      <c r="S33" s="133">
        <v>0.99999808758762321</v>
      </c>
      <c r="U33" t="s">
        <v>5377</v>
      </c>
      <c r="V33" s="51">
        <f t="shared" si="7"/>
        <v>0</v>
      </c>
      <c r="W33" s="51">
        <f t="shared" si="7"/>
        <v>0</v>
      </c>
      <c r="X33" s="51">
        <f t="shared" si="7"/>
        <v>0</v>
      </c>
      <c r="Y33" s="51">
        <f t="shared" si="7"/>
        <v>0</v>
      </c>
      <c r="AA33" s="3"/>
      <c r="AB33" s="58" t="s">
        <v>5377</v>
      </c>
      <c r="AC33" s="168" t="e">
        <v>#N/A</v>
      </c>
      <c r="AD33" s="100">
        <v>0</v>
      </c>
      <c r="AE33" s="100">
        <v>0</v>
      </c>
      <c r="AF33" s="100">
        <v>0</v>
      </c>
      <c r="AG33" s="100">
        <v>0</v>
      </c>
      <c r="AH33" s="100">
        <v>0</v>
      </c>
      <c r="AI33" s="100">
        <v>0</v>
      </c>
      <c r="AJ33" s="100">
        <v>0</v>
      </c>
      <c r="AK33" s="100">
        <v>0</v>
      </c>
      <c r="AL33" s="100">
        <v>0</v>
      </c>
      <c r="AM33" s="100">
        <v>0</v>
      </c>
      <c r="AN33" s="100">
        <v>0</v>
      </c>
      <c r="AO33" s="100">
        <v>0</v>
      </c>
      <c r="AP33" s="100">
        <v>0</v>
      </c>
      <c r="AQ33" s="100">
        <v>0</v>
      </c>
      <c r="AR33" s="100">
        <v>0</v>
      </c>
      <c r="AS33" s="100">
        <v>0</v>
      </c>
      <c r="AT33" s="58"/>
    </row>
    <row r="34" spans="2:46" x14ac:dyDescent="0.25">
      <c r="B34" s="149">
        <f t="shared" si="9"/>
        <v>0</v>
      </c>
      <c r="C34" s="103">
        <f t="shared" si="10"/>
        <v>0</v>
      </c>
      <c r="D34" s="103">
        <f t="shared" si="11"/>
        <v>0</v>
      </c>
      <c r="E34" s="150">
        <f t="shared" si="12"/>
        <v>0</v>
      </c>
      <c r="F34" t="s">
        <v>5222</v>
      </c>
      <c r="G34" s="104">
        <f>SUMIFS(raw_resource_build!$I:$I,raw_resource_build!$B:$B,$F34,raw_resource_build!$A:$A,G$2)</f>
        <v>0</v>
      </c>
      <c r="H34" s="104">
        <f>SUMIFS(raw_resource_build!$I:$I,raw_resource_build!$B:$B,$F34,raw_resource_build!$A:$A,H$2)</f>
        <v>0</v>
      </c>
      <c r="I34" s="104">
        <f>SUMIFS(raw_resource_build!$I:$I,raw_resource_build!$B:$B,$F34,raw_resource_build!$A:$A,I$2)</f>
        <v>0</v>
      </c>
      <c r="J34" s="104">
        <f>SUMIFS(raw_resource_build!$I:$I,raw_resource_build!$B:$B,$F34,raw_resource_build!$A:$A,J$2)</f>
        <v>0</v>
      </c>
      <c r="K34" s="135"/>
      <c r="N34" s="9" t="s">
        <v>5336</v>
      </c>
      <c r="O34" s="129" t="s">
        <v>997</v>
      </c>
      <c r="P34" s="130" t="s">
        <v>1084</v>
      </c>
      <c r="Q34" s="132">
        <v>0.3065793761176237</v>
      </c>
      <c r="R34" s="132">
        <v>0.30661030898040015</v>
      </c>
      <c r="S34" s="133">
        <v>1.000100896750356</v>
      </c>
      <c r="U34" t="s">
        <v>5378</v>
      </c>
      <c r="V34" s="51">
        <f t="shared" si="7"/>
        <v>0</v>
      </c>
      <c r="W34" s="51">
        <f t="shared" si="7"/>
        <v>0</v>
      </c>
      <c r="X34" s="51">
        <f t="shared" si="7"/>
        <v>0</v>
      </c>
      <c r="Y34" s="51">
        <f t="shared" si="7"/>
        <v>0</v>
      </c>
      <c r="AA34" s="3"/>
      <c r="AB34" s="58" t="s">
        <v>5378</v>
      </c>
      <c r="AC34" s="168" t="e">
        <v>#N/A</v>
      </c>
      <c r="AD34" s="100">
        <v>0</v>
      </c>
      <c r="AE34" s="100">
        <v>0</v>
      </c>
      <c r="AF34" s="100">
        <v>0</v>
      </c>
      <c r="AG34" s="100">
        <v>0</v>
      </c>
      <c r="AH34" s="100">
        <v>0</v>
      </c>
      <c r="AI34" s="100">
        <v>0</v>
      </c>
      <c r="AJ34" s="100">
        <v>0</v>
      </c>
      <c r="AK34" s="100">
        <v>0</v>
      </c>
      <c r="AL34" s="100">
        <v>0</v>
      </c>
      <c r="AM34" s="100">
        <v>0</v>
      </c>
      <c r="AN34" s="100">
        <v>0</v>
      </c>
      <c r="AO34" s="100">
        <v>0</v>
      </c>
      <c r="AP34" s="100">
        <v>0</v>
      </c>
      <c r="AQ34" s="100">
        <v>0</v>
      </c>
      <c r="AR34" s="100">
        <v>0</v>
      </c>
      <c r="AS34" s="100">
        <v>0</v>
      </c>
      <c r="AT34" s="58"/>
    </row>
    <row r="35" spans="2:46" x14ac:dyDescent="0.25">
      <c r="B35" s="149">
        <f t="shared" si="9"/>
        <v>0</v>
      </c>
      <c r="C35" s="103">
        <f t="shared" si="10"/>
        <v>0</v>
      </c>
      <c r="D35" s="103">
        <f t="shared" si="11"/>
        <v>0</v>
      </c>
      <c r="E35" s="150">
        <f t="shared" si="12"/>
        <v>0</v>
      </c>
      <c r="F35" t="s">
        <v>5223</v>
      </c>
      <c r="G35" s="104">
        <f>SUMIFS(raw_resource_build!$I:$I,raw_resource_build!$B:$B,$F35,raw_resource_build!$A:$A,G$2)</f>
        <v>0</v>
      </c>
      <c r="H35" s="104">
        <f>SUMIFS(raw_resource_build!$I:$I,raw_resource_build!$B:$B,$F35,raw_resource_build!$A:$A,H$2)</f>
        <v>0</v>
      </c>
      <c r="I35" s="104">
        <f>SUMIFS(raw_resource_build!$I:$I,raw_resource_build!$B:$B,$F35,raw_resource_build!$A:$A,I$2)</f>
        <v>0</v>
      </c>
      <c r="J35" s="104">
        <f>SUMIFS(raw_resource_build!$I:$I,raw_resource_build!$B:$B,$F35,raw_resource_build!$A:$A,J$2)</f>
        <v>0</v>
      </c>
      <c r="K35" s="135"/>
      <c r="N35" s="9" t="s">
        <v>5380</v>
      </c>
      <c r="O35" s="129" t="s">
        <v>997</v>
      </c>
      <c r="P35" s="130" t="s">
        <v>1084</v>
      </c>
      <c r="Q35" s="132">
        <v>0.44372499829186973</v>
      </c>
      <c r="R35" s="132">
        <v>0.44371481740315533</v>
      </c>
      <c r="S35" s="133">
        <v>0.99997705585947694</v>
      </c>
      <c r="U35" t="s">
        <v>5268</v>
      </c>
      <c r="V35" s="51">
        <f t="shared" si="7"/>
        <v>0</v>
      </c>
      <c r="W35" s="51">
        <f t="shared" si="7"/>
        <v>0</v>
      </c>
      <c r="X35" s="51">
        <f t="shared" si="7"/>
        <v>0</v>
      </c>
      <c r="Y35" s="51">
        <f t="shared" si="7"/>
        <v>601.31526908236708</v>
      </c>
      <c r="AA35" s="3"/>
      <c r="AB35" s="58" t="s">
        <v>5268</v>
      </c>
      <c r="AC35" s="168" t="s">
        <v>51</v>
      </c>
      <c r="AD35" s="100">
        <v>0</v>
      </c>
      <c r="AE35" s="100">
        <v>0</v>
      </c>
      <c r="AF35" s="100">
        <v>0</v>
      </c>
      <c r="AG35" s="100">
        <v>0</v>
      </c>
      <c r="AH35" s="100">
        <v>0</v>
      </c>
      <c r="AI35" s="100">
        <v>0</v>
      </c>
      <c r="AJ35" s="100">
        <v>0</v>
      </c>
      <c r="AK35" s="100">
        <v>0</v>
      </c>
      <c r="AL35" s="100">
        <v>0</v>
      </c>
      <c r="AM35" s="100">
        <v>0</v>
      </c>
      <c r="AN35" s="100">
        <v>0</v>
      </c>
      <c r="AO35" s="100">
        <v>0</v>
      </c>
      <c r="AP35" s="100">
        <v>0</v>
      </c>
      <c r="AQ35" s="100">
        <v>0</v>
      </c>
      <c r="AR35" s="100">
        <v>0</v>
      </c>
      <c r="AS35" s="100">
        <v>601.31526908236697</v>
      </c>
      <c r="AT35" s="58"/>
    </row>
    <row r="36" spans="2:46" x14ac:dyDescent="0.25">
      <c r="B36" s="149">
        <f t="shared" si="9"/>
        <v>0</v>
      </c>
      <c r="C36" s="103">
        <f t="shared" si="10"/>
        <v>0</v>
      </c>
      <c r="D36" s="103">
        <f t="shared" si="11"/>
        <v>0</v>
      </c>
      <c r="E36" s="150">
        <f t="shared" si="12"/>
        <v>0</v>
      </c>
      <c r="F36" t="s">
        <v>5224</v>
      </c>
      <c r="G36" s="104">
        <f>SUMIFS(raw_resource_build!$I:$I,raw_resource_build!$B:$B,$F36,raw_resource_build!$A:$A,G$2)</f>
        <v>0</v>
      </c>
      <c r="H36" s="104">
        <f>SUMIFS(raw_resource_build!$I:$I,raw_resource_build!$B:$B,$F36,raw_resource_build!$A:$A,H$2)</f>
        <v>0</v>
      </c>
      <c r="I36" s="104">
        <f>SUMIFS(raw_resource_build!$I:$I,raw_resource_build!$B:$B,$F36,raw_resource_build!$A:$A,I$2)</f>
        <v>0</v>
      </c>
      <c r="J36" s="104">
        <f>SUMIFS(raw_resource_build!$I:$I,raw_resource_build!$B:$B,$F36,raw_resource_build!$A:$A,J$2)</f>
        <v>0</v>
      </c>
      <c r="K36" s="135"/>
      <c r="N36" s="9" t="s">
        <v>5296</v>
      </c>
      <c r="O36" s="129" t="s">
        <v>997</v>
      </c>
      <c r="P36" s="130" t="s">
        <v>39</v>
      </c>
      <c r="Q36" s="132">
        <v>0.27733829370824009</v>
      </c>
      <c r="R36" s="132">
        <v>0.2774027740211279</v>
      </c>
      <c r="S36" s="133">
        <v>1.000232496969768</v>
      </c>
      <c r="U36" t="s">
        <v>5379</v>
      </c>
      <c r="V36" s="51">
        <f t="shared" si="7"/>
        <v>0</v>
      </c>
      <c r="W36" s="51">
        <f t="shared" si="7"/>
        <v>0</v>
      </c>
      <c r="X36" s="51">
        <f t="shared" si="7"/>
        <v>0</v>
      </c>
      <c r="Y36" s="51">
        <f t="shared" si="7"/>
        <v>0</v>
      </c>
      <c r="AA36" s="3"/>
      <c r="AB36" s="58" t="s">
        <v>5379</v>
      </c>
      <c r="AC36" s="168" t="e">
        <v>#N/A</v>
      </c>
      <c r="AD36" s="100">
        <v>0</v>
      </c>
      <c r="AE36" s="100">
        <v>0</v>
      </c>
      <c r="AF36" s="100">
        <v>0</v>
      </c>
      <c r="AG36" s="100">
        <v>0</v>
      </c>
      <c r="AH36" s="100">
        <v>0</v>
      </c>
      <c r="AI36" s="100">
        <v>0</v>
      </c>
      <c r="AJ36" s="100">
        <v>0</v>
      </c>
      <c r="AK36" s="100">
        <v>0</v>
      </c>
      <c r="AL36" s="100">
        <v>0</v>
      </c>
      <c r="AM36" s="100">
        <v>0</v>
      </c>
      <c r="AN36" s="100">
        <v>0</v>
      </c>
      <c r="AO36" s="100">
        <v>0</v>
      </c>
      <c r="AP36" s="100">
        <v>0</v>
      </c>
      <c r="AQ36" s="100">
        <v>0</v>
      </c>
      <c r="AR36" s="100">
        <v>0</v>
      </c>
      <c r="AS36" s="100">
        <v>0</v>
      </c>
      <c r="AT36" s="58"/>
    </row>
    <row r="37" spans="2:46" x14ac:dyDescent="0.25">
      <c r="B37" s="149">
        <f t="shared" si="9"/>
        <v>0</v>
      </c>
      <c r="C37" s="103">
        <f t="shared" si="10"/>
        <v>0</v>
      </c>
      <c r="D37" s="103">
        <f t="shared" si="11"/>
        <v>0</v>
      </c>
      <c r="E37" s="150">
        <f t="shared" si="12"/>
        <v>0</v>
      </c>
      <c r="F37" t="s">
        <v>5225</v>
      </c>
      <c r="G37" s="104">
        <f>SUMIFS(raw_resource_build!$I:$I,raw_resource_build!$B:$B,$F37,raw_resource_build!$A:$A,G$2)</f>
        <v>0</v>
      </c>
      <c r="H37" s="104">
        <f>SUMIFS(raw_resource_build!$I:$I,raw_resource_build!$B:$B,$F37,raw_resource_build!$A:$A,H$2)</f>
        <v>0</v>
      </c>
      <c r="I37" s="104">
        <f>SUMIFS(raw_resource_build!$I:$I,raw_resource_build!$B:$B,$F37,raw_resource_build!$A:$A,I$2)</f>
        <v>0</v>
      </c>
      <c r="J37" s="104">
        <f>SUMIFS(raw_resource_build!$I:$I,raw_resource_build!$B:$B,$F37,raw_resource_build!$A:$A,J$2)</f>
        <v>0</v>
      </c>
      <c r="K37" s="135"/>
      <c r="N37" s="9" t="s">
        <v>5381</v>
      </c>
      <c r="O37" s="129" t="s">
        <v>997</v>
      </c>
      <c r="P37" s="130" t="s">
        <v>2278</v>
      </c>
      <c r="Q37" s="132">
        <v>0.2946896551724138</v>
      </c>
      <c r="R37" s="132">
        <v>0.29484344222292608</v>
      </c>
      <c r="S37" s="133">
        <v>1.000521861041991</v>
      </c>
      <c r="U37" t="s">
        <v>5336</v>
      </c>
      <c r="V37" s="51">
        <f t="shared" si="7"/>
        <v>0</v>
      </c>
      <c r="W37" s="51">
        <f t="shared" si="7"/>
        <v>0</v>
      </c>
      <c r="X37" s="51">
        <f t="shared" si="7"/>
        <v>0</v>
      </c>
      <c r="Y37" s="51">
        <f t="shared" si="7"/>
        <v>0</v>
      </c>
      <c r="AA37" s="3"/>
      <c r="AB37" s="58" t="s">
        <v>5336</v>
      </c>
      <c r="AC37" s="168" t="e">
        <v>#N/A</v>
      </c>
      <c r="AD37" s="100">
        <v>0</v>
      </c>
      <c r="AE37" s="100">
        <v>0</v>
      </c>
      <c r="AF37" s="100">
        <v>0</v>
      </c>
      <c r="AG37" s="100">
        <v>0</v>
      </c>
      <c r="AH37" s="100">
        <v>0</v>
      </c>
      <c r="AI37" s="100">
        <v>0</v>
      </c>
      <c r="AJ37" s="100">
        <v>0</v>
      </c>
      <c r="AK37" s="100">
        <v>0</v>
      </c>
      <c r="AL37" s="100">
        <v>0</v>
      </c>
      <c r="AM37" s="100">
        <v>0</v>
      </c>
      <c r="AN37" s="100">
        <v>0</v>
      </c>
      <c r="AO37" s="100">
        <v>0</v>
      </c>
      <c r="AP37" s="100">
        <v>0</v>
      </c>
      <c r="AQ37" s="100">
        <v>0</v>
      </c>
      <c r="AR37" s="100">
        <v>0</v>
      </c>
      <c r="AS37" s="100">
        <v>0</v>
      </c>
      <c r="AT37" s="58"/>
    </row>
    <row r="38" spans="2:46" x14ac:dyDescent="0.25">
      <c r="B38" s="149">
        <f t="shared" si="9"/>
        <v>0</v>
      </c>
      <c r="C38" s="103">
        <f t="shared" si="10"/>
        <v>0</v>
      </c>
      <c r="D38" s="103">
        <f t="shared" si="11"/>
        <v>0</v>
      </c>
      <c r="E38" s="150">
        <f t="shared" si="12"/>
        <v>0</v>
      </c>
      <c r="F38" t="s">
        <v>5226</v>
      </c>
      <c r="G38" s="104">
        <f>SUMIFS(raw_resource_build!$I:$I,raw_resource_build!$B:$B,$F38,raw_resource_build!$A:$A,G$2)</f>
        <v>0</v>
      </c>
      <c r="H38" s="104">
        <f>SUMIFS(raw_resource_build!$I:$I,raw_resource_build!$B:$B,$F38,raw_resource_build!$A:$A,H$2)</f>
        <v>0</v>
      </c>
      <c r="I38" s="104">
        <f>SUMIFS(raw_resource_build!$I:$I,raw_resource_build!$B:$B,$F38,raw_resource_build!$A:$A,I$2)</f>
        <v>0</v>
      </c>
      <c r="J38" s="104">
        <f>SUMIFS(raw_resource_build!$I:$I,raw_resource_build!$B:$B,$F38,raw_resource_build!$A:$A,J$2)</f>
        <v>0</v>
      </c>
      <c r="K38" s="135"/>
      <c r="N38" s="9" t="s">
        <v>5382</v>
      </c>
      <c r="O38" s="129" t="s">
        <v>997</v>
      </c>
      <c r="P38" s="130" t="s">
        <v>2278</v>
      </c>
      <c r="Q38" s="132">
        <v>0.43869749816966119</v>
      </c>
      <c r="R38" s="132">
        <v>0.43862970537694118</v>
      </c>
      <c r="S38" s="133">
        <v>0.99984546802066832</v>
      </c>
      <c r="U38" t="s">
        <v>5380</v>
      </c>
      <c r="V38" s="51">
        <f t="shared" si="7"/>
        <v>0</v>
      </c>
      <c r="W38" s="51">
        <f t="shared" si="7"/>
        <v>0</v>
      </c>
      <c r="X38" s="51">
        <f t="shared" si="7"/>
        <v>0</v>
      </c>
      <c r="Y38" s="51">
        <f t="shared" si="7"/>
        <v>0</v>
      </c>
      <c r="AA38" s="3"/>
      <c r="AB38" s="58" t="s">
        <v>5380</v>
      </c>
      <c r="AC38" s="168" t="e">
        <v>#N/A</v>
      </c>
      <c r="AD38" s="100">
        <v>0</v>
      </c>
      <c r="AE38" s="100">
        <v>0</v>
      </c>
      <c r="AF38" s="100">
        <v>0</v>
      </c>
      <c r="AG38" s="100">
        <v>0</v>
      </c>
      <c r="AH38" s="100">
        <v>0</v>
      </c>
      <c r="AI38" s="100">
        <v>0</v>
      </c>
      <c r="AJ38" s="100">
        <v>0</v>
      </c>
      <c r="AK38" s="100">
        <v>0</v>
      </c>
      <c r="AL38" s="100">
        <v>0</v>
      </c>
      <c r="AM38" s="100">
        <v>0</v>
      </c>
      <c r="AN38" s="100">
        <v>0</v>
      </c>
      <c r="AO38" s="100">
        <v>0</v>
      </c>
      <c r="AP38" s="100">
        <v>0</v>
      </c>
      <c r="AQ38" s="100">
        <v>0</v>
      </c>
      <c r="AR38" s="100">
        <v>0</v>
      </c>
      <c r="AS38" s="100">
        <v>0</v>
      </c>
      <c r="AT38" s="58"/>
    </row>
    <row r="39" spans="2:46" x14ac:dyDescent="0.25">
      <c r="B39" s="149">
        <f t="shared" si="9"/>
        <v>0</v>
      </c>
      <c r="C39" s="103">
        <f t="shared" si="10"/>
        <v>0</v>
      </c>
      <c r="D39" s="103">
        <f t="shared" si="11"/>
        <v>0</v>
      </c>
      <c r="E39" s="150">
        <f t="shared" si="12"/>
        <v>0</v>
      </c>
      <c r="F39" t="s">
        <v>5227</v>
      </c>
      <c r="G39" s="104">
        <f>SUMIFS(raw_resource_build!$I:$I,raw_resource_build!$B:$B,$F39,raw_resource_build!$A:$A,G$2)</f>
        <v>0</v>
      </c>
      <c r="H39" s="104">
        <f>SUMIFS(raw_resource_build!$I:$I,raw_resource_build!$B:$B,$F39,raw_resource_build!$A:$A,H$2)</f>
        <v>0</v>
      </c>
      <c r="I39" s="104">
        <f>SUMIFS(raw_resource_build!$I:$I,raw_resource_build!$B:$B,$F39,raw_resource_build!$A:$A,I$2)</f>
        <v>0</v>
      </c>
      <c r="J39" s="104">
        <f>SUMIFS(raw_resource_build!$I:$I,raw_resource_build!$B:$B,$F39,raw_resource_build!$A:$A,J$2)</f>
        <v>0</v>
      </c>
      <c r="K39" s="135"/>
      <c r="N39" s="9" t="s">
        <v>5283</v>
      </c>
      <c r="O39" s="129" t="s">
        <v>997</v>
      </c>
      <c r="P39" s="130" t="s">
        <v>2278</v>
      </c>
      <c r="Q39" s="132">
        <v>0.36</v>
      </c>
      <c r="R39" s="132">
        <v>0.3601656348911153</v>
      </c>
      <c r="S39" s="133">
        <v>1.0004600969197648</v>
      </c>
      <c r="U39" t="s">
        <v>5296</v>
      </c>
      <c r="V39" s="51">
        <f t="shared" si="7"/>
        <v>0</v>
      </c>
      <c r="W39" s="51">
        <f t="shared" si="7"/>
        <v>0</v>
      </c>
      <c r="X39" s="51">
        <f t="shared" si="7"/>
        <v>0</v>
      </c>
      <c r="Y39" s="51">
        <f t="shared" si="7"/>
        <v>0</v>
      </c>
      <c r="AA39" s="3"/>
      <c r="AB39" s="58" t="s">
        <v>5296</v>
      </c>
      <c r="AC39" s="168" t="s">
        <v>987</v>
      </c>
      <c r="AD39" s="100">
        <v>0</v>
      </c>
      <c r="AE39" s="100">
        <v>0</v>
      </c>
      <c r="AF39" s="100">
        <v>0</v>
      </c>
      <c r="AG39" s="100">
        <v>0</v>
      </c>
      <c r="AH39" s="100">
        <v>0</v>
      </c>
      <c r="AI39" s="100">
        <v>0</v>
      </c>
      <c r="AJ39" s="100">
        <v>0</v>
      </c>
      <c r="AK39" s="100">
        <v>0</v>
      </c>
      <c r="AL39" s="100">
        <v>0</v>
      </c>
      <c r="AM39" s="100">
        <v>0</v>
      </c>
      <c r="AN39" s="100">
        <v>0</v>
      </c>
      <c r="AO39" s="100">
        <v>0</v>
      </c>
      <c r="AP39" s="100">
        <v>0</v>
      </c>
      <c r="AQ39" s="100">
        <v>0</v>
      </c>
      <c r="AR39" s="100">
        <v>0</v>
      </c>
      <c r="AS39" s="100">
        <v>0</v>
      </c>
      <c r="AT39" s="58"/>
    </row>
    <row r="40" spans="2:46" x14ac:dyDescent="0.25">
      <c r="B40" s="149">
        <f t="shared" si="9"/>
        <v>0</v>
      </c>
      <c r="C40" s="103">
        <f t="shared" si="10"/>
        <v>0</v>
      </c>
      <c r="D40" s="103">
        <f t="shared" si="11"/>
        <v>0</v>
      </c>
      <c r="E40" s="150">
        <f t="shared" si="12"/>
        <v>0</v>
      </c>
      <c r="F40" t="s">
        <v>5298</v>
      </c>
      <c r="G40" s="104">
        <f>SUMIFS(raw_resource_build!$I:$I,raw_resource_build!$B:$B,$F40,raw_resource_build!$A:$A,G$2)</f>
        <v>0</v>
      </c>
      <c r="H40" s="104">
        <f>SUMIFS(raw_resource_build!$I:$I,raw_resource_build!$B:$B,$F40,raw_resource_build!$A:$A,H$2)</f>
        <v>0</v>
      </c>
      <c r="I40" s="104">
        <f>SUMIFS(raw_resource_build!$I:$I,raw_resource_build!$B:$B,$F40,raw_resource_build!$A:$A,I$2)</f>
        <v>0</v>
      </c>
      <c r="J40" s="104">
        <f>SUMIFS(raw_resource_build!$I:$I,raw_resource_build!$B:$B,$F40,raw_resource_build!$A:$A,J$2)</f>
        <v>0</v>
      </c>
      <c r="K40" s="135"/>
      <c r="N40" s="9" t="s">
        <v>5251</v>
      </c>
      <c r="O40" s="129" t="s">
        <v>40</v>
      </c>
      <c r="P40" s="130" t="s">
        <v>39</v>
      </c>
      <c r="Q40" s="132">
        <v>0.85531896082973169</v>
      </c>
      <c r="R40" s="132">
        <v>1</v>
      </c>
      <c r="S40" s="133">
        <v>1.1691544859825338</v>
      </c>
      <c r="U40" t="s">
        <v>5381</v>
      </c>
      <c r="V40" s="51">
        <f t="shared" si="7"/>
        <v>0</v>
      </c>
      <c r="W40" s="51">
        <f t="shared" si="7"/>
        <v>0</v>
      </c>
      <c r="X40" s="51">
        <f t="shared" si="7"/>
        <v>0</v>
      </c>
      <c r="Y40" s="51">
        <f t="shared" si="7"/>
        <v>0</v>
      </c>
      <c r="AA40" s="3"/>
      <c r="AB40" s="58" t="s">
        <v>5381</v>
      </c>
      <c r="AC40" s="168" t="e">
        <v>#N/A</v>
      </c>
      <c r="AD40" s="100">
        <v>0</v>
      </c>
      <c r="AE40" s="100">
        <v>0</v>
      </c>
      <c r="AF40" s="100">
        <v>0</v>
      </c>
      <c r="AG40" s="100">
        <v>0</v>
      </c>
      <c r="AH40" s="100">
        <v>0</v>
      </c>
      <c r="AI40" s="100">
        <v>0</v>
      </c>
      <c r="AJ40" s="100">
        <v>0</v>
      </c>
      <c r="AK40" s="100">
        <v>0</v>
      </c>
      <c r="AL40" s="100">
        <v>0</v>
      </c>
      <c r="AM40" s="100">
        <v>0</v>
      </c>
      <c r="AN40" s="100">
        <v>0</v>
      </c>
      <c r="AO40" s="100">
        <v>0</v>
      </c>
      <c r="AP40" s="100">
        <v>0</v>
      </c>
      <c r="AQ40" s="100">
        <v>0</v>
      </c>
      <c r="AR40" s="100">
        <v>0</v>
      </c>
      <c r="AS40" s="100">
        <v>0</v>
      </c>
      <c r="AT40" s="58"/>
    </row>
    <row r="41" spans="2:46" ht="15.75" thickBot="1" x14ac:dyDescent="0.3">
      <c r="B41" s="153">
        <f t="shared" si="9"/>
        <v>0</v>
      </c>
      <c r="C41" s="154">
        <f t="shared" si="10"/>
        <v>0</v>
      </c>
      <c r="D41" s="154">
        <f t="shared" si="11"/>
        <v>0</v>
      </c>
      <c r="E41" s="155">
        <f t="shared" si="12"/>
        <v>0</v>
      </c>
      <c r="F41" t="s">
        <v>5300</v>
      </c>
      <c r="G41" s="104">
        <f>SUMIFS(raw_resource_build!$I:$I,raw_resource_build!$B:$B,$F41,raw_resource_build!$A:$A,G$2)</f>
        <v>0</v>
      </c>
      <c r="H41" s="104">
        <f>SUMIFS(raw_resource_build!$I:$I,raw_resource_build!$B:$B,$F41,raw_resource_build!$A:$A,H$2)</f>
        <v>0</v>
      </c>
      <c r="I41" s="104">
        <f>SUMIFS(raw_resource_build!$I:$I,raw_resource_build!$B:$B,$F41,raw_resource_build!$A:$A,I$2)</f>
        <v>0</v>
      </c>
      <c r="J41" s="104">
        <f>SUMIFS(raw_resource_build!$I:$I,raw_resource_build!$B:$B,$F41,raw_resource_build!$A:$A,J$2)</f>
        <v>0</v>
      </c>
      <c r="K41" s="135"/>
      <c r="N41" s="9" t="s">
        <v>5239</v>
      </c>
      <c r="O41" s="129" t="s">
        <v>196</v>
      </c>
      <c r="P41" s="130" t="s">
        <v>39</v>
      </c>
      <c r="Q41" s="132">
        <v>0.88092623365363765</v>
      </c>
      <c r="R41" s="132">
        <v>1</v>
      </c>
      <c r="S41" s="133">
        <v>1.1351688277604182</v>
      </c>
      <c r="U41" t="s">
        <v>5382</v>
      </c>
      <c r="V41" s="51">
        <f t="shared" si="7"/>
        <v>0</v>
      </c>
      <c r="W41" s="51">
        <f t="shared" si="7"/>
        <v>0</v>
      </c>
      <c r="X41" s="51">
        <f t="shared" si="7"/>
        <v>0</v>
      </c>
      <c r="Y41" s="51">
        <f t="shared" si="7"/>
        <v>0</v>
      </c>
      <c r="AA41" s="3"/>
      <c r="AB41" s="58" t="s">
        <v>5382</v>
      </c>
      <c r="AC41" s="168" t="e">
        <v>#N/A</v>
      </c>
      <c r="AD41" s="100">
        <v>0</v>
      </c>
      <c r="AE41" s="100">
        <v>0</v>
      </c>
      <c r="AF41" s="100">
        <v>0</v>
      </c>
      <c r="AG41" s="100">
        <v>0</v>
      </c>
      <c r="AH41" s="100">
        <v>0</v>
      </c>
      <c r="AI41" s="100">
        <v>0</v>
      </c>
      <c r="AJ41" s="100">
        <v>0</v>
      </c>
      <c r="AK41" s="100">
        <v>0</v>
      </c>
      <c r="AL41" s="100">
        <v>0</v>
      </c>
      <c r="AM41" s="100">
        <v>0</v>
      </c>
      <c r="AN41" s="100">
        <v>0</v>
      </c>
      <c r="AO41" s="100">
        <v>0</v>
      </c>
      <c r="AP41" s="100">
        <v>0</v>
      </c>
      <c r="AQ41" s="100">
        <v>0</v>
      </c>
      <c r="AR41" s="100">
        <v>0</v>
      </c>
      <c r="AS41" s="100">
        <v>0</v>
      </c>
      <c r="AT41" s="58"/>
    </row>
    <row r="42" spans="2:46" x14ac:dyDescent="0.25">
      <c r="N42" s="9" t="s">
        <v>5174</v>
      </c>
      <c r="O42" s="129" t="s">
        <v>196</v>
      </c>
      <c r="P42" s="130" t="s">
        <v>39</v>
      </c>
      <c r="Q42" s="132">
        <v>0.80000000000000016</v>
      </c>
      <c r="R42" s="132">
        <v>1</v>
      </c>
      <c r="S42" s="133">
        <v>1.2499999999999998</v>
      </c>
      <c r="U42" t="s">
        <v>5283</v>
      </c>
      <c r="V42" s="51">
        <f t="shared" si="7"/>
        <v>0</v>
      </c>
      <c r="W42" s="51">
        <f t="shared" si="7"/>
        <v>0</v>
      </c>
      <c r="X42" s="51">
        <f t="shared" si="7"/>
        <v>0</v>
      </c>
      <c r="Y42" s="51">
        <f t="shared" si="7"/>
        <v>499.99994263759083</v>
      </c>
      <c r="AA42" s="3"/>
      <c r="AB42" s="58" t="s">
        <v>5283</v>
      </c>
      <c r="AC42" s="168" t="s">
        <v>851</v>
      </c>
      <c r="AD42" s="100">
        <v>0</v>
      </c>
      <c r="AE42" s="100">
        <v>0</v>
      </c>
      <c r="AF42" s="100">
        <v>0</v>
      </c>
      <c r="AG42" s="100">
        <v>0</v>
      </c>
      <c r="AH42" s="100">
        <v>0</v>
      </c>
      <c r="AI42" s="100">
        <v>0</v>
      </c>
      <c r="AJ42" s="100">
        <v>0</v>
      </c>
      <c r="AK42" s="100">
        <v>0</v>
      </c>
      <c r="AL42" s="100">
        <v>0</v>
      </c>
      <c r="AM42" s="100">
        <v>0</v>
      </c>
      <c r="AN42" s="100">
        <v>0</v>
      </c>
      <c r="AO42" s="100">
        <v>0</v>
      </c>
      <c r="AP42" s="100">
        <v>0</v>
      </c>
      <c r="AQ42" s="100">
        <v>0</v>
      </c>
      <c r="AR42" s="100">
        <v>0</v>
      </c>
      <c r="AS42" s="100">
        <v>499.99994263759083</v>
      </c>
      <c r="AT42" s="58"/>
    </row>
    <row r="43" spans="2:46" x14ac:dyDescent="0.25">
      <c r="N43" s="9" t="s">
        <v>5335</v>
      </c>
      <c r="O43" s="129" t="s">
        <v>196</v>
      </c>
      <c r="P43" s="130" t="s">
        <v>1084</v>
      </c>
      <c r="Q43" s="132">
        <v>0.84326923076923066</v>
      </c>
      <c r="R43" s="132">
        <v>1</v>
      </c>
      <c r="S43" s="133">
        <v>1.1858608893956673</v>
      </c>
      <c r="U43" t="s">
        <v>5251</v>
      </c>
      <c r="V43" s="51">
        <f t="shared" si="7"/>
        <v>0</v>
      </c>
      <c r="W43" s="51">
        <f t="shared" si="7"/>
        <v>0</v>
      </c>
      <c r="X43" s="51">
        <f t="shared" si="7"/>
        <v>0</v>
      </c>
      <c r="Y43" s="51">
        <f t="shared" si="7"/>
        <v>0</v>
      </c>
      <c r="AA43" s="3"/>
      <c r="AB43" s="58" t="s">
        <v>5251</v>
      </c>
      <c r="AC43" s="168" t="s">
        <v>41</v>
      </c>
      <c r="AD43" s="100">
        <v>0</v>
      </c>
      <c r="AE43" s="100">
        <v>0</v>
      </c>
      <c r="AF43" s="100">
        <v>0</v>
      </c>
      <c r="AG43" s="100">
        <v>0</v>
      </c>
      <c r="AH43" s="100">
        <v>0</v>
      </c>
      <c r="AI43" s="100">
        <v>0</v>
      </c>
      <c r="AJ43" s="100">
        <v>0</v>
      </c>
      <c r="AK43" s="100">
        <v>0</v>
      </c>
      <c r="AL43" s="100">
        <v>0</v>
      </c>
      <c r="AM43" s="100">
        <v>0</v>
      </c>
      <c r="AN43" s="100">
        <v>0</v>
      </c>
      <c r="AO43" s="100">
        <v>0</v>
      </c>
      <c r="AP43" s="100">
        <v>0</v>
      </c>
      <c r="AQ43" s="100">
        <v>0</v>
      </c>
      <c r="AR43" s="100">
        <v>0</v>
      </c>
      <c r="AS43" s="100">
        <v>0</v>
      </c>
      <c r="AT43" s="58"/>
    </row>
    <row r="44" spans="2:46" x14ac:dyDescent="0.25">
      <c r="N44" s="9" t="s">
        <v>5295</v>
      </c>
      <c r="O44" s="129" t="s">
        <v>196</v>
      </c>
      <c r="P44" s="129" t="s">
        <v>39</v>
      </c>
      <c r="Q44" s="132">
        <v>0.8</v>
      </c>
      <c r="R44" s="132">
        <v>1</v>
      </c>
      <c r="S44" s="133">
        <v>1.25</v>
      </c>
      <c r="U44" t="s">
        <v>5239</v>
      </c>
      <c r="V44" s="51">
        <f t="shared" si="7"/>
        <v>0</v>
      </c>
      <c r="W44" s="51">
        <f t="shared" si="7"/>
        <v>0</v>
      </c>
      <c r="X44" s="51">
        <f t="shared" si="7"/>
        <v>0</v>
      </c>
      <c r="Y44" s="51">
        <f t="shared" si="7"/>
        <v>1275.8957073378772</v>
      </c>
      <c r="AA44" s="3"/>
      <c r="AB44" s="58" t="s">
        <v>5239</v>
      </c>
      <c r="AC44" s="168" t="s">
        <v>911</v>
      </c>
      <c r="AD44" s="100">
        <v>0</v>
      </c>
      <c r="AE44" s="100">
        <v>0</v>
      </c>
      <c r="AF44" s="100">
        <v>0</v>
      </c>
      <c r="AG44" s="100">
        <v>0</v>
      </c>
      <c r="AH44" s="100">
        <v>0</v>
      </c>
      <c r="AI44" s="100">
        <v>0</v>
      </c>
      <c r="AJ44" s="100">
        <v>0</v>
      </c>
      <c r="AK44" s="100">
        <v>0</v>
      </c>
      <c r="AL44" s="100">
        <v>0</v>
      </c>
      <c r="AM44" s="100">
        <v>0</v>
      </c>
      <c r="AN44" s="100">
        <v>0</v>
      </c>
      <c r="AO44" s="100">
        <v>0</v>
      </c>
      <c r="AP44" s="100">
        <v>0</v>
      </c>
      <c r="AQ44" s="100">
        <v>0</v>
      </c>
      <c r="AR44" s="100">
        <v>0</v>
      </c>
      <c r="AS44" s="100">
        <v>1275.8843556495997</v>
      </c>
      <c r="AT44" s="58"/>
    </row>
    <row r="45" spans="2:46" x14ac:dyDescent="0.25">
      <c r="U45" t="s">
        <v>5174</v>
      </c>
      <c r="V45" s="51">
        <f t="shared" si="7"/>
        <v>0</v>
      </c>
      <c r="W45" s="51">
        <f t="shared" si="7"/>
        <v>0</v>
      </c>
      <c r="X45" s="51">
        <f t="shared" si="7"/>
        <v>0</v>
      </c>
      <c r="Y45" s="51">
        <f t="shared" si="7"/>
        <v>423.99999999999989</v>
      </c>
      <c r="AA45" s="3"/>
      <c r="AB45" s="58" t="s">
        <v>5174</v>
      </c>
      <c r="AC45" s="168" t="s">
        <v>51</v>
      </c>
      <c r="AD45" s="100">
        <v>0</v>
      </c>
      <c r="AE45" s="100">
        <v>0</v>
      </c>
      <c r="AF45" s="100">
        <v>0</v>
      </c>
      <c r="AG45" s="100">
        <v>0</v>
      </c>
      <c r="AH45" s="100">
        <v>0</v>
      </c>
      <c r="AI45" s="100">
        <v>0</v>
      </c>
      <c r="AJ45" s="100">
        <v>0</v>
      </c>
      <c r="AK45" s="100">
        <v>0</v>
      </c>
      <c r="AL45" s="100">
        <v>0</v>
      </c>
      <c r="AM45" s="100">
        <v>0</v>
      </c>
      <c r="AN45" s="100">
        <v>0</v>
      </c>
      <c r="AO45" s="100">
        <v>0</v>
      </c>
      <c r="AP45" s="100">
        <v>0</v>
      </c>
      <c r="AQ45" s="100">
        <v>0</v>
      </c>
      <c r="AR45" s="100">
        <v>0</v>
      </c>
      <c r="AS45" s="100">
        <v>423.99999999999989</v>
      </c>
      <c r="AT45" s="58"/>
    </row>
    <row r="46" spans="2:46" x14ac:dyDescent="0.25">
      <c r="U46" t="s">
        <v>5335</v>
      </c>
      <c r="V46" s="51">
        <f t="shared" si="7"/>
        <v>0</v>
      </c>
      <c r="W46" s="51">
        <f t="shared" si="7"/>
        <v>0</v>
      </c>
      <c r="X46" s="51">
        <f t="shared" si="7"/>
        <v>0</v>
      </c>
      <c r="Y46" s="51">
        <f t="shared" si="7"/>
        <v>0</v>
      </c>
      <c r="AA46" s="3"/>
      <c r="AB46" s="58" t="s">
        <v>5335</v>
      </c>
      <c r="AC46" s="168" t="e">
        <v>#N/A</v>
      </c>
      <c r="AD46" s="100">
        <v>0</v>
      </c>
      <c r="AE46" s="100">
        <v>0</v>
      </c>
      <c r="AF46" s="100">
        <v>0</v>
      </c>
      <c r="AG46" s="100">
        <v>0</v>
      </c>
      <c r="AH46" s="100">
        <v>0</v>
      </c>
      <c r="AI46" s="100">
        <v>0</v>
      </c>
      <c r="AJ46" s="100">
        <v>0</v>
      </c>
      <c r="AK46" s="100">
        <v>0</v>
      </c>
      <c r="AL46" s="100">
        <v>0</v>
      </c>
      <c r="AM46" s="100">
        <v>0</v>
      </c>
      <c r="AN46" s="100">
        <v>0</v>
      </c>
      <c r="AO46" s="100">
        <v>0</v>
      </c>
      <c r="AP46" s="100">
        <v>0</v>
      </c>
      <c r="AQ46" s="100">
        <v>0</v>
      </c>
      <c r="AR46" s="100">
        <v>0</v>
      </c>
      <c r="AS46" s="100">
        <v>0</v>
      </c>
      <c r="AT46" s="58"/>
    </row>
    <row r="47" spans="2:46" x14ac:dyDescent="0.25">
      <c r="U47" t="s">
        <v>5295</v>
      </c>
      <c r="V47" s="51">
        <f t="shared" si="7"/>
        <v>0</v>
      </c>
      <c r="W47" s="51">
        <f t="shared" si="7"/>
        <v>0</v>
      </c>
      <c r="X47" s="51">
        <f t="shared" si="7"/>
        <v>0</v>
      </c>
      <c r="Y47" s="51">
        <f t="shared" si="7"/>
        <v>0</v>
      </c>
      <c r="AA47" s="3"/>
      <c r="AB47" s="10" t="s">
        <v>5295</v>
      </c>
      <c r="AC47" s="169" t="s">
        <v>987</v>
      </c>
      <c r="AD47" s="170">
        <v>0</v>
      </c>
      <c r="AE47" s="170">
        <v>0</v>
      </c>
      <c r="AF47" s="170">
        <v>0</v>
      </c>
      <c r="AG47" s="170">
        <v>0</v>
      </c>
      <c r="AH47" s="170">
        <v>0</v>
      </c>
      <c r="AI47" s="170">
        <v>0</v>
      </c>
      <c r="AJ47" s="170">
        <v>0</v>
      </c>
      <c r="AK47" s="170">
        <v>0</v>
      </c>
      <c r="AL47" s="170">
        <v>0</v>
      </c>
      <c r="AM47" s="170">
        <v>0</v>
      </c>
      <c r="AN47" s="170">
        <v>0</v>
      </c>
      <c r="AO47" s="170">
        <v>0</v>
      </c>
      <c r="AP47" s="170">
        <v>0</v>
      </c>
      <c r="AQ47" s="170">
        <v>0</v>
      </c>
      <c r="AR47" s="170">
        <v>0</v>
      </c>
      <c r="AS47" s="170">
        <v>0</v>
      </c>
      <c r="AT47" s="58"/>
    </row>
    <row r="48" spans="2:46" x14ac:dyDescent="0.25">
      <c r="AA48" s="3"/>
      <c r="AB48" s="58" t="s">
        <v>5394</v>
      </c>
      <c r="AC48" s="168"/>
      <c r="AD48" s="100">
        <v>0</v>
      </c>
      <c r="AE48" s="100">
        <v>0</v>
      </c>
      <c r="AF48" s="100">
        <v>0</v>
      </c>
      <c r="AG48" s="100">
        <v>1144.518763949914</v>
      </c>
      <c r="AH48" s="100">
        <v>0</v>
      </c>
      <c r="AI48" s="100">
        <v>0</v>
      </c>
      <c r="AJ48" s="100">
        <v>0</v>
      </c>
      <c r="AK48" s="100">
        <v>3990.1787862449432</v>
      </c>
      <c r="AL48" s="100">
        <v>0</v>
      </c>
      <c r="AM48" s="100">
        <v>0</v>
      </c>
      <c r="AN48" s="100">
        <v>0</v>
      </c>
      <c r="AO48" s="100">
        <v>3990.1787862449432</v>
      </c>
      <c r="AP48" s="100">
        <v>0</v>
      </c>
      <c r="AQ48" s="100">
        <v>0</v>
      </c>
      <c r="AR48" s="100">
        <v>0</v>
      </c>
      <c r="AS48" s="100">
        <v>5754.3804414917149</v>
      </c>
      <c r="AT48" s="58"/>
    </row>
    <row r="49" spans="27:46" x14ac:dyDescent="0.25">
      <c r="AA49" s="3"/>
      <c r="AB49" s="10" t="s">
        <v>5395</v>
      </c>
      <c r="AC49" s="169"/>
      <c r="AD49" s="170">
        <v>0</v>
      </c>
      <c r="AE49" s="170">
        <v>0</v>
      </c>
      <c r="AF49" s="170">
        <v>0</v>
      </c>
      <c r="AG49" s="170">
        <v>0</v>
      </c>
      <c r="AH49" s="170">
        <v>0</v>
      </c>
      <c r="AI49" s="170">
        <v>0</v>
      </c>
      <c r="AJ49" s="170">
        <v>0</v>
      </c>
      <c r="AK49" s="170">
        <v>3005.9296376651669</v>
      </c>
      <c r="AL49" s="170">
        <v>0</v>
      </c>
      <c r="AM49" s="170">
        <v>0</v>
      </c>
      <c r="AN49" s="170">
        <v>0</v>
      </c>
      <c r="AO49" s="170">
        <v>3005.9296376651669</v>
      </c>
      <c r="AP49" s="170">
        <v>0</v>
      </c>
      <c r="AQ49" s="170">
        <v>0</v>
      </c>
      <c r="AR49" s="170">
        <v>0</v>
      </c>
      <c r="AS49" s="170">
        <v>4107.2448493851243</v>
      </c>
      <c r="AT49" s="58"/>
    </row>
    <row r="50" spans="27:46" x14ac:dyDescent="0.25">
      <c r="AA50" s="3"/>
      <c r="AB50" s="171" t="s">
        <v>5396</v>
      </c>
      <c r="AC50" s="9"/>
      <c r="AD50" s="100"/>
      <c r="AE50" s="100"/>
      <c r="AF50" s="100"/>
      <c r="AG50" s="100"/>
      <c r="AH50" s="100"/>
      <c r="AI50" s="100"/>
      <c r="AJ50" s="100"/>
      <c r="AK50" s="100"/>
      <c r="AL50" s="100"/>
      <c r="AM50" s="100"/>
      <c r="AN50" s="100"/>
      <c r="AO50" s="100"/>
      <c r="AP50" s="100"/>
      <c r="AQ50" s="100"/>
      <c r="AR50" s="100"/>
      <c r="AS50" s="100"/>
      <c r="AT50" s="9"/>
    </row>
    <row r="51" spans="27:46" x14ac:dyDescent="0.25">
      <c r="AA51" s="3"/>
      <c r="AB51" s="19"/>
      <c r="AC51" s="3"/>
      <c r="AD51" s="3"/>
      <c r="AE51" s="3"/>
      <c r="AF51" s="3"/>
      <c r="AG51" s="3"/>
      <c r="AH51" s="3"/>
      <c r="AI51" s="3"/>
      <c r="AJ51" s="3"/>
      <c r="AK51" s="3"/>
      <c r="AL51" s="3"/>
      <c r="AM51" s="3"/>
      <c r="AN51" s="3"/>
      <c r="AO51" s="3"/>
      <c r="AP51" s="3"/>
      <c r="AQ51" s="3"/>
      <c r="AR51" s="3"/>
      <c r="AS51" s="3"/>
      <c r="AT51" s="3"/>
    </row>
    <row r="52" spans="27:46" ht="15.75" x14ac:dyDescent="0.25">
      <c r="AA52" s="163" t="s">
        <v>5397</v>
      </c>
      <c r="AB52" s="163"/>
      <c r="AC52" s="164"/>
      <c r="AD52" s="164"/>
      <c r="AE52" s="164"/>
      <c r="AF52" s="164"/>
      <c r="AG52" s="164"/>
      <c r="AH52" s="164"/>
      <c r="AI52" s="164"/>
      <c r="AJ52" s="164"/>
      <c r="AK52" s="164"/>
      <c r="AL52" s="164"/>
      <c r="AM52" s="164"/>
      <c r="AN52" s="164"/>
      <c r="AO52" s="164"/>
      <c r="AP52" s="164"/>
      <c r="AQ52" s="164"/>
      <c r="AR52" s="164"/>
      <c r="AS52" s="164"/>
      <c r="AT52" s="164"/>
    </row>
    <row r="53" spans="27:46" x14ac:dyDescent="0.25">
      <c r="AA53" s="3"/>
      <c r="AB53" s="3"/>
      <c r="AC53" s="3"/>
      <c r="AD53" s="3"/>
      <c r="AE53" s="3"/>
      <c r="AF53" s="3"/>
      <c r="AG53" s="3"/>
      <c r="AH53" s="3"/>
      <c r="AI53" s="3"/>
      <c r="AJ53" s="3"/>
      <c r="AK53" s="3"/>
      <c r="AL53" s="3"/>
      <c r="AM53" s="3"/>
      <c r="AN53" s="3"/>
      <c r="AO53" s="3"/>
      <c r="AP53" s="3"/>
      <c r="AQ53" s="3"/>
      <c r="AR53" s="3"/>
      <c r="AS53" s="3"/>
      <c r="AT53" s="3"/>
    </row>
    <row r="54" spans="27:46" x14ac:dyDescent="0.25">
      <c r="AA54" s="3"/>
      <c r="AB54" s="19" t="s">
        <v>5398</v>
      </c>
      <c r="AC54" s="3"/>
      <c r="AD54" s="3"/>
      <c r="AE54" s="3"/>
      <c r="AF54" s="3"/>
      <c r="AG54" s="3"/>
      <c r="AH54" s="3"/>
      <c r="AI54" s="3"/>
      <c r="AJ54" s="3"/>
      <c r="AK54" s="3"/>
      <c r="AL54" s="3"/>
      <c r="AM54" s="3"/>
      <c r="AN54" s="3"/>
      <c r="AO54" s="3"/>
      <c r="AP54" s="3"/>
      <c r="AQ54" s="3"/>
      <c r="AR54" s="3"/>
      <c r="AS54" s="3"/>
      <c r="AT54" s="3"/>
    </row>
    <row r="55" spans="27:46" x14ac:dyDescent="0.25">
      <c r="AA55" s="3"/>
      <c r="AB55" s="165" t="s">
        <v>5392</v>
      </c>
      <c r="AC55" s="166" t="s">
        <v>5393</v>
      </c>
      <c r="AD55" s="167">
        <v>2015</v>
      </c>
      <c r="AE55" s="167">
        <v>2016</v>
      </c>
      <c r="AF55" s="167">
        <v>2017</v>
      </c>
      <c r="AG55" s="167">
        <v>2018</v>
      </c>
      <c r="AH55" s="167">
        <v>2019</v>
      </c>
      <c r="AI55" s="167">
        <v>2020</v>
      </c>
      <c r="AJ55" s="167">
        <v>2021</v>
      </c>
      <c r="AK55" s="167">
        <v>2022</v>
      </c>
      <c r="AL55" s="167">
        <v>2023</v>
      </c>
      <c r="AM55" s="167">
        <v>2024</v>
      </c>
      <c r="AN55" s="167">
        <v>2025</v>
      </c>
      <c r="AO55" s="167">
        <v>2026</v>
      </c>
      <c r="AP55" s="167">
        <v>2027</v>
      </c>
      <c r="AQ55" s="167">
        <v>2028</v>
      </c>
      <c r="AR55" s="167">
        <v>2029</v>
      </c>
      <c r="AS55" s="167">
        <v>2030</v>
      </c>
      <c r="AT55" s="58"/>
    </row>
    <row r="56" spans="27:46" x14ac:dyDescent="0.25">
      <c r="AA56" s="3"/>
      <c r="AB56" s="58" t="s">
        <v>5279</v>
      </c>
      <c r="AC56" s="168" t="s">
        <v>51</v>
      </c>
      <c r="AD56" s="100">
        <v>0</v>
      </c>
      <c r="AE56" s="100">
        <v>0</v>
      </c>
      <c r="AF56" s="100">
        <v>0</v>
      </c>
      <c r="AG56" s="100">
        <v>0</v>
      </c>
      <c r="AH56" s="100">
        <v>0</v>
      </c>
      <c r="AI56" s="100">
        <v>0</v>
      </c>
      <c r="AJ56" s="100">
        <v>0</v>
      </c>
      <c r="AK56" s="100">
        <v>0</v>
      </c>
      <c r="AL56" s="100">
        <v>0</v>
      </c>
      <c r="AM56" s="100">
        <v>0</v>
      </c>
      <c r="AN56" s="100">
        <v>0</v>
      </c>
      <c r="AO56" s="100">
        <v>0</v>
      </c>
      <c r="AP56" s="100">
        <v>0</v>
      </c>
      <c r="AQ56" s="100">
        <v>0</v>
      </c>
      <c r="AR56" s="100">
        <v>0</v>
      </c>
      <c r="AS56" s="100">
        <v>0</v>
      </c>
      <c r="AT56" s="58"/>
    </row>
    <row r="57" spans="27:46" x14ac:dyDescent="0.25">
      <c r="AA57" s="3"/>
      <c r="AB57" s="58" t="s">
        <v>5293</v>
      </c>
      <c r="AC57" s="168" t="s">
        <v>62</v>
      </c>
      <c r="AD57" s="100">
        <v>0</v>
      </c>
      <c r="AE57" s="100">
        <v>0</v>
      </c>
      <c r="AF57" s="100">
        <v>0</v>
      </c>
      <c r="AG57" s="100">
        <v>0</v>
      </c>
      <c r="AH57" s="100">
        <v>0</v>
      </c>
      <c r="AI57" s="100">
        <v>0</v>
      </c>
      <c r="AJ57" s="100">
        <v>0</v>
      </c>
      <c r="AK57" s="100">
        <v>0</v>
      </c>
      <c r="AL57" s="100">
        <v>0</v>
      </c>
      <c r="AM57" s="100">
        <v>0</v>
      </c>
      <c r="AN57" s="100">
        <v>0</v>
      </c>
      <c r="AO57" s="100">
        <v>0</v>
      </c>
      <c r="AP57" s="100">
        <v>0</v>
      </c>
      <c r="AQ57" s="100">
        <v>0</v>
      </c>
      <c r="AR57" s="100">
        <v>0</v>
      </c>
      <c r="AS57" s="100">
        <v>0</v>
      </c>
      <c r="AT57" s="58"/>
    </row>
    <row r="58" spans="27:46" x14ac:dyDescent="0.25">
      <c r="AA58" s="3"/>
      <c r="AB58" s="58" t="s">
        <v>5234</v>
      </c>
      <c r="AC58" s="168" t="s">
        <v>181</v>
      </c>
      <c r="AD58" s="100">
        <v>0</v>
      </c>
      <c r="AE58" s="100">
        <v>0</v>
      </c>
      <c r="AF58" s="100">
        <v>0</v>
      </c>
      <c r="AG58" s="100">
        <v>0</v>
      </c>
      <c r="AH58" s="100">
        <v>0</v>
      </c>
      <c r="AI58" s="100">
        <v>0</v>
      </c>
      <c r="AJ58" s="100">
        <v>0</v>
      </c>
      <c r="AK58" s="100">
        <v>0</v>
      </c>
      <c r="AL58" s="100">
        <v>0</v>
      </c>
      <c r="AM58" s="100">
        <v>0</v>
      </c>
      <c r="AN58" s="100">
        <v>0</v>
      </c>
      <c r="AO58" s="100">
        <v>0</v>
      </c>
      <c r="AP58" s="100">
        <v>0</v>
      </c>
      <c r="AQ58" s="100">
        <v>0</v>
      </c>
      <c r="AR58" s="100">
        <v>0</v>
      </c>
      <c r="AS58" s="100">
        <v>0</v>
      </c>
      <c r="AT58" s="58"/>
    </row>
    <row r="59" spans="27:46" x14ac:dyDescent="0.25">
      <c r="AA59" s="3"/>
      <c r="AB59" s="58" t="s">
        <v>5297</v>
      </c>
      <c r="AC59" s="168" t="s">
        <v>84</v>
      </c>
      <c r="AD59" s="100">
        <v>0</v>
      </c>
      <c r="AE59" s="100">
        <v>0</v>
      </c>
      <c r="AF59" s="100">
        <v>0</v>
      </c>
      <c r="AG59" s="100">
        <v>0</v>
      </c>
      <c r="AH59" s="100">
        <v>0</v>
      </c>
      <c r="AI59" s="100">
        <v>0</v>
      </c>
      <c r="AJ59" s="100">
        <v>0</v>
      </c>
      <c r="AK59" s="100">
        <v>0</v>
      </c>
      <c r="AL59" s="100">
        <v>0</v>
      </c>
      <c r="AM59" s="100">
        <v>0</v>
      </c>
      <c r="AN59" s="100">
        <v>0</v>
      </c>
      <c r="AO59" s="100">
        <v>0</v>
      </c>
      <c r="AP59" s="100">
        <v>0</v>
      </c>
      <c r="AQ59" s="100">
        <v>0</v>
      </c>
      <c r="AR59" s="100">
        <v>0</v>
      </c>
      <c r="AS59" s="100">
        <v>0</v>
      </c>
      <c r="AT59" s="58"/>
    </row>
    <row r="60" spans="27:46" x14ac:dyDescent="0.25">
      <c r="AA60" s="3"/>
      <c r="AB60" s="58" t="s">
        <v>5238</v>
      </c>
      <c r="AC60" s="168" t="s">
        <v>68</v>
      </c>
      <c r="AD60" s="100">
        <v>0</v>
      </c>
      <c r="AE60" s="100">
        <v>0</v>
      </c>
      <c r="AF60" s="100">
        <v>0</v>
      </c>
      <c r="AG60" s="100">
        <v>0</v>
      </c>
      <c r="AH60" s="100">
        <v>0</v>
      </c>
      <c r="AI60" s="100">
        <v>0</v>
      </c>
      <c r="AJ60" s="100">
        <v>0</v>
      </c>
      <c r="AK60" s="100">
        <v>0</v>
      </c>
      <c r="AL60" s="100">
        <v>0</v>
      </c>
      <c r="AM60" s="100">
        <v>0</v>
      </c>
      <c r="AN60" s="100">
        <v>0</v>
      </c>
      <c r="AO60" s="100">
        <v>0</v>
      </c>
      <c r="AP60" s="100">
        <v>0</v>
      </c>
      <c r="AQ60" s="100">
        <v>0</v>
      </c>
      <c r="AR60" s="100">
        <v>0</v>
      </c>
      <c r="AS60" s="100">
        <v>0</v>
      </c>
      <c r="AT60" s="58"/>
    </row>
    <row r="61" spans="27:46" x14ac:dyDescent="0.25">
      <c r="AA61" s="3"/>
      <c r="AB61" s="58" t="s">
        <v>5171</v>
      </c>
      <c r="AC61" s="168" t="s">
        <v>95</v>
      </c>
      <c r="AD61" s="100">
        <v>0</v>
      </c>
      <c r="AE61" s="100">
        <v>0</v>
      </c>
      <c r="AF61" s="100">
        <v>0</v>
      </c>
      <c r="AG61" s="100">
        <v>0</v>
      </c>
      <c r="AH61" s="100">
        <v>0</v>
      </c>
      <c r="AI61" s="100">
        <v>0</v>
      </c>
      <c r="AJ61" s="100">
        <v>0</v>
      </c>
      <c r="AK61" s="100">
        <v>1013.2206383318768</v>
      </c>
      <c r="AL61" s="100">
        <v>0</v>
      </c>
      <c r="AM61" s="100">
        <v>0</v>
      </c>
      <c r="AN61" s="100">
        <v>0</v>
      </c>
      <c r="AO61" s="100">
        <v>1013.2206383318768</v>
      </c>
      <c r="AP61" s="100">
        <v>0</v>
      </c>
      <c r="AQ61" s="100">
        <v>0</v>
      </c>
      <c r="AR61" s="100">
        <v>0</v>
      </c>
      <c r="AS61" s="100">
        <v>1013.2206383318768</v>
      </c>
      <c r="AT61" s="58"/>
    </row>
    <row r="62" spans="27:46" x14ac:dyDescent="0.25">
      <c r="AA62" s="3"/>
      <c r="AB62" s="58" t="s">
        <v>5168</v>
      </c>
      <c r="AC62" s="168" t="s">
        <v>292</v>
      </c>
      <c r="AD62" s="100">
        <v>0</v>
      </c>
      <c r="AE62" s="100">
        <v>0</v>
      </c>
      <c r="AF62" s="100">
        <v>0</v>
      </c>
      <c r="AG62" s="100">
        <v>0</v>
      </c>
      <c r="AH62" s="100">
        <v>0</v>
      </c>
      <c r="AI62" s="100">
        <v>0</v>
      </c>
      <c r="AJ62" s="100">
        <v>0</v>
      </c>
      <c r="AK62" s="100">
        <v>978.28310608382026</v>
      </c>
      <c r="AL62" s="100">
        <v>0</v>
      </c>
      <c r="AM62" s="100">
        <v>0</v>
      </c>
      <c r="AN62" s="100">
        <v>0</v>
      </c>
      <c r="AO62" s="100">
        <v>978.28310608382026</v>
      </c>
      <c r="AP62" s="100">
        <v>0</v>
      </c>
      <c r="AQ62" s="100">
        <v>0</v>
      </c>
      <c r="AR62" s="100">
        <v>0</v>
      </c>
      <c r="AS62" s="100">
        <v>978.28310608382026</v>
      </c>
      <c r="AT62" s="58"/>
    </row>
    <row r="63" spans="27:46" x14ac:dyDescent="0.25">
      <c r="AA63" s="3"/>
      <c r="AB63" s="58" t="s">
        <v>5263</v>
      </c>
      <c r="AC63" s="168" t="s">
        <v>987</v>
      </c>
      <c r="AD63" s="100">
        <v>0</v>
      </c>
      <c r="AE63" s="100">
        <v>0</v>
      </c>
      <c r="AF63" s="100">
        <v>0</v>
      </c>
      <c r="AG63" s="100">
        <v>0</v>
      </c>
      <c r="AH63" s="100">
        <v>0</v>
      </c>
      <c r="AI63" s="100">
        <v>0</v>
      </c>
      <c r="AJ63" s="100">
        <v>0</v>
      </c>
      <c r="AK63" s="100">
        <v>0</v>
      </c>
      <c r="AL63" s="100">
        <v>0</v>
      </c>
      <c r="AM63" s="100">
        <v>0</v>
      </c>
      <c r="AN63" s="100">
        <v>0</v>
      </c>
      <c r="AO63" s="100">
        <v>0</v>
      </c>
      <c r="AP63" s="100">
        <v>0</v>
      </c>
      <c r="AQ63" s="100">
        <v>0</v>
      </c>
      <c r="AR63" s="100">
        <v>0</v>
      </c>
      <c r="AS63" s="100">
        <v>0</v>
      </c>
      <c r="AT63" s="58"/>
    </row>
    <row r="64" spans="27:46" x14ac:dyDescent="0.25">
      <c r="AA64" s="3"/>
      <c r="AB64" s="58" t="s">
        <v>5294</v>
      </c>
      <c r="AC64" s="168" t="s">
        <v>1488</v>
      </c>
      <c r="AD64" s="100">
        <v>0</v>
      </c>
      <c r="AE64" s="100">
        <v>0</v>
      </c>
      <c r="AF64" s="100">
        <v>0</v>
      </c>
      <c r="AG64" s="100">
        <v>0</v>
      </c>
      <c r="AH64" s="100">
        <v>0</v>
      </c>
      <c r="AI64" s="100">
        <v>0</v>
      </c>
      <c r="AJ64" s="100">
        <v>0</v>
      </c>
      <c r="AK64" s="100">
        <v>0</v>
      </c>
      <c r="AL64" s="100">
        <v>0</v>
      </c>
      <c r="AM64" s="100">
        <v>0</v>
      </c>
      <c r="AN64" s="100">
        <v>0</v>
      </c>
      <c r="AO64" s="100">
        <v>0</v>
      </c>
      <c r="AP64" s="100">
        <v>0</v>
      </c>
      <c r="AQ64" s="100">
        <v>0</v>
      </c>
      <c r="AR64" s="100">
        <v>0</v>
      </c>
      <c r="AS64" s="100">
        <v>0</v>
      </c>
      <c r="AT64" s="58"/>
    </row>
    <row r="65" spans="27:46" x14ac:dyDescent="0.25">
      <c r="AA65" s="3"/>
      <c r="AB65" s="58" t="s">
        <v>5169</v>
      </c>
      <c r="AC65" s="168" t="s">
        <v>851</v>
      </c>
      <c r="AD65" s="100">
        <v>0</v>
      </c>
      <c r="AE65" s="100">
        <v>0</v>
      </c>
      <c r="AF65" s="100">
        <v>0</v>
      </c>
      <c r="AG65" s="100">
        <v>0</v>
      </c>
      <c r="AH65" s="100">
        <v>0</v>
      </c>
      <c r="AI65" s="100">
        <v>0</v>
      </c>
      <c r="AJ65" s="100">
        <v>0</v>
      </c>
      <c r="AK65" s="100">
        <v>854.15627787933283</v>
      </c>
      <c r="AL65" s="100">
        <v>0</v>
      </c>
      <c r="AM65" s="100">
        <v>0</v>
      </c>
      <c r="AN65" s="100">
        <v>0</v>
      </c>
      <c r="AO65" s="100">
        <v>854.15627787933283</v>
      </c>
      <c r="AP65" s="100">
        <v>0</v>
      </c>
      <c r="AQ65" s="100">
        <v>0</v>
      </c>
      <c r="AR65" s="100">
        <v>0</v>
      </c>
      <c r="AS65" s="100">
        <v>918.47357747650437</v>
      </c>
      <c r="AT65" s="58"/>
    </row>
    <row r="66" spans="27:46" x14ac:dyDescent="0.25">
      <c r="AA66" s="3"/>
      <c r="AB66" s="58" t="s">
        <v>5240</v>
      </c>
      <c r="AC66" s="168" t="s">
        <v>911</v>
      </c>
      <c r="AD66" s="100">
        <v>0</v>
      </c>
      <c r="AE66" s="100">
        <v>0</v>
      </c>
      <c r="AF66" s="100">
        <v>0</v>
      </c>
      <c r="AG66" s="100">
        <v>0</v>
      </c>
      <c r="AH66" s="100">
        <v>0</v>
      </c>
      <c r="AI66" s="100">
        <v>0</v>
      </c>
      <c r="AJ66" s="100">
        <v>0</v>
      </c>
      <c r="AK66" s="100">
        <v>0</v>
      </c>
      <c r="AL66" s="100">
        <v>0</v>
      </c>
      <c r="AM66" s="100">
        <v>0</v>
      </c>
      <c r="AN66" s="100">
        <v>0</v>
      </c>
      <c r="AO66" s="100">
        <v>0</v>
      </c>
      <c r="AP66" s="100">
        <v>0</v>
      </c>
      <c r="AQ66" s="100">
        <v>0</v>
      </c>
      <c r="AR66" s="100">
        <v>0</v>
      </c>
      <c r="AS66" s="100">
        <v>0</v>
      </c>
      <c r="AT66" s="58"/>
    </row>
    <row r="67" spans="27:46" x14ac:dyDescent="0.25">
      <c r="AA67" s="3"/>
      <c r="AB67" s="58" t="s">
        <v>5236</v>
      </c>
      <c r="AC67" s="168" t="s">
        <v>41</v>
      </c>
      <c r="AD67" s="100">
        <v>0</v>
      </c>
      <c r="AE67" s="100">
        <v>0</v>
      </c>
      <c r="AF67" s="100">
        <v>0</v>
      </c>
      <c r="AG67" s="100">
        <v>0</v>
      </c>
      <c r="AH67" s="100">
        <v>0</v>
      </c>
      <c r="AI67" s="100">
        <v>0</v>
      </c>
      <c r="AJ67" s="100">
        <v>0</v>
      </c>
      <c r="AK67" s="100">
        <v>0</v>
      </c>
      <c r="AL67" s="100">
        <v>0</v>
      </c>
      <c r="AM67" s="100">
        <v>0</v>
      </c>
      <c r="AN67" s="100">
        <v>0</v>
      </c>
      <c r="AO67" s="100">
        <v>0</v>
      </c>
      <c r="AP67" s="100">
        <v>0</v>
      </c>
      <c r="AQ67" s="100">
        <v>0</v>
      </c>
      <c r="AR67" s="100">
        <v>0</v>
      </c>
      <c r="AS67" s="100">
        <v>0</v>
      </c>
      <c r="AT67" s="58"/>
    </row>
    <row r="68" spans="27:46" x14ac:dyDescent="0.25">
      <c r="AA68" s="3"/>
      <c r="AB68" s="58" t="s">
        <v>5369</v>
      </c>
      <c r="AC68" s="168" t="e">
        <v>#N/A</v>
      </c>
      <c r="AD68" s="100">
        <v>0</v>
      </c>
      <c r="AE68" s="100">
        <v>0</v>
      </c>
      <c r="AF68" s="100">
        <v>0</v>
      </c>
      <c r="AG68" s="100">
        <v>0</v>
      </c>
      <c r="AH68" s="100">
        <v>0</v>
      </c>
      <c r="AI68" s="100">
        <v>0</v>
      </c>
      <c r="AJ68" s="100">
        <v>0</v>
      </c>
      <c r="AK68" s="100">
        <v>0</v>
      </c>
      <c r="AL68" s="100">
        <v>0</v>
      </c>
      <c r="AM68" s="100">
        <v>0</v>
      </c>
      <c r="AN68" s="100">
        <v>0</v>
      </c>
      <c r="AO68" s="100">
        <v>0</v>
      </c>
      <c r="AP68" s="100">
        <v>0</v>
      </c>
      <c r="AQ68" s="100">
        <v>0</v>
      </c>
      <c r="AR68" s="100">
        <v>0</v>
      </c>
      <c r="AS68" s="100">
        <v>0</v>
      </c>
      <c r="AT68" s="58"/>
    </row>
    <row r="69" spans="27:46" x14ac:dyDescent="0.25">
      <c r="AA69" s="3"/>
      <c r="AB69" s="58" t="s">
        <v>5370</v>
      </c>
      <c r="AC69" s="168" t="e">
        <v>#N/A</v>
      </c>
      <c r="AD69" s="100">
        <v>0</v>
      </c>
      <c r="AE69" s="100">
        <v>0</v>
      </c>
      <c r="AF69" s="100">
        <v>0</v>
      </c>
      <c r="AG69" s="100">
        <v>0</v>
      </c>
      <c r="AH69" s="100">
        <v>0</v>
      </c>
      <c r="AI69" s="100">
        <v>0</v>
      </c>
      <c r="AJ69" s="100">
        <v>0</v>
      </c>
      <c r="AK69" s="100">
        <v>0</v>
      </c>
      <c r="AL69" s="100">
        <v>0</v>
      </c>
      <c r="AM69" s="100">
        <v>0</v>
      </c>
      <c r="AN69" s="100">
        <v>0</v>
      </c>
      <c r="AO69" s="100">
        <v>0</v>
      </c>
      <c r="AP69" s="100">
        <v>0</v>
      </c>
      <c r="AQ69" s="100">
        <v>0</v>
      </c>
      <c r="AR69" s="100">
        <v>0</v>
      </c>
      <c r="AS69" s="100">
        <v>0</v>
      </c>
      <c r="AT69" s="58"/>
    </row>
    <row r="70" spans="27:46" x14ac:dyDescent="0.25">
      <c r="AA70" s="3"/>
      <c r="AB70" s="58" t="s">
        <v>5170</v>
      </c>
      <c r="AC70" s="168" t="s">
        <v>987</v>
      </c>
      <c r="AD70" s="100">
        <v>0</v>
      </c>
      <c r="AE70" s="100">
        <v>0</v>
      </c>
      <c r="AF70" s="100">
        <v>0</v>
      </c>
      <c r="AG70" s="100">
        <v>0</v>
      </c>
      <c r="AH70" s="100">
        <v>0</v>
      </c>
      <c r="AI70" s="100">
        <v>0</v>
      </c>
      <c r="AJ70" s="100">
        <v>0</v>
      </c>
      <c r="AK70" s="100">
        <v>801.5812367107111</v>
      </c>
      <c r="AL70" s="100">
        <v>0</v>
      </c>
      <c r="AM70" s="100">
        <v>0</v>
      </c>
      <c r="AN70" s="100">
        <v>0</v>
      </c>
      <c r="AO70" s="100">
        <v>801.5812367107111</v>
      </c>
      <c r="AP70" s="100">
        <v>0</v>
      </c>
      <c r="AQ70" s="100">
        <v>0</v>
      </c>
      <c r="AR70" s="100">
        <v>0</v>
      </c>
      <c r="AS70" s="100">
        <v>801.5812367107111</v>
      </c>
      <c r="AT70" s="58"/>
    </row>
    <row r="71" spans="27:46" x14ac:dyDescent="0.25">
      <c r="AA71" s="3"/>
      <c r="AB71" s="58" t="s">
        <v>5371</v>
      </c>
      <c r="AC71" s="168" t="e">
        <v>#N/A</v>
      </c>
      <c r="AD71" s="100">
        <v>0</v>
      </c>
      <c r="AE71" s="100">
        <v>0</v>
      </c>
      <c r="AF71" s="100">
        <v>0</v>
      </c>
      <c r="AG71" s="100">
        <v>0</v>
      </c>
      <c r="AH71" s="100">
        <v>0</v>
      </c>
      <c r="AI71" s="100">
        <v>0</v>
      </c>
      <c r="AJ71" s="100">
        <v>0</v>
      </c>
      <c r="AK71" s="100">
        <v>0</v>
      </c>
      <c r="AL71" s="100">
        <v>0</v>
      </c>
      <c r="AM71" s="100">
        <v>0</v>
      </c>
      <c r="AN71" s="100">
        <v>0</v>
      </c>
      <c r="AO71" s="100">
        <v>0</v>
      </c>
      <c r="AP71" s="100">
        <v>0</v>
      </c>
      <c r="AQ71" s="100">
        <v>0</v>
      </c>
      <c r="AR71" s="100">
        <v>0</v>
      </c>
      <c r="AS71" s="100">
        <v>0</v>
      </c>
      <c r="AT71" s="58"/>
    </row>
    <row r="72" spans="27:46" x14ac:dyDescent="0.25">
      <c r="AA72" s="3"/>
      <c r="AB72" s="58" t="s">
        <v>5372</v>
      </c>
      <c r="AC72" s="168" t="e">
        <v>#N/A</v>
      </c>
      <c r="AD72" s="100">
        <v>0</v>
      </c>
      <c r="AE72" s="100">
        <v>0</v>
      </c>
      <c r="AF72" s="100">
        <v>0</v>
      </c>
      <c r="AG72" s="100">
        <v>0</v>
      </c>
      <c r="AH72" s="100">
        <v>0</v>
      </c>
      <c r="AI72" s="100">
        <v>0</v>
      </c>
      <c r="AJ72" s="100">
        <v>0</v>
      </c>
      <c r="AK72" s="100">
        <v>0</v>
      </c>
      <c r="AL72" s="100">
        <v>0</v>
      </c>
      <c r="AM72" s="100">
        <v>0</v>
      </c>
      <c r="AN72" s="100">
        <v>0</v>
      </c>
      <c r="AO72" s="100">
        <v>0</v>
      </c>
      <c r="AP72" s="100">
        <v>0</v>
      </c>
      <c r="AQ72" s="100">
        <v>0</v>
      </c>
      <c r="AR72" s="100">
        <v>0</v>
      </c>
      <c r="AS72" s="100">
        <v>0</v>
      </c>
      <c r="AT72" s="58"/>
    </row>
    <row r="73" spans="27:46" x14ac:dyDescent="0.25">
      <c r="AA73" s="3"/>
      <c r="AB73" s="58" t="s">
        <v>5373</v>
      </c>
      <c r="AC73" s="168" t="e">
        <v>#N/A</v>
      </c>
      <c r="AD73" s="100">
        <v>0</v>
      </c>
      <c r="AE73" s="100">
        <v>0</v>
      </c>
      <c r="AF73" s="100">
        <v>0</v>
      </c>
      <c r="AG73" s="100">
        <v>0</v>
      </c>
      <c r="AH73" s="100">
        <v>0</v>
      </c>
      <c r="AI73" s="100">
        <v>0</v>
      </c>
      <c r="AJ73" s="100">
        <v>0</v>
      </c>
      <c r="AK73" s="100">
        <v>0</v>
      </c>
      <c r="AL73" s="100">
        <v>0</v>
      </c>
      <c r="AM73" s="100">
        <v>0</v>
      </c>
      <c r="AN73" s="100">
        <v>0</v>
      </c>
      <c r="AO73" s="100">
        <v>0</v>
      </c>
      <c r="AP73" s="100">
        <v>0</v>
      </c>
      <c r="AQ73" s="100">
        <v>0</v>
      </c>
      <c r="AR73" s="100">
        <v>0</v>
      </c>
      <c r="AS73" s="100">
        <v>0</v>
      </c>
      <c r="AT73" s="58"/>
    </row>
    <row r="74" spans="27:46" x14ac:dyDescent="0.25">
      <c r="AA74" s="3"/>
      <c r="AB74" s="58" t="s">
        <v>5166</v>
      </c>
      <c r="AC74" s="168" t="s">
        <v>62</v>
      </c>
      <c r="AD74" s="100">
        <v>0</v>
      </c>
      <c r="AE74" s="100">
        <v>0</v>
      </c>
      <c r="AF74" s="100">
        <v>0</v>
      </c>
      <c r="AG74" s="100">
        <v>0</v>
      </c>
      <c r="AH74" s="100">
        <v>0</v>
      </c>
      <c r="AI74" s="100">
        <v>0</v>
      </c>
      <c r="AJ74" s="100">
        <v>0</v>
      </c>
      <c r="AK74" s="100">
        <v>0</v>
      </c>
      <c r="AL74" s="100">
        <v>0</v>
      </c>
      <c r="AM74" s="100">
        <v>0</v>
      </c>
      <c r="AN74" s="100">
        <v>0</v>
      </c>
      <c r="AO74" s="100">
        <v>0</v>
      </c>
      <c r="AP74" s="100">
        <v>0</v>
      </c>
      <c r="AQ74" s="100">
        <v>0</v>
      </c>
      <c r="AR74" s="100">
        <v>0</v>
      </c>
      <c r="AS74" s="100">
        <v>0</v>
      </c>
      <c r="AT74" s="58"/>
    </row>
    <row r="75" spans="27:46" x14ac:dyDescent="0.25">
      <c r="AA75" s="3"/>
      <c r="AB75" s="58" t="s">
        <v>5163</v>
      </c>
      <c r="AC75" s="168" t="s">
        <v>181</v>
      </c>
      <c r="AD75" s="100">
        <v>0</v>
      </c>
      <c r="AE75" s="100">
        <v>0</v>
      </c>
      <c r="AF75" s="100">
        <v>0</v>
      </c>
      <c r="AG75" s="100">
        <v>145.99970852405221</v>
      </c>
      <c r="AH75" s="100">
        <v>0</v>
      </c>
      <c r="AI75" s="100">
        <v>0</v>
      </c>
      <c r="AJ75" s="100">
        <v>0</v>
      </c>
      <c r="AK75" s="100">
        <v>145.99970852405221</v>
      </c>
      <c r="AL75" s="100">
        <v>0</v>
      </c>
      <c r="AM75" s="100">
        <v>0</v>
      </c>
      <c r="AN75" s="100">
        <v>0</v>
      </c>
      <c r="AO75" s="100">
        <v>145.99970852405221</v>
      </c>
      <c r="AP75" s="100">
        <v>0</v>
      </c>
      <c r="AQ75" s="100">
        <v>0</v>
      </c>
      <c r="AR75" s="100">
        <v>0</v>
      </c>
      <c r="AS75" s="100">
        <v>145.99970852405221</v>
      </c>
      <c r="AT75" s="58"/>
    </row>
    <row r="76" spans="27:46" x14ac:dyDescent="0.25">
      <c r="AA76" s="3"/>
      <c r="AB76" s="58" t="s">
        <v>5164</v>
      </c>
      <c r="AC76" s="168" t="s">
        <v>68</v>
      </c>
      <c r="AD76" s="100">
        <v>0</v>
      </c>
      <c r="AE76" s="100">
        <v>0</v>
      </c>
      <c r="AF76" s="100">
        <v>0</v>
      </c>
      <c r="AG76" s="100">
        <v>0</v>
      </c>
      <c r="AH76" s="100">
        <v>0</v>
      </c>
      <c r="AI76" s="100">
        <v>0</v>
      </c>
      <c r="AJ76" s="100">
        <v>0</v>
      </c>
      <c r="AK76" s="100">
        <v>0</v>
      </c>
      <c r="AL76" s="100">
        <v>0</v>
      </c>
      <c r="AM76" s="100">
        <v>0</v>
      </c>
      <c r="AN76" s="100">
        <v>0</v>
      </c>
      <c r="AO76" s="100">
        <v>0</v>
      </c>
      <c r="AP76" s="100">
        <v>0</v>
      </c>
      <c r="AQ76" s="100">
        <v>0</v>
      </c>
      <c r="AR76" s="100">
        <v>0</v>
      </c>
      <c r="AS76" s="100">
        <v>0</v>
      </c>
      <c r="AT76" s="58"/>
    </row>
    <row r="77" spans="27:46" x14ac:dyDescent="0.25">
      <c r="AA77" s="3"/>
      <c r="AB77" s="58" t="s">
        <v>5167</v>
      </c>
      <c r="AC77" s="168" t="s">
        <v>95</v>
      </c>
      <c r="AD77" s="100">
        <v>0</v>
      </c>
      <c r="AE77" s="100">
        <v>0</v>
      </c>
      <c r="AF77" s="100">
        <v>0</v>
      </c>
      <c r="AG77" s="100">
        <v>153.37143439295977</v>
      </c>
      <c r="AH77" s="100">
        <v>0</v>
      </c>
      <c r="AI77" s="100">
        <v>0</v>
      </c>
      <c r="AJ77" s="100">
        <v>0</v>
      </c>
      <c r="AK77" s="100">
        <v>153.37143439295977</v>
      </c>
      <c r="AL77" s="100">
        <v>0</v>
      </c>
      <c r="AM77" s="100">
        <v>0</v>
      </c>
      <c r="AN77" s="100">
        <v>0</v>
      </c>
      <c r="AO77" s="100">
        <v>153.37143439295977</v>
      </c>
      <c r="AP77" s="100">
        <v>0</v>
      </c>
      <c r="AQ77" s="100">
        <v>0</v>
      </c>
      <c r="AR77" s="100">
        <v>0</v>
      </c>
      <c r="AS77" s="100">
        <v>153.37143439295977</v>
      </c>
      <c r="AT77" s="58"/>
    </row>
    <row r="78" spans="27:46" x14ac:dyDescent="0.25">
      <c r="AA78" s="3"/>
      <c r="AB78" s="58" t="s">
        <v>5374</v>
      </c>
      <c r="AC78" s="168" t="e">
        <v>#N/A</v>
      </c>
      <c r="AD78" s="100">
        <v>0</v>
      </c>
      <c r="AE78" s="100">
        <v>0</v>
      </c>
      <c r="AF78" s="100">
        <v>0</v>
      </c>
      <c r="AG78" s="100">
        <v>0</v>
      </c>
      <c r="AH78" s="100">
        <v>0</v>
      </c>
      <c r="AI78" s="100">
        <v>0</v>
      </c>
      <c r="AJ78" s="100">
        <v>0</v>
      </c>
      <c r="AK78" s="100">
        <v>0</v>
      </c>
      <c r="AL78" s="100">
        <v>0</v>
      </c>
      <c r="AM78" s="100">
        <v>0</v>
      </c>
      <c r="AN78" s="100">
        <v>0</v>
      </c>
      <c r="AO78" s="100">
        <v>0</v>
      </c>
      <c r="AP78" s="100">
        <v>0</v>
      </c>
      <c r="AQ78" s="100">
        <v>0</v>
      </c>
      <c r="AR78" s="100">
        <v>0</v>
      </c>
      <c r="AS78" s="100">
        <v>0</v>
      </c>
      <c r="AT78" s="58"/>
    </row>
    <row r="79" spans="27:46" x14ac:dyDescent="0.25">
      <c r="AA79" s="3"/>
      <c r="AB79" s="58" t="s">
        <v>5375</v>
      </c>
      <c r="AC79" s="168" t="e">
        <v>#N/A</v>
      </c>
      <c r="AD79" s="100">
        <v>0</v>
      </c>
      <c r="AE79" s="100">
        <v>0</v>
      </c>
      <c r="AF79" s="100">
        <v>0</v>
      </c>
      <c r="AG79" s="100">
        <v>0</v>
      </c>
      <c r="AH79" s="100">
        <v>0</v>
      </c>
      <c r="AI79" s="100">
        <v>0</v>
      </c>
      <c r="AJ79" s="100">
        <v>0</v>
      </c>
      <c r="AK79" s="100">
        <v>0</v>
      </c>
      <c r="AL79" s="100">
        <v>0</v>
      </c>
      <c r="AM79" s="100">
        <v>0</v>
      </c>
      <c r="AN79" s="100">
        <v>0</v>
      </c>
      <c r="AO79" s="100">
        <v>0</v>
      </c>
      <c r="AP79" s="100">
        <v>0</v>
      </c>
      <c r="AQ79" s="100">
        <v>0</v>
      </c>
      <c r="AR79" s="100">
        <v>0</v>
      </c>
      <c r="AS79" s="100">
        <v>0</v>
      </c>
      <c r="AT79" s="58"/>
    </row>
    <row r="80" spans="27:46" x14ac:dyDescent="0.25">
      <c r="AA80" s="3"/>
      <c r="AB80" s="58" t="s">
        <v>5165</v>
      </c>
      <c r="AC80" s="168" t="s">
        <v>851</v>
      </c>
      <c r="AD80" s="100">
        <v>0</v>
      </c>
      <c r="AE80" s="100">
        <v>0</v>
      </c>
      <c r="AF80" s="100">
        <v>0</v>
      </c>
      <c r="AG80" s="100">
        <v>42.001987742679454</v>
      </c>
      <c r="AH80" s="100">
        <v>0</v>
      </c>
      <c r="AI80" s="100">
        <v>0</v>
      </c>
      <c r="AJ80" s="100">
        <v>0</v>
      </c>
      <c r="AK80" s="100">
        <v>42.001987742679454</v>
      </c>
      <c r="AL80" s="100">
        <v>0</v>
      </c>
      <c r="AM80" s="100">
        <v>0</v>
      </c>
      <c r="AN80" s="100">
        <v>0</v>
      </c>
      <c r="AO80" s="100">
        <v>42.001987742679454</v>
      </c>
      <c r="AP80" s="100">
        <v>0</v>
      </c>
      <c r="AQ80" s="100">
        <v>0</v>
      </c>
      <c r="AR80" s="100">
        <v>0</v>
      </c>
      <c r="AS80" s="100">
        <v>42.001987742679454</v>
      </c>
      <c r="AT80" s="58"/>
    </row>
    <row r="81" spans="27:46" x14ac:dyDescent="0.25">
      <c r="AA81" s="3"/>
      <c r="AB81" s="58" t="s">
        <v>5376</v>
      </c>
      <c r="AC81" s="168" t="e">
        <v>#N/A</v>
      </c>
      <c r="AD81" s="100">
        <v>0</v>
      </c>
      <c r="AE81" s="100">
        <v>0</v>
      </c>
      <c r="AF81" s="100">
        <v>0</v>
      </c>
      <c r="AG81" s="100">
        <v>0</v>
      </c>
      <c r="AH81" s="100">
        <v>0</v>
      </c>
      <c r="AI81" s="100">
        <v>0</v>
      </c>
      <c r="AJ81" s="100">
        <v>0</v>
      </c>
      <c r="AK81" s="100">
        <v>0</v>
      </c>
      <c r="AL81" s="100">
        <v>0</v>
      </c>
      <c r="AM81" s="100">
        <v>0</v>
      </c>
      <c r="AN81" s="100">
        <v>0</v>
      </c>
      <c r="AO81" s="100">
        <v>0</v>
      </c>
      <c r="AP81" s="100">
        <v>0</v>
      </c>
      <c r="AQ81" s="100">
        <v>0</v>
      </c>
      <c r="AR81" s="100">
        <v>0</v>
      </c>
      <c r="AS81" s="100">
        <v>0</v>
      </c>
      <c r="AT81" s="58"/>
    </row>
    <row r="82" spans="27:46" x14ac:dyDescent="0.25">
      <c r="AA82" s="3"/>
      <c r="AB82" s="58" t="s">
        <v>5237</v>
      </c>
      <c r="AC82" s="168" t="s">
        <v>41</v>
      </c>
      <c r="AD82" s="100">
        <v>0</v>
      </c>
      <c r="AE82" s="100">
        <v>0</v>
      </c>
      <c r="AF82" s="100">
        <v>0</v>
      </c>
      <c r="AG82" s="100">
        <v>0</v>
      </c>
      <c r="AH82" s="100">
        <v>0</v>
      </c>
      <c r="AI82" s="100">
        <v>0</v>
      </c>
      <c r="AJ82" s="100">
        <v>0</v>
      </c>
      <c r="AK82" s="100">
        <v>0</v>
      </c>
      <c r="AL82" s="100">
        <v>0</v>
      </c>
      <c r="AM82" s="100">
        <v>0</v>
      </c>
      <c r="AN82" s="100">
        <v>0</v>
      </c>
      <c r="AO82" s="100">
        <v>0</v>
      </c>
      <c r="AP82" s="100">
        <v>0</v>
      </c>
      <c r="AQ82" s="100">
        <v>0</v>
      </c>
      <c r="AR82" s="100">
        <v>0</v>
      </c>
      <c r="AS82" s="100">
        <v>0</v>
      </c>
      <c r="AT82" s="58"/>
    </row>
    <row r="83" spans="27:46" x14ac:dyDescent="0.25">
      <c r="AA83" s="3"/>
      <c r="AB83" s="58" t="s">
        <v>5377</v>
      </c>
      <c r="AC83" s="168" t="e">
        <v>#N/A</v>
      </c>
      <c r="AD83" s="100">
        <v>0</v>
      </c>
      <c r="AE83" s="100">
        <v>0</v>
      </c>
      <c r="AF83" s="100">
        <v>0</v>
      </c>
      <c r="AG83" s="100">
        <v>0</v>
      </c>
      <c r="AH83" s="100">
        <v>0</v>
      </c>
      <c r="AI83" s="100">
        <v>0</v>
      </c>
      <c r="AJ83" s="100">
        <v>0</v>
      </c>
      <c r="AK83" s="100">
        <v>0</v>
      </c>
      <c r="AL83" s="100">
        <v>0</v>
      </c>
      <c r="AM83" s="100">
        <v>0</v>
      </c>
      <c r="AN83" s="100">
        <v>0</v>
      </c>
      <c r="AO83" s="100">
        <v>0</v>
      </c>
      <c r="AP83" s="100">
        <v>0</v>
      </c>
      <c r="AQ83" s="100">
        <v>0</v>
      </c>
      <c r="AR83" s="100">
        <v>0</v>
      </c>
      <c r="AS83" s="100">
        <v>0</v>
      </c>
      <c r="AT83" s="58"/>
    </row>
    <row r="84" spans="27:46" x14ac:dyDescent="0.25">
      <c r="AA84" s="3"/>
      <c r="AB84" s="58" t="s">
        <v>5378</v>
      </c>
      <c r="AC84" s="168" t="e">
        <v>#N/A</v>
      </c>
      <c r="AD84" s="100">
        <v>0</v>
      </c>
      <c r="AE84" s="100">
        <v>0</v>
      </c>
      <c r="AF84" s="100">
        <v>0</v>
      </c>
      <c r="AG84" s="100">
        <v>0</v>
      </c>
      <c r="AH84" s="100">
        <v>0</v>
      </c>
      <c r="AI84" s="100">
        <v>0</v>
      </c>
      <c r="AJ84" s="100">
        <v>0</v>
      </c>
      <c r="AK84" s="100">
        <v>0</v>
      </c>
      <c r="AL84" s="100">
        <v>0</v>
      </c>
      <c r="AM84" s="100">
        <v>0</v>
      </c>
      <c r="AN84" s="100">
        <v>0</v>
      </c>
      <c r="AO84" s="100">
        <v>0</v>
      </c>
      <c r="AP84" s="100">
        <v>0</v>
      </c>
      <c r="AQ84" s="100">
        <v>0</v>
      </c>
      <c r="AR84" s="100">
        <v>0</v>
      </c>
      <c r="AS84" s="100">
        <v>0</v>
      </c>
      <c r="AT84" s="58"/>
    </row>
    <row r="85" spans="27:46" x14ac:dyDescent="0.25">
      <c r="AA85" s="3"/>
      <c r="AB85" s="58" t="s">
        <v>5268</v>
      </c>
      <c r="AC85" s="168" t="s">
        <v>51</v>
      </c>
      <c r="AD85" s="100">
        <v>0</v>
      </c>
      <c r="AE85" s="100">
        <v>0</v>
      </c>
      <c r="AF85" s="100">
        <v>0</v>
      </c>
      <c r="AG85" s="100">
        <v>0</v>
      </c>
      <c r="AH85" s="100">
        <v>0</v>
      </c>
      <c r="AI85" s="100">
        <v>0</v>
      </c>
      <c r="AJ85" s="100">
        <v>0</v>
      </c>
      <c r="AK85" s="100">
        <v>0</v>
      </c>
      <c r="AL85" s="100">
        <v>0</v>
      </c>
      <c r="AM85" s="100">
        <v>0</v>
      </c>
      <c r="AN85" s="100">
        <v>0</v>
      </c>
      <c r="AO85" s="100">
        <v>0</v>
      </c>
      <c r="AP85" s="100">
        <v>0</v>
      </c>
      <c r="AQ85" s="100">
        <v>0</v>
      </c>
      <c r="AR85" s="100">
        <v>0</v>
      </c>
      <c r="AS85" s="100">
        <v>320.5714843520679</v>
      </c>
      <c r="AT85" s="58"/>
    </row>
    <row r="86" spans="27:46" x14ac:dyDescent="0.25">
      <c r="AA86" s="3"/>
      <c r="AB86" s="58" t="s">
        <v>5379</v>
      </c>
      <c r="AC86" s="168" t="e">
        <v>#N/A</v>
      </c>
      <c r="AD86" s="100">
        <v>0</v>
      </c>
      <c r="AE86" s="100">
        <v>0</v>
      </c>
      <c r="AF86" s="100">
        <v>0</v>
      </c>
      <c r="AG86" s="100">
        <v>0</v>
      </c>
      <c r="AH86" s="100">
        <v>0</v>
      </c>
      <c r="AI86" s="100">
        <v>0</v>
      </c>
      <c r="AJ86" s="100">
        <v>0</v>
      </c>
      <c r="AK86" s="100">
        <v>0</v>
      </c>
      <c r="AL86" s="100">
        <v>0</v>
      </c>
      <c r="AM86" s="100">
        <v>0</v>
      </c>
      <c r="AN86" s="100">
        <v>0</v>
      </c>
      <c r="AO86" s="100">
        <v>0</v>
      </c>
      <c r="AP86" s="100">
        <v>0</v>
      </c>
      <c r="AQ86" s="100">
        <v>0</v>
      </c>
      <c r="AR86" s="100">
        <v>0</v>
      </c>
      <c r="AS86" s="100">
        <v>0</v>
      </c>
      <c r="AT86" s="58"/>
    </row>
    <row r="87" spans="27:46" x14ac:dyDescent="0.25">
      <c r="AA87" s="3"/>
      <c r="AB87" s="58" t="s">
        <v>5336</v>
      </c>
      <c r="AC87" s="168" t="e">
        <v>#N/A</v>
      </c>
      <c r="AD87" s="100">
        <v>0</v>
      </c>
      <c r="AE87" s="100">
        <v>0</v>
      </c>
      <c r="AF87" s="100">
        <v>0</v>
      </c>
      <c r="AG87" s="100">
        <v>0</v>
      </c>
      <c r="AH87" s="100">
        <v>0</v>
      </c>
      <c r="AI87" s="100">
        <v>0</v>
      </c>
      <c r="AJ87" s="100">
        <v>0</v>
      </c>
      <c r="AK87" s="100">
        <v>0</v>
      </c>
      <c r="AL87" s="100">
        <v>0</v>
      </c>
      <c r="AM87" s="100">
        <v>0</v>
      </c>
      <c r="AN87" s="100">
        <v>0</v>
      </c>
      <c r="AO87" s="100">
        <v>0</v>
      </c>
      <c r="AP87" s="100">
        <v>0</v>
      </c>
      <c r="AQ87" s="100">
        <v>0</v>
      </c>
      <c r="AR87" s="100">
        <v>0</v>
      </c>
      <c r="AS87" s="100">
        <v>0</v>
      </c>
      <c r="AT87" s="58"/>
    </row>
    <row r="88" spans="27:46" x14ac:dyDescent="0.25">
      <c r="AA88" s="3"/>
      <c r="AB88" s="58" t="s">
        <v>5380</v>
      </c>
      <c r="AC88" s="168" t="e">
        <v>#N/A</v>
      </c>
      <c r="AD88" s="100">
        <v>0</v>
      </c>
      <c r="AE88" s="100">
        <v>0</v>
      </c>
      <c r="AF88" s="100">
        <v>0</v>
      </c>
      <c r="AG88" s="100">
        <v>0</v>
      </c>
      <c r="AH88" s="100">
        <v>0</v>
      </c>
      <c r="AI88" s="100">
        <v>0</v>
      </c>
      <c r="AJ88" s="100">
        <v>0</v>
      </c>
      <c r="AK88" s="100">
        <v>0</v>
      </c>
      <c r="AL88" s="100">
        <v>0</v>
      </c>
      <c r="AM88" s="100">
        <v>0</v>
      </c>
      <c r="AN88" s="100">
        <v>0</v>
      </c>
      <c r="AO88" s="100">
        <v>0</v>
      </c>
      <c r="AP88" s="100">
        <v>0</v>
      </c>
      <c r="AQ88" s="100">
        <v>0</v>
      </c>
      <c r="AR88" s="100">
        <v>0</v>
      </c>
      <c r="AS88" s="100">
        <v>0</v>
      </c>
      <c r="AT88" s="58"/>
    </row>
    <row r="89" spans="27:46" x14ac:dyDescent="0.25">
      <c r="AA89" s="3"/>
      <c r="AB89" s="58" t="s">
        <v>5296</v>
      </c>
      <c r="AC89" s="168" t="s">
        <v>987</v>
      </c>
      <c r="AD89" s="100">
        <v>0</v>
      </c>
      <c r="AE89" s="100">
        <v>0</v>
      </c>
      <c r="AF89" s="100">
        <v>0</v>
      </c>
      <c r="AG89" s="100">
        <v>0</v>
      </c>
      <c r="AH89" s="100">
        <v>0</v>
      </c>
      <c r="AI89" s="100">
        <v>0</v>
      </c>
      <c r="AJ89" s="100">
        <v>0</v>
      </c>
      <c r="AK89" s="100">
        <v>0</v>
      </c>
      <c r="AL89" s="100">
        <v>0</v>
      </c>
      <c r="AM89" s="100">
        <v>0</v>
      </c>
      <c r="AN89" s="100">
        <v>0</v>
      </c>
      <c r="AO89" s="100">
        <v>0</v>
      </c>
      <c r="AP89" s="100">
        <v>0</v>
      </c>
      <c r="AQ89" s="100">
        <v>0</v>
      </c>
      <c r="AR89" s="100">
        <v>0</v>
      </c>
      <c r="AS89" s="100">
        <v>0</v>
      </c>
      <c r="AT89" s="58"/>
    </row>
    <row r="90" spans="27:46" x14ac:dyDescent="0.25">
      <c r="AA90" s="3"/>
      <c r="AB90" s="58" t="s">
        <v>5381</v>
      </c>
      <c r="AC90" s="168" t="e">
        <v>#N/A</v>
      </c>
      <c r="AD90" s="100">
        <v>0</v>
      </c>
      <c r="AE90" s="100">
        <v>0</v>
      </c>
      <c r="AF90" s="100">
        <v>0</v>
      </c>
      <c r="AG90" s="100">
        <v>0</v>
      </c>
      <c r="AH90" s="100">
        <v>0</v>
      </c>
      <c r="AI90" s="100">
        <v>0</v>
      </c>
      <c r="AJ90" s="100">
        <v>0</v>
      </c>
      <c r="AK90" s="100">
        <v>0</v>
      </c>
      <c r="AL90" s="100">
        <v>0</v>
      </c>
      <c r="AM90" s="100">
        <v>0</v>
      </c>
      <c r="AN90" s="100">
        <v>0</v>
      </c>
      <c r="AO90" s="100">
        <v>0</v>
      </c>
      <c r="AP90" s="100">
        <v>0</v>
      </c>
      <c r="AQ90" s="100">
        <v>0</v>
      </c>
      <c r="AR90" s="100">
        <v>0</v>
      </c>
      <c r="AS90" s="100">
        <v>0</v>
      </c>
      <c r="AT90" s="58"/>
    </row>
    <row r="91" spans="27:46" x14ac:dyDescent="0.25">
      <c r="AA91" s="3"/>
      <c r="AB91" s="58" t="s">
        <v>5382</v>
      </c>
      <c r="AC91" s="168" t="e">
        <v>#N/A</v>
      </c>
      <c r="AD91" s="100">
        <v>0</v>
      </c>
      <c r="AE91" s="100">
        <v>0</v>
      </c>
      <c r="AF91" s="100">
        <v>0</v>
      </c>
      <c r="AG91" s="100">
        <v>0</v>
      </c>
      <c r="AH91" s="100">
        <v>0</v>
      </c>
      <c r="AI91" s="100">
        <v>0</v>
      </c>
      <c r="AJ91" s="100">
        <v>0</v>
      </c>
      <c r="AK91" s="100">
        <v>0</v>
      </c>
      <c r="AL91" s="100">
        <v>0</v>
      </c>
      <c r="AM91" s="100">
        <v>0</v>
      </c>
      <c r="AN91" s="100">
        <v>0</v>
      </c>
      <c r="AO91" s="100">
        <v>0</v>
      </c>
      <c r="AP91" s="100">
        <v>0</v>
      </c>
      <c r="AQ91" s="100">
        <v>0</v>
      </c>
      <c r="AR91" s="100">
        <v>0</v>
      </c>
      <c r="AS91" s="100">
        <v>0</v>
      </c>
      <c r="AT91" s="58"/>
    </row>
    <row r="92" spans="27:46" x14ac:dyDescent="0.25">
      <c r="AA92" s="3"/>
      <c r="AB92" s="58" t="s">
        <v>5283</v>
      </c>
      <c r="AC92" s="168" t="s">
        <v>851</v>
      </c>
      <c r="AD92" s="100">
        <v>0</v>
      </c>
      <c r="AE92" s="100">
        <v>0</v>
      </c>
      <c r="AF92" s="100">
        <v>0</v>
      </c>
      <c r="AG92" s="100">
        <v>0</v>
      </c>
      <c r="AH92" s="100">
        <v>0</v>
      </c>
      <c r="AI92" s="100">
        <v>0</v>
      </c>
      <c r="AJ92" s="100">
        <v>0</v>
      </c>
      <c r="AK92" s="100">
        <v>0</v>
      </c>
      <c r="AL92" s="100">
        <v>0</v>
      </c>
      <c r="AM92" s="100">
        <v>0</v>
      </c>
      <c r="AN92" s="100">
        <v>0</v>
      </c>
      <c r="AO92" s="100">
        <v>0</v>
      </c>
      <c r="AP92" s="100">
        <v>0</v>
      </c>
      <c r="AQ92" s="100">
        <v>0</v>
      </c>
      <c r="AR92" s="100">
        <v>0</v>
      </c>
      <c r="AS92" s="100">
        <v>499.99994263759083</v>
      </c>
      <c r="AT92" s="58"/>
    </row>
    <row r="93" spans="27:46" x14ac:dyDescent="0.25">
      <c r="AA93" s="3"/>
      <c r="AB93" s="58" t="s">
        <v>5251</v>
      </c>
      <c r="AC93" s="168" t="s">
        <v>41</v>
      </c>
      <c r="AD93" s="100">
        <v>0</v>
      </c>
      <c r="AE93" s="100">
        <v>0</v>
      </c>
      <c r="AF93" s="100">
        <v>0</v>
      </c>
      <c r="AG93" s="100">
        <v>0</v>
      </c>
      <c r="AH93" s="100">
        <v>0</v>
      </c>
      <c r="AI93" s="100">
        <v>0</v>
      </c>
      <c r="AJ93" s="100">
        <v>0</v>
      </c>
      <c r="AK93" s="100">
        <v>0</v>
      </c>
      <c r="AL93" s="100">
        <v>0</v>
      </c>
      <c r="AM93" s="100">
        <v>0</v>
      </c>
      <c r="AN93" s="100">
        <v>0</v>
      </c>
      <c r="AO93" s="100">
        <v>0</v>
      </c>
      <c r="AP93" s="100">
        <v>0</v>
      </c>
      <c r="AQ93" s="100">
        <v>0</v>
      </c>
      <c r="AR93" s="100">
        <v>0</v>
      </c>
      <c r="AS93" s="100">
        <v>0</v>
      </c>
      <c r="AT93" s="58"/>
    </row>
    <row r="94" spans="27:46" x14ac:dyDescent="0.25">
      <c r="AA94" s="3"/>
      <c r="AB94" s="58" t="s">
        <v>5239</v>
      </c>
      <c r="AC94" s="168" t="s">
        <v>911</v>
      </c>
      <c r="AD94" s="100">
        <v>0</v>
      </c>
      <c r="AE94" s="100">
        <v>0</v>
      </c>
      <c r="AF94" s="100">
        <v>0</v>
      </c>
      <c r="AG94" s="100">
        <v>0</v>
      </c>
      <c r="AH94" s="100">
        <v>0</v>
      </c>
      <c r="AI94" s="100">
        <v>0</v>
      </c>
      <c r="AJ94" s="100">
        <v>0</v>
      </c>
      <c r="AK94" s="100">
        <v>0</v>
      </c>
      <c r="AL94" s="100">
        <v>0</v>
      </c>
      <c r="AM94" s="100">
        <v>0</v>
      </c>
      <c r="AN94" s="100">
        <v>0</v>
      </c>
      <c r="AO94" s="100">
        <v>0</v>
      </c>
      <c r="AP94" s="100">
        <v>0</v>
      </c>
      <c r="AQ94" s="100">
        <v>0</v>
      </c>
      <c r="AR94" s="100">
        <v>0</v>
      </c>
      <c r="AS94" s="100">
        <v>707.93668774450714</v>
      </c>
      <c r="AT94" s="58"/>
    </row>
    <row r="95" spans="27:46" x14ac:dyDescent="0.25">
      <c r="AA95" s="3"/>
      <c r="AB95" s="58" t="s">
        <v>5174</v>
      </c>
      <c r="AC95" s="168" t="s">
        <v>51</v>
      </c>
      <c r="AD95" s="100">
        <v>0</v>
      </c>
      <c r="AE95" s="100">
        <v>0</v>
      </c>
      <c r="AF95" s="100">
        <v>0</v>
      </c>
      <c r="AG95" s="100">
        <v>0</v>
      </c>
      <c r="AH95" s="100">
        <v>0</v>
      </c>
      <c r="AI95" s="100">
        <v>0</v>
      </c>
      <c r="AJ95" s="100">
        <v>0</v>
      </c>
      <c r="AK95" s="100">
        <v>0</v>
      </c>
      <c r="AL95" s="100">
        <v>0</v>
      </c>
      <c r="AM95" s="100">
        <v>0</v>
      </c>
      <c r="AN95" s="100">
        <v>0</v>
      </c>
      <c r="AO95" s="100">
        <v>0</v>
      </c>
      <c r="AP95" s="100">
        <v>0</v>
      </c>
      <c r="AQ95" s="100">
        <v>0</v>
      </c>
      <c r="AR95" s="100">
        <v>0</v>
      </c>
      <c r="AS95" s="100">
        <v>423.99999999999989</v>
      </c>
      <c r="AT95" s="58"/>
    </row>
    <row r="96" spans="27:46" x14ac:dyDescent="0.25">
      <c r="AA96" s="3"/>
      <c r="AB96" s="58" t="s">
        <v>5335</v>
      </c>
      <c r="AC96" s="168" t="e">
        <v>#N/A</v>
      </c>
      <c r="AD96" s="100">
        <v>0</v>
      </c>
      <c r="AE96" s="100">
        <v>0</v>
      </c>
      <c r="AF96" s="100">
        <v>0</v>
      </c>
      <c r="AG96" s="100">
        <v>0</v>
      </c>
      <c r="AH96" s="100">
        <v>0</v>
      </c>
      <c r="AI96" s="100">
        <v>0</v>
      </c>
      <c r="AJ96" s="100">
        <v>0</v>
      </c>
      <c r="AK96" s="100">
        <v>0</v>
      </c>
      <c r="AL96" s="100">
        <v>0</v>
      </c>
      <c r="AM96" s="100">
        <v>0</v>
      </c>
      <c r="AN96" s="100">
        <v>0</v>
      </c>
      <c r="AO96" s="100">
        <v>0</v>
      </c>
      <c r="AP96" s="100">
        <v>0</v>
      </c>
      <c r="AQ96" s="100">
        <v>0</v>
      </c>
      <c r="AR96" s="100">
        <v>0</v>
      </c>
      <c r="AS96" s="100">
        <v>0</v>
      </c>
      <c r="AT96" s="58"/>
    </row>
    <row r="97" spans="27:46" x14ac:dyDescent="0.25">
      <c r="AA97" s="3"/>
      <c r="AB97" s="58" t="s">
        <v>5295</v>
      </c>
      <c r="AC97" s="168" t="s">
        <v>987</v>
      </c>
      <c r="AD97" s="100">
        <v>0</v>
      </c>
      <c r="AE97" s="100">
        <v>0</v>
      </c>
      <c r="AF97" s="100">
        <v>0</v>
      </c>
      <c r="AG97" s="100">
        <v>0</v>
      </c>
      <c r="AH97" s="100">
        <v>0</v>
      </c>
      <c r="AI97" s="100">
        <v>0</v>
      </c>
      <c r="AJ97" s="100">
        <v>0</v>
      </c>
      <c r="AK97" s="100">
        <v>0</v>
      </c>
      <c r="AL97" s="100">
        <v>0</v>
      </c>
      <c r="AM97" s="100">
        <v>0</v>
      </c>
      <c r="AN97" s="100">
        <v>0</v>
      </c>
      <c r="AO97" s="100">
        <v>0</v>
      </c>
      <c r="AP97" s="100">
        <v>0</v>
      </c>
      <c r="AQ97" s="100">
        <v>0</v>
      </c>
      <c r="AR97" s="100">
        <v>0</v>
      </c>
      <c r="AS97" s="100">
        <v>0</v>
      </c>
      <c r="AT97" s="58"/>
    </row>
    <row r="98" spans="27:46" x14ac:dyDescent="0.25">
      <c r="AA98" s="3"/>
      <c r="AB98" s="5" t="s">
        <v>5394</v>
      </c>
      <c r="AC98" s="21"/>
      <c r="AD98" s="172">
        <v>0</v>
      </c>
      <c r="AE98" s="172">
        <v>0</v>
      </c>
      <c r="AF98" s="172">
        <v>0</v>
      </c>
      <c r="AG98" s="172">
        <v>341.37313065969141</v>
      </c>
      <c r="AH98" s="172">
        <v>0</v>
      </c>
      <c r="AI98" s="172">
        <v>0</v>
      </c>
      <c r="AJ98" s="172">
        <v>0</v>
      </c>
      <c r="AK98" s="172">
        <v>3187.0331529547207</v>
      </c>
      <c r="AL98" s="172">
        <v>0</v>
      </c>
      <c r="AM98" s="172">
        <v>0</v>
      </c>
      <c r="AN98" s="172">
        <v>0</v>
      </c>
      <c r="AO98" s="172">
        <v>3187.0331529547207</v>
      </c>
      <c r="AP98" s="172">
        <v>0</v>
      </c>
      <c r="AQ98" s="172">
        <v>0</v>
      </c>
      <c r="AR98" s="172">
        <v>0</v>
      </c>
      <c r="AS98" s="172">
        <v>4383.2871402963992</v>
      </c>
      <c r="AT98" s="58"/>
    </row>
    <row r="99" spans="27:46" x14ac:dyDescent="0.25">
      <c r="AA99" s="3"/>
      <c r="AB99" s="10" t="s">
        <v>5395</v>
      </c>
      <c r="AC99" s="169"/>
      <c r="AD99" s="170">
        <v>0</v>
      </c>
      <c r="AE99" s="170">
        <v>0</v>
      </c>
      <c r="AF99" s="170">
        <v>0</v>
      </c>
      <c r="AG99" s="170">
        <v>0</v>
      </c>
      <c r="AH99" s="170">
        <v>0</v>
      </c>
      <c r="AI99" s="170">
        <v>0</v>
      </c>
      <c r="AJ99" s="170">
        <v>0</v>
      </c>
      <c r="AK99" s="170">
        <v>801.5812367107111</v>
      </c>
      <c r="AL99" s="170">
        <v>0</v>
      </c>
      <c r="AM99" s="170">
        <v>0</v>
      </c>
      <c r="AN99" s="170">
        <v>0</v>
      </c>
      <c r="AO99" s="170">
        <v>801.5812367107111</v>
      </c>
      <c r="AP99" s="170">
        <v>0</v>
      </c>
      <c r="AQ99" s="170">
        <v>0</v>
      </c>
      <c r="AR99" s="170">
        <v>0</v>
      </c>
      <c r="AS99" s="170">
        <v>1622.1526637003699</v>
      </c>
      <c r="AT99" s="58"/>
    </row>
    <row r="100" spans="27:46" x14ac:dyDescent="0.25">
      <c r="AA100" s="3"/>
      <c r="AB100" s="171" t="s">
        <v>5396</v>
      </c>
      <c r="AC100" s="3"/>
      <c r="AD100" s="3"/>
      <c r="AE100" s="3"/>
      <c r="AF100" s="3"/>
      <c r="AG100" s="3"/>
      <c r="AH100" s="3"/>
      <c r="AI100" s="3"/>
      <c r="AJ100" s="3"/>
      <c r="AK100" s="3"/>
      <c r="AL100" s="3"/>
      <c r="AM100" s="3"/>
      <c r="AN100" s="3"/>
      <c r="AO100" s="3"/>
      <c r="AP100" s="3"/>
      <c r="AQ100" s="3"/>
      <c r="AR100" s="3"/>
      <c r="AS100" s="3"/>
      <c r="AT100" s="3"/>
    </row>
    <row r="101" spans="27:46" x14ac:dyDescent="0.25">
      <c r="AA101" s="3"/>
      <c r="AB101" s="3"/>
      <c r="AC101" s="3"/>
      <c r="AD101" s="3"/>
      <c r="AE101" s="3"/>
      <c r="AF101" s="3"/>
      <c r="AG101" s="3"/>
      <c r="AH101" s="3"/>
      <c r="AI101" s="3"/>
      <c r="AJ101" s="3"/>
      <c r="AK101" s="3"/>
      <c r="AL101" s="3"/>
      <c r="AM101" s="3"/>
      <c r="AN101" s="3"/>
      <c r="AO101" s="3"/>
      <c r="AP101" s="3"/>
      <c r="AQ101" s="3"/>
      <c r="AR101" s="3"/>
      <c r="AS101" s="3"/>
      <c r="AT101" s="3"/>
    </row>
    <row r="102" spans="27:46" ht="15.75" x14ac:dyDescent="0.25">
      <c r="AA102" s="163" t="s">
        <v>5399</v>
      </c>
      <c r="AB102" s="163"/>
      <c r="AC102" s="164"/>
      <c r="AD102" s="164"/>
      <c r="AE102" s="164"/>
      <c r="AF102" s="164"/>
      <c r="AG102" s="164"/>
      <c r="AH102" s="164"/>
      <c r="AI102" s="164"/>
      <c r="AJ102" s="164"/>
      <c r="AK102" s="164"/>
      <c r="AL102" s="164"/>
      <c r="AM102" s="164"/>
      <c r="AN102" s="164"/>
      <c r="AO102" s="164"/>
      <c r="AP102" s="164"/>
      <c r="AQ102" s="164"/>
      <c r="AR102" s="164"/>
      <c r="AS102" s="164"/>
      <c r="AT102" s="164"/>
    </row>
    <row r="103" spans="27:46" x14ac:dyDescent="0.25">
      <c r="AA103" s="3"/>
      <c r="AB103" s="3"/>
      <c r="AC103" s="3"/>
      <c r="AD103" s="3"/>
      <c r="AE103" s="3"/>
      <c r="AF103" s="3"/>
      <c r="AG103" s="3"/>
      <c r="AH103" s="3"/>
      <c r="AI103" s="3"/>
      <c r="AJ103" s="3"/>
      <c r="AK103" s="3"/>
      <c r="AL103" s="3"/>
      <c r="AM103" s="3"/>
      <c r="AN103" s="3"/>
      <c r="AO103" s="3"/>
      <c r="AP103" s="3"/>
      <c r="AQ103" s="3"/>
      <c r="AR103" s="3"/>
      <c r="AS103" s="3"/>
      <c r="AT103" s="3"/>
    </row>
    <row r="104" spans="27:46" x14ac:dyDescent="0.25">
      <c r="AA104" s="3"/>
      <c r="AB104" s="19" t="s">
        <v>5400</v>
      </c>
      <c r="AC104" s="3"/>
      <c r="AD104" s="3"/>
      <c r="AE104" s="3"/>
      <c r="AF104" s="3"/>
      <c r="AG104" s="3"/>
      <c r="AH104" s="3"/>
      <c r="AI104" s="3"/>
      <c r="AJ104" s="3"/>
      <c r="AK104" s="3"/>
      <c r="AL104" s="3"/>
      <c r="AM104" s="3"/>
      <c r="AN104" s="3"/>
      <c r="AO104" s="3"/>
      <c r="AP104" s="3"/>
      <c r="AQ104" s="3"/>
      <c r="AR104" s="3"/>
      <c r="AS104" s="3"/>
      <c r="AT104" s="3"/>
    </row>
    <row r="105" spans="27:46" x14ac:dyDescent="0.25">
      <c r="AA105" s="3"/>
      <c r="AB105" s="165" t="s">
        <v>5392</v>
      </c>
      <c r="AC105" s="166" t="s">
        <v>5393</v>
      </c>
      <c r="AD105" s="167">
        <v>2015</v>
      </c>
      <c r="AE105" s="167">
        <v>2016</v>
      </c>
      <c r="AF105" s="167">
        <v>2017</v>
      </c>
      <c r="AG105" s="167">
        <v>2018</v>
      </c>
      <c r="AH105" s="167">
        <v>2019</v>
      </c>
      <c r="AI105" s="167">
        <v>2020</v>
      </c>
      <c r="AJ105" s="167">
        <v>2021</v>
      </c>
      <c r="AK105" s="167">
        <v>2022</v>
      </c>
      <c r="AL105" s="167">
        <v>2023</v>
      </c>
      <c r="AM105" s="167">
        <v>2024</v>
      </c>
      <c r="AN105" s="167">
        <v>2025</v>
      </c>
      <c r="AO105" s="167">
        <v>2026</v>
      </c>
      <c r="AP105" s="167">
        <v>2027</v>
      </c>
      <c r="AQ105" s="167">
        <v>2028</v>
      </c>
      <c r="AR105" s="167">
        <v>2029</v>
      </c>
      <c r="AS105" s="167">
        <v>2030</v>
      </c>
      <c r="AT105" s="58"/>
    </row>
    <row r="106" spans="27:46" x14ac:dyDescent="0.25">
      <c r="AA106" s="3"/>
      <c r="AB106" s="58" t="s">
        <v>5279</v>
      </c>
      <c r="AC106" s="168" t="s">
        <v>51</v>
      </c>
      <c r="AD106" s="100">
        <v>0</v>
      </c>
      <c r="AE106" s="100">
        <v>0</v>
      </c>
      <c r="AF106" s="100">
        <v>0</v>
      </c>
      <c r="AG106" s="100">
        <v>0</v>
      </c>
      <c r="AH106" s="100">
        <v>0</v>
      </c>
      <c r="AI106" s="100">
        <v>0</v>
      </c>
      <c r="AJ106" s="100">
        <v>0</v>
      </c>
      <c r="AK106" s="100">
        <v>0</v>
      </c>
      <c r="AL106" s="100">
        <v>0</v>
      </c>
      <c r="AM106" s="100">
        <v>0</v>
      </c>
      <c r="AN106" s="100">
        <v>0</v>
      </c>
      <c r="AO106" s="100">
        <v>0</v>
      </c>
      <c r="AP106" s="100">
        <v>0</v>
      </c>
      <c r="AQ106" s="100">
        <v>0</v>
      </c>
      <c r="AR106" s="100">
        <v>0</v>
      </c>
      <c r="AS106" s="100">
        <v>0</v>
      </c>
      <c r="AT106" s="58"/>
    </row>
    <row r="107" spans="27:46" x14ac:dyDescent="0.25">
      <c r="AA107" s="3"/>
      <c r="AB107" s="58" t="s">
        <v>5293</v>
      </c>
      <c r="AC107" s="168" t="s">
        <v>62</v>
      </c>
      <c r="AD107" s="100">
        <v>0</v>
      </c>
      <c r="AE107" s="100">
        <v>0</v>
      </c>
      <c r="AF107" s="100">
        <v>0</v>
      </c>
      <c r="AG107" s="100">
        <v>0</v>
      </c>
      <c r="AH107" s="100">
        <v>0</v>
      </c>
      <c r="AI107" s="100">
        <v>0</v>
      </c>
      <c r="AJ107" s="100">
        <v>0</v>
      </c>
      <c r="AK107" s="100">
        <v>0</v>
      </c>
      <c r="AL107" s="100">
        <v>0</v>
      </c>
      <c r="AM107" s="100">
        <v>0</v>
      </c>
      <c r="AN107" s="100">
        <v>0</v>
      </c>
      <c r="AO107" s="100">
        <v>0</v>
      </c>
      <c r="AP107" s="100">
        <v>0</v>
      </c>
      <c r="AQ107" s="100">
        <v>0</v>
      </c>
      <c r="AR107" s="100">
        <v>0</v>
      </c>
      <c r="AS107" s="100">
        <v>0</v>
      </c>
      <c r="AT107" s="58"/>
    </row>
    <row r="108" spans="27:46" x14ac:dyDescent="0.25">
      <c r="AA108" s="3"/>
      <c r="AB108" s="58" t="s">
        <v>5234</v>
      </c>
      <c r="AC108" s="168" t="s">
        <v>181</v>
      </c>
      <c r="AD108" s="100">
        <v>0</v>
      </c>
      <c r="AE108" s="100">
        <v>0</v>
      </c>
      <c r="AF108" s="100">
        <v>0</v>
      </c>
      <c r="AG108" s="100">
        <v>0</v>
      </c>
      <c r="AH108" s="100">
        <v>0</v>
      </c>
      <c r="AI108" s="100">
        <v>0</v>
      </c>
      <c r="AJ108" s="100">
        <v>0</v>
      </c>
      <c r="AK108" s="100">
        <v>0</v>
      </c>
      <c r="AL108" s="100">
        <v>0</v>
      </c>
      <c r="AM108" s="100">
        <v>0</v>
      </c>
      <c r="AN108" s="100">
        <v>0</v>
      </c>
      <c r="AO108" s="100">
        <v>0</v>
      </c>
      <c r="AP108" s="100">
        <v>0</v>
      </c>
      <c r="AQ108" s="100">
        <v>0</v>
      </c>
      <c r="AR108" s="100">
        <v>0</v>
      </c>
      <c r="AS108" s="100">
        <v>0</v>
      </c>
      <c r="AT108" s="58"/>
    </row>
    <row r="109" spans="27:46" x14ac:dyDescent="0.25">
      <c r="AA109" s="3"/>
      <c r="AB109" s="58" t="s">
        <v>5297</v>
      </c>
      <c r="AC109" s="168" t="s">
        <v>84</v>
      </c>
      <c r="AD109" s="100">
        <v>0</v>
      </c>
      <c r="AE109" s="100">
        <v>0</v>
      </c>
      <c r="AF109" s="100">
        <v>0</v>
      </c>
      <c r="AG109" s="100">
        <v>0</v>
      </c>
      <c r="AH109" s="100">
        <v>0</v>
      </c>
      <c r="AI109" s="100">
        <v>0</v>
      </c>
      <c r="AJ109" s="100">
        <v>0</v>
      </c>
      <c r="AK109" s="100">
        <v>0</v>
      </c>
      <c r="AL109" s="100">
        <v>0</v>
      </c>
      <c r="AM109" s="100">
        <v>0</v>
      </c>
      <c r="AN109" s="100">
        <v>0</v>
      </c>
      <c r="AO109" s="100">
        <v>0</v>
      </c>
      <c r="AP109" s="100">
        <v>0</v>
      </c>
      <c r="AQ109" s="100">
        <v>0</v>
      </c>
      <c r="AR109" s="100">
        <v>0</v>
      </c>
      <c r="AS109" s="100">
        <v>0</v>
      </c>
      <c r="AT109" s="58"/>
    </row>
    <row r="110" spans="27:46" x14ac:dyDescent="0.25">
      <c r="AA110" s="3"/>
      <c r="AB110" s="58" t="s">
        <v>5238</v>
      </c>
      <c r="AC110" s="168" t="s">
        <v>68</v>
      </c>
      <c r="AD110" s="100">
        <v>0</v>
      </c>
      <c r="AE110" s="100">
        <v>0</v>
      </c>
      <c r="AF110" s="100">
        <v>0</v>
      </c>
      <c r="AG110" s="100">
        <v>0</v>
      </c>
      <c r="AH110" s="100">
        <v>0</v>
      </c>
      <c r="AI110" s="100">
        <v>0</v>
      </c>
      <c r="AJ110" s="100">
        <v>0</v>
      </c>
      <c r="AK110" s="100">
        <v>0</v>
      </c>
      <c r="AL110" s="100">
        <v>0</v>
      </c>
      <c r="AM110" s="100">
        <v>0</v>
      </c>
      <c r="AN110" s="100">
        <v>0</v>
      </c>
      <c r="AO110" s="100">
        <v>0</v>
      </c>
      <c r="AP110" s="100">
        <v>0</v>
      </c>
      <c r="AQ110" s="100">
        <v>0</v>
      </c>
      <c r="AR110" s="100">
        <v>0</v>
      </c>
      <c r="AS110" s="100">
        <v>0</v>
      </c>
      <c r="AT110" s="58"/>
    </row>
    <row r="111" spans="27:46" x14ac:dyDescent="0.25">
      <c r="AA111" s="3"/>
      <c r="AB111" s="58" t="s">
        <v>5171</v>
      </c>
      <c r="AC111" s="168" t="s">
        <v>95</v>
      </c>
      <c r="AD111" s="100">
        <v>0</v>
      </c>
      <c r="AE111" s="100">
        <v>0</v>
      </c>
      <c r="AF111" s="100">
        <v>0</v>
      </c>
      <c r="AG111" s="100">
        <v>0</v>
      </c>
      <c r="AH111" s="100">
        <v>0</v>
      </c>
      <c r="AI111" s="100">
        <v>0</v>
      </c>
      <c r="AJ111" s="100">
        <v>0</v>
      </c>
      <c r="AK111" s="100">
        <v>0</v>
      </c>
      <c r="AL111" s="100">
        <v>0</v>
      </c>
      <c r="AM111" s="100">
        <v>0</v>
      </c>
      <c r="AN111" s="100">
        <v>0</v>
      </c>
      <c r="AO111" s="100">
        <v>0</v>
      </c>
      <c r="AP111" s="100">
        <v>0</v>
      </c>
      <c r="AQ111" s="100">
        <v>0</v>
      </c>
      <c r="AR111" s="100">
        <v>0</v>
      </c>
      <c r="AS111" s="100">
        <v>0</v>
      </c>
      <c r="AT111" s="58"/>
    </row>
    <row r="112" spans="27:46" x14ac:dyDescent="0.25">
      <c r="AA112" s="3"/>
      <c r="AB112" s="58" t="s">
        <v>5168</v>
      </c>
      <c r="AC112" s="168" t="s">
        <v>292</v>
      </c>
      <c r="AD112" s="100">
        <v>0</v>
      </c>
      <c r="AE112" s="100">
        <v>0</v>
      </c>
      <c r="AF112" s="100">
        <v>0</v>
      </c>
      <c r="AG112" s="100">
        <v>0</v>
      </c>
      <c r="AH112" s="100">
        <v>0</v>
      </c>
      <c r="AI112" s="100">
        <v>0</v>
      </c>
      <c r="AJ112" s="100">
        <v>0</v>
      </c>
      <c r="AK112" s="100">
        <v>0</v>
      </c>
      <c r="AL112" s="100">
        <v>0</v>
      </c>
      <c r="AM112" s="100">
        <v>0</v>
      </c>
      <c r="AN112" s="100">
        <v>0</v>
      </c>
      <c r="AO112" s="100">
        <v>0</v>
      </c>
      <c r="AP112" s="100">
        <v>0</v>
      </c>
      <c r="AQ112" s="100">
        <v>0</v>
      </c>
      <c r="AR112" s="100">
        <v>0</v>
      </c>
      <c r="AS112" s="100">
        <v>0</v>
      </c>
      <c r="AT112" s="58"/>
    </row>
    <row r="113" spans="27:46" x14ac:dyDescent="0.25">
      <c r="AA113" s="3"/>
      <c r="AB113" s="58" t="s">
        <v>5263</v>
      </c>
      <c r="AC113" s="168" t="s">
        <v>987</v>
      </c>
      <c r="AD113" s="100">
        <v>0</v>
      </c>
      <c r="AE113" s="100">
        <v>0</v>
      </c>
      <c r="AF113" s="100">
        <v>0</v>
      </c>
      <c r="AG113" s="100">
        <v>0</v>
      </c>
      <c r="AH113" s="100">
        <v>0</v>
      </c>
      <c r="AI113" s="100">
        <v>0</v>
      </c>
      <c r="AJ113" s="100">
        <v>0</v>
      </c>
      <c r="AK113" s="100">
        <v>0</v>
      </c>
      <c r="AL113" s="100">
        <v>0</v>
      </c>
      <c r="AM113" s="100">
        <v>0</v>
      </c>
      <c r="AN113" s="100">
        <v>0</v>
      </c>
      <c r="AO113" s="100">
        <v>0</v>
      </c>
      <c r="AP113" s="100">
        <v>0</v>
      </c>
      <c r="AQ113" s="100">
        <v>0</v>
      </c>
      <c r="AR113" s="100">
        <v>0</v>
      </c>
      <c r="AS113" s="100">
        <v>0</v>
      </c>
      <c r="AT113" s="58"/>
    </row>
    <row r="114" spans="27:46" x14ac:dyDescent="0.25">
      <c r="AA114" s="3"/>
      <c r="AB114" s="58" t="s">
        <v>5294</v>
      </c>
      <c r="AC114" s="168" t="s">
        <v>1488</v>
      </c>
      <c r="AD114" s="100">
        <v>0</v>
      </c>
      <c r="AE114" s="100">
        <v>0</v>
      </c>
      <c r="AF114" s="100">
        <v>0</v>
      </c>
      <c r="AG114" s="100">
        <v>0</v>
      </c>
      <c r="AH114" s="100">
        <v>0</v>
      </c>
      <c r="AI114" s="100">
        <v>0</v>
      </c>
      <c r="AJ114" s="100">
        <v>0</v>
      </c>
      <c r="AK114" s="100">
        <v>0</v>
      </c>
      <c r="AL114" s="100">
        <v>0</v>
      </c>
      <c r="AM114" s="100">
        <v>0</v>
      </c>
      <c r="AN114" s="100">
        <v>0</v>
      </c>
      <c r="AO114" s="100">
        <v>0</v>
      </c>
      <c r="AP114" s="100">
        <v>0</v>
      </c>
      <c r="AQ114" s="100">
        <v>0</v>
      </c>
      <c r="AR114" s="100">
        <v>0</v>
      </c>
      <c r="AS114" s="100">
        <v>0</v>
      </c>
      <c r="AT114" s="58"/>
    </row>
    <row r="115" spans="27:46" x14ac:dyDescent="0.25">
      <c r="AA115" s="3"/>
      <c r="AB115" s="58" t="s">
        <v>5169</v>
      </c>
      <c r="AC115" s="168" t="s">
        <v>851</v>
      </c>
      <c r="AD115" s="100">
        <v>0</v>
      </c>
      <c r="AE115" s="100">
        <v>0</v>
      </c>
      <c r="AF115" s="100">
        <v>0</v>
      </c>
      <c r="AG115" s="100">
        <v>0</v>
      </c>
      <c r="AH115" s="100">
        <v>0</v>
      </c>
      <c r="AI115" s="100">
        <v>0</v>
      </c>
      <c r="AJ115" s="100">
        <v>0</v>
      </c>
      <c r="AK115" s="100">
        <v>0</v>
      </c>
      <c r="AL115" s="100">
        <v>0</v>
      </c>
      <c r="AM115" s="100">
        <v>0</v>
      </c>
      <c r="AN115" s="100">
        <v>0</v>
      </c>
      <c r="AO115" s="100">
        <v>0</v>
      </c>
      <c r="AP115" s="100">
        <v>0</v>
      </c>
      <c r="AQ115" s="100">
        <v>0</v>
      </c>
      <c r="AR115" s="100">
        <v>0</v>
      </c>
      <c r="AS115" s="100">
        <v>0</v>
      </c>
      <c r="AT115" s="58"/>
    </row>
    <row r="116" spans="27:46" x14ac:dyDescent="0.25">
      <c r="AA116" s="3"/>
      <c r="AB116" s="58" t="s">
        <v>5240</v>
      </c>
      <c r="AC116" s="168" t="s">
        <v>911</v>
      </c>
      <c r="AD116" s="100">
        <v>0</v>
      </c>
      <c r="AE116" s="100">
        <v>0</v>
      </c>
      <c r="AF116" s="100">
        <v>0</v>
      </c>
      <c r="AG116" s="100">
        <v>0</v>
      </c>
      <c r="AH116" s="100">
        <v>0</v>
      </c>
      <c r="AI116" s="100">
        <v>0</v>
      </c>
      <c r="AJ116" s="100">
        <v>0</v>
      </c>
      <c r="AK116" s="100">
        <v>0</v>
      </c>
      <c r="AL116" s="100">
        <v>0</v>
      </c>
      <c r="AM116" s="100">
        <v>0</v>
      </c>
      <c r="AN116" s="100">
        <v>0</v>
      </c>
      <c r="AO116" s="100">
        <v>0</v>
      </c>
      <c r="AP116" s="100">
        <v>0</v>
      </c>
      <c r="AQ116" s="100">
        <v>0</v>
      </c>
      <c r="AR116" s="100">
        <v>0</v>
      </c>
      <c r="AS116" s="100">
        <v>0</v>
      </c>
      <c r="AT116" s="58"/>
    </row>
    <row r="117" spans="27:46" x14ac:dyDescent="0.25">
      <c r="AA117" s="3"/>
      <c r="AB117" s="58" t="s">
        <v>5236</v>
      </c>
      <c r="AC117" s="168" t="s">
        <v>41</v>
      </c>
      <c r="AD117" s="100">
        <v>0</v>
      </c>
      <c r="AE117" s="100">
        <v>0</v>
      </c>
      <c r="AF117" s="100">
        <v>0</v>
      </c>
      <c r="AG117" s="100">
        <v>0</v>
      </c>
      <c r="AH117" s="100">
        <v>0</v>
      </c>
      <c r="AI117" s="100">
        <v>0</v>
      </c>
      <c r="AJ117" s="100">
        <v>0</v>
      </c>
      <c r="AK117" s="100">
        <v>0</v>
      </c>
      <c r="AL117" s="100">
        <v>0</v>
      </c>
      <c r="AM117" s="100">
        <v>0</v>
      </c>
      <c r="AN117" s="100">
        <v>0</v>
      </c>
      <c r="AO117" s="100">
        <v>0</v>
      </c>
      <c r="AP117" s="100">
        <v>0</v>
      </c>
      <c r="AQ117" s="100">
        <v>0</v>
      </c>
      <c r="AR117" s="100">
        <v>0</v>
      </c>
      <c r="AS117" s="100">
        <v>0</v>
      </c>
      <c r="AT117" s="58"/>
    </row>
    <row r="118" spans="27:46" x14ac:dyDescent="0.25">
      <c r="AA118" s="3"/>
      <c r="AB118" s="58" t="s">
        <v>5369</v>
      </c>
      <c r="AC118" s="168" t="e">
        <v>#N/A</v>
      </c>
      <c r="AD118" s="100">
        <v>0</v>
      </c>
      <c r="AE118" s="100">
        <v>0</v>
      </c>
      <c r="AF118" s="100">
        <v>0</v>
      </c>
      <c r="AG118" s="100">
        <v>0</v>
      </c>
      <c r="AH118" s="100">
        <v>0</v>
      </c>
      <c r="AI118" s="100">
        <v>0</v>
      </c>
      <c r="AJ118" s="100">
        <v>0</v>
      </c>
      <c r="AK118" s="100">
        <v>0</v>
      </c>
      <c r="AL118" s="100">
        <v>0</v>
      </c>
      <c r="AM118" s="100">
        <v>0</v>
      </c>
      <c r="AN118" s="100">
        <v>0</v>
      </c>
      <c r="AO118" s="100">
        <v>0</v>
      </c>
      <c r="AP118" s="100">
        <v>0</v>
      </c>
      <c r="AQ118" s="100">
        <v>0</v>
      </c>
      <c r="AR118" s="100">
        <v>0</v>
      </c>
      <c r="AS118" s="100">
        <v>0</v>
      </c>
      <c r="AT118" s="58"/>
    </row>
    <row r="119" spans="27:46" x14ac:dyDescent="0.25">
      <c r="AA119" s="3"/>
      <c r="AB119" s="58" t="s">
        <v>5370</v>
      </c>
      <c r="AC119" s="168" t="e">
        <v>#N/A</v>
      </c>
      <c r="AD119" s="100">
        <v>0</v>
      </c>
      <c r="AE119" s="100">
        <v>0</v>
      </c>
      <c r="AF119" s="100">
        <v>0</v>
      </c>
      <c r="AG119" s="100">
        <v>0</v>
      </c>
      <c r="AH119" s="100">
        <v>0</v>
      </c>
      <c r="AI119" s="100">
        <v>0</v>
      </c>
      <c r="AJ119" s="100">
        <v>0</v>
      </c>
      <c r="AK119" s="100">
        <v>0</v>
      </c>
      <c r="AL119" s="100">
        <v>0</v>
      </c>
      <c r="AM119" s="100">
        <v>0</v>
      </c>
      <c r="AN119" s="100">
        <v>0</v>
      </c>
      <c r="AO119" s="100">
        <v>0</v>
      </c>
      <c r="AP119" s="100">
        <v>0</v>
      </c>
      <c r="AQ119" s="100">
        <v>0</v>
      </c>
      <c r="AR119" s="100">
        <v>0</v>
      </c>
      <c r="AS119" s="100">
        <v>0</v>
      </c>
      <c r="AT119" s="58"/>
    </row>
    <row r="120" spans="27:46" x14ac:dyDescent="0.25">
      <c r="AA120" s="3"/>
      <c r="AB120" s="58" t="s">
        <v>5170</v>
      </c>
      <c r="AC120" s="168" t="s">
        <v>987</v>
      </c>
      <c r="AD120" s="100">
        <v>0</v>
      </c>
      <c r="AE120" s="100">
        <v>0</v>
      </c>
      <c r="AF120" s="100">
        <v>0</v>
      </c>
      <c r="AG120" s="100">
        <v>0</v>
      </c>
      <c r="AH120" s="100">
        <v>0</v>
      </c>
      <c r="AI120" s="100">
        <v>0</v>
      </c>
      <c r="AJ120" s="100">
        <v>0</v>
      </c>
      <c r="AK120" s="100">
        <v>2204.3484009544554</v>
      </c>
      <c r="AL120" s="100">
        <v>0</v>
      </c>
      <c r="AM120" s="100">
        <v>0</v>
      </c>
      <c r="AN120" s="100">
        <v>0</v>
      </c>
      <c r="AO120" s="100">
        <v>2204.3484009544554</v>
      </c>
      <c r="AP120" s="100">
        <v>0</v>
      </c>
      <c r="AQ120" s="100">
        <v>0</v>
      </c>
      <c r="AR120" s="100">
        <v>0</v>
      </c>
      <c r="AS120" s="100">
        <v>2204.3484009544554</v>
      </c>
      <c r="AT120" s="58"/>
    </row>
    <row r="121" spans="27:46" x14ac:dyDescent="0.25">
      <c r="AA121" s="3"/>
      <c r="AB121" s="58" t="s">
        <v>5371</v>
      </c>
      <c r="AC121" s="168" t="e">
        <v>#N/A</v>
      </c>
      <c r="AD121" s="100">
        <v>0</v>
      </c>
      <c r="AE121" s="100">
        <v>0</v>
      </c>
      <c r="AF121" s="100">
        <v>0</v>
      </c>
      <c r="AG121" s="100">
        <v>0</v>
      </c>
      <c r="AH121" s="100">
        <v>0</v>
      </c>
      <c r="AI121" s="100">
        <v>0</v>
      </c>
      <c r="AJ121" s="100">
        <v>0</v>
      </c>
      <c r="AK121" s="100">
        <v>0</v>
      </c>
      <c r="AL121" s="100">
        <v>0</v>
      </c>
      <c r="AM121" s="100">
        <v>0</v>
      </c>
      <c r="AN121" s="100">
        <v>0</v>
      </c>
      <c r="AO121" s="100">
        <v>0</v>
      </c>
      <c r="AP121" s="100">
        <v>0</v>
      </c>
      <c r="AQ121" s="100">
        <v>0</v>
      </c>
      <c r="AR121" s="100">
        <v>0</v>
      </c>
      <c r="AS121" s="100">
        <v>0</v>
      </c>
      <c r="AT121" s="58"/>
    </row>
    <row r="122" spans="27:46" x14ac:dyDescent="0.25">
      <c r="AA122" s="3"/>
      <c r="AB122" s="58" t="s">
        <v>5372</v>
      </c>
      <c r="AC122" s="168" t="e">
        <v>#N/A</v>
      </c>
      <c r="AD122" s="100">
        <v>0</v>
      </c>
      <c r="AE122" s="100">
        <v>0</v>
      </c>
      <c r="AF122" s="100">
        <v>0</v>
      </c>
      <c r="AG122" s="100">
        <v>0</v>
      </c>
      <c r="AH122" s="100">
        <v>0</v>
      </c>
      <c r="AI122" s="100">
        <v>0</v>
      </c>
      <c r="AJ122" s="100">
        <v>0</v>
      </c>
      <c r="AK122" s="100">
        <v>0</v>
      </c>
      <c r="AL122" s="100">
        <v>0</v>
      </c>
      <c r="AM122" s="100">
        <v>0</v>
      </c>
      <c r="AN122" s="100">
        <v>0</v>
      </c>
      <c r="AO122" s="100">
        <v>0</v>
      </c>
      <c r="AP122" s="100">
        <v>0</v>
      </c>
      <c r="AQ122" s="100">
        <v>0</v>
      </c>
      <c r="AR122" s="100">
        <v>0</v>
      </c>
      <c r="AS122" s="100">
        <v>0</v>
      </c>
      <c r="AT122" s="58"/>
    </row>
    <row r="123" spans="27:46" x14ac:dyDescent="0.25">
      <c r="AA123" s="3"/>
      <c r="AB123" s="58" t="s">
        <v>5373</v>
      </c>
      <c r="AC123" s="168" t="e">
        <v>#N/A</v>
      </c>
      <c r="AD123" s="100">
        <v>0</v>
      </c>
      <c r="AE123" s="100">
        <v>0</v>
      </c>
      <c r="AF123" s="100">
        <v>0</v>
      </c>
      <c r="AG123" s="100">
        <v>0</v>
      </c>
      <c r="AH123" s="100">
        <v>0</v>
      </c>
      <c r="AI123" s="100">
        <v>0</v>
      </c>
      <c r="AJ123" s="100">
        <v>0</v>
      </c>
      <c r="AK123" s="100">
        <v>0</v>
      </c>
      <c r="AL123" s="100">
        <v>0</v>
      </c>
      <c r="AM123" s="100">
        <v>0</v>
      </c>
      <c r="AN123" s="100">
        <v>0</v>
      </c>
      <c r="AO123" s="100">
        <v>0</v>
      </c>
      <c r="AP123" s="100">
        <v>0</v>
      </c>
      <c r="AQ123" s="100">
        <v>0</v>
      </c>
      <c r="AR123" s="100">
        <v>0</v>
      </c>
      <c r="AS123" s="100">
        <v>0</v>
      </c>
      <c r="AT123" s="58"/>
    </row>
    <row r="124" spans="27:46" x14ac:dyDescent="0.25">
      <c r="AA124" s="3"/>
      <c r="AB124" s="58" t="s">
        <v>5166</v>
      </c>
      <c r="AC124" s="168" t="s">
        <v>62</v>
      </c>
      <c r="AD124" s="100">
        <v>0</v>
      </c>
      <c r="AE124" s="100">
        <v>0</v>
      </c>
      <c r="AF124" s="100">
        <v>0</v>
      </c>
      <c r="AG124" s="100">
        <v>642.99651279836792</v>
      </c>
      <c r="AH124" s="100">
        <v>0</v>
      </c>
      <c r="AI124" s="100">
        <v>0</v>
      </c>
      <c r="AJ124" s="100">
        <v>0</v>
      </c>
      <c r="AK124" s="100">
        <v>642.99651279836792</v>
      </c>
      <c r="AL124" s="100">
        <v>0</v>
      </c>
      <c r="AM124" s="100">
        <v>0</v>
      </c>
      <c r="AN124" s="100">
        <v>0</v>
      </c>
      <c r="AO124" s="100">
        <v>642.99651279836792</v>
      </c>
      <c r="AP124" s="100">
        <v>0</v>
      </c>
      <c r="AQ124" s="100">
        <v>0</v>
      </c>
      <c r="AR124" s="100">
        <v>0</v>
      </c>
      <c r="AS124" s="100">
        <v>642.99651279836792</v>
      </c>
      <c r="AT124" s="58"/>
    </row>
    <row r="125" spans="27:46" x14ac:dyDescent="0.25">
      <c r="AA125" s="3"/>
      <c r="AB125" s="58" t="s">
        <v>5163</v>
      </c>
      <c r="AC125" s="168" t="s">
        <v>181</v>
      </c>
      <c r="AD125" s="100">
        <v>0</v>
      </c>
      <c r="AE125" s="100">
        <v>0</v>
      </c>
      <c r="AF125" s="100">
        <v>0</v>
      </c>
      <c r="AG125" s="100">
        <v>0</v>
      </c>
      <c r="AH125" s="100">
        <v>0</v>
      </c>
      <c r="AI125" s="100">
        <v>0</v>
      </c>
      <c r="AJ125" s="100">
        <v>0</v>
      </c>
      <c r="AK125" s="100">
        <v>0</v>
      </c>
      <c r="AL125" s="100">
        <v>0</v>
      </c>
      <c r="AM125" s="100">
        <v>0</v>
      </c>
      <c r="AN125" s="100">
        <v>0</v>
      </c>
      <c r="AO125" s="100">
        <v>0</v>
      </c>
      <c r="AP125" s="100">
        <v>0</v>
      </c>
      <c r="AQ125" s="100">
        <v>0</v>
      </c>
      <c r="AR125" s="100">
        <v>0</v>
      </c>
      <c r="AS125" s="100">
        <v>0</v>
      </c>
      <c r="AT125" s="58"/>
    </row>
    <row r="126" spans="27:46" x14ac:dyDescent="0.25">
      <c r="AA126" s="3"/>
      <c r="AB126" s="58" t="s">
        <v>5164</v>
      </c>
      <c r="AC126" s="168" t="s">
        <v>68</v>
      </c>
      <c r="AD126" s="100">
        <v>0</v>
      </c>
      <c r="AE126" s="100">
        <v>0</v>
      </c>
      <c r="AF126" s="100">
        <v>0</v>
      </c>
      <c r="AG126" s="100">
        <v>160.14912049185486</v>
      </c>
      <c r="AH126" s="100">
        <v>0</v>
      </c>
      <c r="AI126" s="100">
        <v>0</v>
      </c>
      <c r="AJ126" s="100">
        <v>0</v>
      </c>
      <c r="AK126" s="100">
        <v>160.14912049185486</v>
      </c>
      <c r="AL126" s="100">
        <v>0</v>
      </c>
      <c r="AM126" s="100">
        <v>0</v>
      </c>
      <c r="AN126" s="100">
        <v>0</v>
      </c>
      <c r="AO126" s="100">
        <v>160.14912049185486</v>
      </c>
      <c r="AP126" s="100">
        <v>0</v>
      </c>
      <c r="AQ126" s="100">
        <v>0</v>
      </c>
      <c r="AR126" s="100">
        <v>0</v>
      </c>
      <c r="AS126" s="100">
        <v>160.14912049185486</v>
      </c>
      <c r="AT126" s="58"/>
    </row>
    <row r="127" spans="27:46" x14ac:dyDescent="0.25">
      <c r="AA127" s="3"/>
      <c r="AB127" s="58" t="s">
        <v>5167</v>
      </c>
      <c r="AC127" s="168" t="s">
        <v>95</v>
      </c>
      <c r="AD127" s="100">
        <v>0</v>
      </c>
      <c r="AE127" s="100">
        <v>0</v>
      </c>
      <c r="AF127" s="100">
        <v>0</v>
      </c>
      <c r="AG127" s="100">
        <v>0</v>
      </c>
      <c r="AH127" s="100">
        <v>0</v>
      </c>
      <c r="AI127" s="100">
        <v>0</v>
      </c>
      <c r="AJ127" s="100">
        <v>0</v>
      </c>
      <c r="AK127" s="100">
        <v>0</v>
      </c>
      <c r="AL127" s="100">
        <v>0</v>
      </c>
      <c r="AM127" s="100">
        <v>0</v>
      </c>
      <c r="AN127" s="100">
        <v>0</v>
      </c>
      <c r="AO127" s="100">
        <v>0</v>
      </c>
      <c r="AP127" s="100">
        <v>0</v>
      </c>
      <c r="AQ127" s="100">
        <v>0</v>
      </c>
      <c r="AR127" s="100">
        <v>0</v>
      </c>
      <c r="AS127" s="100">
        <v>0</v>
      </c>
      <c r="AT127" s="58"/>
    </row>
    <row r="128" spans="27:46" x14ac:dyDescent="0.25">
      <c r="AA128" s="3"/>
      <c r="AB128" s="58" t="s">
        <v>5374</v>
      </c>
      <c r="AC128" s="168" t="e">
        <v>#N/A</v>
      </c>
      <c r="AD128" s="100">
        <v>0</v>
      </c>
      <c r="AE128" s="100">
        <v>0</v>
      </c>
      <c r="AF128" s="100">
        <v>0</v>
      </c>
      <c r="AG128" s="100">
        <v>0</v>
      </c>
      <c r="AH128" s="100">
        <v>0</v>
      </c>
      <c r="AI128" s="100">
        <v>0</v>
      </c>
      <c r="AJ128" s="100">
        <v>0</v>
      </c>
      <c r="AK128" s="100">
        <v>0</v>
      </c>
      <c r="AL128" s="100">
        <v>0</v>
      </c>
      <c r="AM128" s="100">
        <v>0</v>
      </c>
      <c r="AN128" s="100">
        <v>0</v>
      </c>
      <c r="AO128" s="100">
        <v>0</v>
      </c>
      <c r="AP128" s="100">
        <v>0</v>
      </c>
      <c r="AQ128" s="100">
        <v>0</v>
      </c>
      <c r="AR128" s="100">
        <v>0</v>
      </c>
      <c r="AS128" s="100">
        <v>0</v>
      </c>
      <c r="AT128" s="58"/>
    </row>
    <row r="129" spans="27:46" x14ac:dyDescent="0.25">
      <c r="AA129" s="3"/>
      <c r="AB129" s="58" t="s">
        <v>5375</v>
      </c>
      <c r="AC129" s="168" t="e">
        <v>#N/A</v>
      </c>
      <c r="AD129" s="100">
        <v>0</v>
      </c>
      <c r="AE129" s="100">
        <v>0</v>
      </c>
      <c r="AF129" s="100">
        <v>0</v>
      </c>
      <c r="AG129" s="100">
        <v>0</v>
      </c>
      <c r="AH129" s="100">
        <v>0</v>
      </c>
      <c r="AI129" s="100">
        <v>0</v>
      </c>
      <c r="AJ129" s="100">
        <v>0</v>
      </c>
      <c r="AK129" s="100">
        <v>0</v>
      </c>
      <c r="AL129" s="100">
        <v>0</v>
      </c>
      <c r="AM129" s="100">
        <v>0</v>
      </c>
      <c r="AN129" s="100">
        <v>0</v>
      </c>
      <c r="AO129" s="100">
        <v>0</v>
      </c>
      <c r="AP129" s="100">
        <v>0</v>
      </c>
      <c r="AQ129" s="100">
        <v>0</v>
      </c>
      <c r="AR129" s="100">
        <v>0</v>
      </c>
      <c r="AS129" s="100">
        <v>0</v>
      </c>
      <c r="AT129" s="58"/>
    </row>
    <row r="130" spans="27:46" x14ac:dyDescent="0.25">
      <c r="AA130" s="3"/>
      <c r="AB130" s="58" t="s">
        <v>5165</v>
      </c>
      <c r="AC130" s="168" t="s">
        <v>851</v>
      </c>
      <c r="AD130" s="100">
        <v>0</v>
      </c>
      <c r="AE130" s="100">
        <v>0</v>
      </c>
      <c r="AF130" s="100">
        <v>0</v>
      </c>
      <c r="AG130" s="100">
        <v>0</v>
      </c>
      <c r="AH130" s="100">
        <v>0</v>
      </c>
      <c r="AI130" s="100">
        <v>0</v>
      </c>
      <c r="AJ130" s="100">
        <v>0</v>
      </c>
      <c r="AK130" s="100">
        <v>0</v>
      </c>
      <c r="AL130" s="100">
        <v>0</v>
      </c>
      <c r="AM130" s="100">
        <v>0</v>
      </c>
      <c r="AN130" s="100">
        <v>0</v>
      </c>
      <c r="AO130" s="100">
        <v>0</v>
      </c>
      <c r="AP130" s="100">
        <v>0</v>
      </c>
      <c r="AQ130" s="100">
        <v>0</v>
      </c>
      <c r="AR130" s="100">
        <v>0</v>
      </c>
      <c r="AS130" s="100">
        <v>0</v>
      </c>
      <c r="AT130" s="58"/>
    </row>
    <row r="131" spans="27:46" x14ac:dyDescent="0.25">
      <c r="AA131" s="3"/>
      <c r="AB131" s="58" t="s">
        <v>5376</v>
      </c>
      <c r="AC131" s="168" t="e">
        <v>#N/A</v>
      </c>
      <c r="AD131" s="100">
        <v>0</v>
      </c>
      <c r="AE131" s="100">
        <v>0</v>
      </c>
      <c r="AF131" s="100">
        <v>0</v>
      </c>
      <c r="AG131" s="100">
        <v>0</v>
      </c>
      <c r="AH131" s="100">
        <v>0</v>
      </c>
      <c r="AI131" s="100">
        <v>0</v>
      </c>
      <c r="AJ131" s="100">
        <v>0</v>
      </c>
      <c r="AK131" s="100">
        <v>0</v>
      </c>
      <c r="AL131" s="100">
        <v>0</v>
      </c>
      <c r="AM131" s="100">
        <v>0</v>
      </c>
      <c r="AN131" s="100">
        <v>0</v>
      </c>
      <c r="AO131" s="100">
        <v>0</v>
      </c>
      <c r="AP131" s="100">
        <v>0</v>
      </c>
      <c r="AQ131" s="100">
        <v>0</v>
      </c>
      <c r="AR131" s="100">
        <v>0</v>
      </c>
      <c r="AS131" s="100">
        <v>0</v>
      </c>
      <c r="AT131" s="58"/>
    </row>
    <row r="132" spans="27:46" x14ac:dyDescent="0.25">
      <c r="AA132" s="3"/>
      <c r="AB132" s="58" t="s">
        <v>5237</v>
      </c>
      <c r="AC132" s="168" t="s">
        <v>41</v>
      </c>
      <c r="AD132" s="100">
        <v>0</v>
      </c>
      <c r="AE132" s="100">
        <v>0</v>
      </c>
      <c r="AF132" s="100">
        <v>0</v>
      </c>
      <c r="AG132" s="100">
        <v>0</v>
      </c>
      <c r="AH132" s="100">
        <v>0</v>
      </c>
      <c r="AI132" s="100">
        <v>0</v>
      </c>
      <c r="AJ132" s="100">
        <v>0</v>
      </c>
      <c r="AK132" s="100">
        <v>0</v>
      </c>
      <c r="AL132" s="100">
        <v>0</v>
      </c>
      <c r="AM132" s="100">
        <v>0</v>
      </c>
      <c r="AN132" s="100">
        <v>0</v>
      </c>
      <c r="AO132" s="100">
        <v>0</v>
      </c>
      <c r="AP132" s="100">
        <v>0</v>
      </c>
      <c r="AQ132" s="100">
        <v>0</v>
      </c>
      <c r="AR132" s="100">
        <v>0</v>
      </c>
      <c r="AS132" s="100">
        <v>0</v>
      </c>
      <c r="AT132" s="58"/>
    </row>
    <row r="133" spans="27:46" x14ac:dyDescent="0.25">
      <c r="AA133" s="3"/>
      <c r="AB133" s="58" t="s">
        <v>5377</v>
      </c>
      <c r="AC133" s="168" t="e">
        <v>#N/A</v>
      </c>
      <c r="AD133" s="100">
        <v>0</v>
      </c>
      <c r="AE133" s="100">
        <v>0</v>
      </c>
      <c r="AF133" s="100">
        <v>0</v>
      </c>
      <c r="AG133" s="100">
        <v>0</v>
      </c>
      <c r="AH133" s="100">
        <v>0</v>
      </c>
      <c r="AI133" s="100">
        <v>0</v>
      </c>
      <c r="AJ133" s="100">
        <v>0</v>
      </c>
      <c r="AK133" s="100">
        <v>0</v>
      </c>
      <c r="AL133" s="100">
        <v>0</v>
      </c>
      <c r="AM133" s="100">
        <v>0</v>
      </c>
      <c r="AN133" s="100">
        <v>0</v>
      </c>
      <c r="AO133" s="100">
        <v>0</v>
      </c>
      <c r="AP133" s="100">
        <v>0</v>
      </c>
      <c r="AQ133" s="100">
        <v>0</v>
      </c>
      <c r="AR133" s="100">
        <v>0</v>
      </c>
      <c r="AS133" s="100">
        <v>0</v>
      </c>
      <c r="AT133" s="58"/>
    </row>
    <row r="134" spans="27:46" x14ac:dyDescent="0.25">
      <c r="AA134" s="3"/>
      <c r="AB134" s="58" t="s">
        <v>5378</v>
      </c>
      <c r="AC134" s="168" t="e">
        <v>#N/A</v>
      </c>
      <c r="AD134" s="100">
        <v>0</v>
      </c>
      <c r="AE134" s="100">
        <v>0</v>
      </c>
      <c r="AF134" s="100">
        <v>0</v>
      </c>
      <c r="AG134" s="100">
        <v>0</v>
      </c>
      <c r="AH134" s="100">
        <v>0</v>
      </c>
      <c r="AI134" s="100">
        <v>0</v>
      </c>
      <c r="AJ134" s="100">
        <v>0</v>
      </c>
      <c r="AK134" s="100">
        <v>0</v>
      </c>
      <c r="AL134" s="100">
        <v>0</v>
      </c>
      <c r="AM134" s="100">
        <v>0</v>
      </c>
      <c r="AN134" s="100">
        <v>0</v>
      </c>
      <c r="AO134" s="100">
        <v>0</v>
      </c>
      <c r="AP134" s="100">
        <v>0</v>
      </c>
      <c r="AQ134" s="100">
        <v>0</v>
      </c>
      <c r="AR134" s="100">
        <v>0</v>
      </c>
      <c r="AS134" s="100">
        <v>0</v>
      </c>
      <c r="AT134" s="58"/>
    </row>
    <row r="135" spans="27:46" x14ac:dyDescent="0.25">
      <c r="AA135" s="3"/>
      <c r="AB135" s="58" t="s">
        <v>5268</v>
      </c>
      <c r="AC135" s="168" t="s">
        <v>51</v>
      </c>
      <c r="AD135" s="100">
        <v>0</v>
      </c>
      <c r="AE135" s="100">
        <v>0</v>
      </c>
      <c r="AF135" s="100">
        <v>0</v>
      </c>
      <c r="AG135" s="100">
        <v>0</v>
      </c>
      <c r="AH135" s="100">
        <v>0</v>
      </c>
      <c r="AI135" s="100">
        <v>0</v>
      </c>
      <c r="AJ135" s="100">
        <v>0</v>
      </c>
      <c r="AK135" s="100">
        <v>0</v>
      </c>
      <c r="AL135" s="100">
        <v>0</v>
      </c>
      <c r="AM135" s="100">
        <v>0</v>
      </c>
      <c r="AN135" s="100">
        <v>0</v>
      </c>
      <c r="AO135" s="100">
        <v>0</v>
      </c>
      <c r="AP135" s="100">
        <v>0</v>
      </c>
      <c r="AQ135" s="100">
        <v>0</v>
      </c>
      <c r="AR135" s="100">
        <v>0</v>
      </c>
      <c r="AS135" s="100">
        <v>280.74378473029913</v>
      </c>
      <c r="AT135" s="58"/>
    </row>
    <row r="136" spans="27:46" x14ac:dyDescent="0.25">
      <c r="AA136" s="3"/>
      <c r="AB136" s="58" t="s">
        <v>5379</v>
      </c>
      <c r="AC136" s="168" t="e">
        <v>#N/A</v>
      </c>
      <c r="AD136" s="100">
        <v>0</v>
      </c>
      <c r="AE136" s="100">
        <v>0</v>
      </c>
      <c r="AF136" s="100">
        <v>0</v>
      </c>
      <c r="AG136" s="100">
        <v>0</v>
      </c>
      <c r="AH136" s="100">
        <v>0</v>
      </c>
      <c r="AI136" s="100">
        <v>0</v>
      </c>
      <c r="AJ136" s="100">
        <v>0</v>
      </c>
      <c r="AK136" s="100">
        <v>0</v>
      </c>
      <c r="AL136" s="100">
        <v>0</v>
      </c>
      <c r="AM136" s="100">
        <v>0</v>
      </c>
      <c r="AN136" s="100">
        <v>0</v>
      </c>
      <c r="AO136" s="100">
        <v>0</v>
      </c>
      <c r="AP136" s="100">
        <v>0</v>
      </c>
      <c r="AQ136" s="100">
        <v>0</v>
      </c>
      <c r="AR136" s="100">
        <v>0</v>
      </c>
      <c r="AS136" s="100">
        <v>0</v>
      </c>
      <c r="AT136" s="58"/>
    </row>
    <row r="137" spans="27:46" x14ac:dyDescent="0.25">
      <c r="AA137" s="3"/>
      <c r="AB137" s="58" t="s">
        <v>5336</v>
      </c>
      <c r="AC137" s="168" t="e">
        <v>#N/A</v>
      </c>
      <c r="AD137" s="100">
        <v>0</v>
      </c>
      <c r="AE137" s="100">
        <v>0</v>
      </c>
      <c r="AF137" s="100">
        <v>0</v>
      </c>
      <c r="AG137" s="100">
        <v>0</v>
      </c>
      <c r="AH137" s="100">
        <v>0</v>
      </c>
      <c r="AI137" s="100">
        <v>0</v>
      </c>
      <c r="AJ137" s="100">
        <v>0</v>
      </c>
      <c r="AK137" s="100">
        <v>0</v>
      </c>
      <c r="AL137" s="100">
        <v>0</v>
      </c>
      <c r="AM137" s="100">
        <v>0</v>
      </c>
      <c r="AN137" s="100">
        <v>0</v>
      </c>
      <c r="AO137" s="100">
        <v>0</v>
      </c>
      <c r="AP137" s="100">
        <v>0</v>
      </c>
      <c r="AQ137" s="100">
        <v>0</v>
      </c>
      <c r="AR137" s="100">
        <v>0</v>
      </c>
      <c r="AS137" s="100">
        <v>0</v>
      </c>
      <c r="AT137" s="58"/>
    </row>
    <row r="138" spans="27:46" x14ac:dyDescent="0.25">
      <c r="AA138" s="3"/>
      <c r="AB138" s="58" t="s">
        <v>5380</v>
      </c>
      <c r="AC138" s="168" t="e">
        <v>#N/A</v>
      </c>
      <c r="AD138" s="100">
        <v>0</v>
      </c>
      <c r="AE138" s="100">
        <v>0</v>
      </c>
      <c r="AF138" s="100">
        <v>0</v>
      </c>
      <c r="AG138" s="100">
        <v>0</v>
      </c>
      <c r="AH138" s="100">
        <v>0</v>
      </c>
      <c r="AI138" s="100">
        <v>0</v>
      </c>
      <c r="AJ138" s="100">
        <v>0</v>
      </c>
      <c r="AK138" s="100">
        <v>0</v>
      </c>
      <c r="AL138" s="100">
        <v>0</v>
      </c>
      <c r="AM138" s="100">
        <v>0</v>
      </c>
      <c r="AN138" s="100">
        <v>0</v>
      </c>
      <c r="AO138" s="100">
        <v>0</v>
      </c>
      <c r="AP138" s="100">
        <v>0</v>
      </c>
      <c r="AQ138" s="100">
        <v>0</v>
      </c>
      <c r="AR138" s="100">
        <v>0</v>
      </c>
      <c r="AS138" s="100">
        <v>0</v>
      </c>
      <c r="AT138" s="58"/>
    </row>
    <row r="139" spans="27:46" x14ac:dyDescent="0.25">
      <c r="AA139" s="3"/>
      <c r="AB139" s="58" t="s">
        <v>5296</v>
      </c>
      <c r="AC139" s="168" t="s">
        <v>987</v>
      </c>
      <c r="AD139" s="100">
        <v>0</v>
      </c>
      <c r="AE139" s="100">
        <v>0</v>
      </c>
      <c r="AF139" s="100">
        <v>0</v>
      </c>
      <c r="AG139" s="100">
        <v>0</v>
      </c>
      <c r="AH139" s="100">
        <v>0</v>
      </c>
      <c r="AI139" s="100">
        <v>0</v>
      </c>
      <c r="AJ139" s="100">
        <v>0</v>
      </c>
      <c r="AK139" s="100">
        <v>0</v>
      </c>
      <c r="AL139" s="100">
        <v>0</v>
      </c>
      <c r="AM139" s="100">
        <v>0</v>
      </c>
      <c r="AN139" s="100">
        <v>0</v>
      </c>
      <c r="AO139" s="100">
        <v>0</v>
      </c>
      <c r="AP139" s="100">
        <v>0</v>
      </c>
      <c r="AQ139" s="100">
        <v>0</v>
      </c>
      <c r="AR139" s="100">
        <v>0</v>
      </c>
      <c r="AS139" s="100">
        <v>0</v>
      </c>
      <c r="AT139" s="58"/>
    </row>
    <row r="140" spans="27:46" x14ac:dyDescent="0.25">
      <c r="AA140" s="3"/>
      <c r="AB140" s="58" t="s">
        <v>5381</v>
      </c>
      <c r="AC140" s="168" t="e">
        <v>#N/A</v>
      </c>
      <c r="AD140" s="100">
        <v>0</v>
      </c>
      <c r="AE140" s="100">
        <v>0</v>
      </c>
      <c r="AF140" s="100">
        <v>0</v>
      </c>
      <c r="AG140" s="100">
        <v>0</v>
      </c>
      <c r="AH140" s="100">
        <v>0</v>
      </c>
      <c r="AI140" s="100">
        <v>0</v>
      </c>
      <c r="AJ140" s="100">
        <v>0</v>
      </c>
      <c r="AK140" s="100">
        <v>0</v>
      </c>
      <c r="AL140" s="100">
        <v>0</v>
      </c>
      <c r="AM140" s="100">
        <v>0</v>
      </c>
      <c r="AN140" s="100">
        <v>0</v>
      </c>
      <c r="AO140" s="100">
        <v>0</v>
      </c>
      <c r="AP140" s="100">
        <v>0</v>
      </c>
      <c r="AQ140" s="100">
        <v>0</v>
      </c>
      <c r="AR140" s="100">
        <v>0</v>
      </c>
      <c r="AS140" s="100">
        <v>0</v>
      </c>
      <c r="AT140" s="58"/>
    </row>
    <row r="141" spans="27:46" x14ac:dyDescent="0.25">
      <c r="AA141" s="3"/>
      <c r="AB141" s="58" t="s">
        <v>5382</v>
      </c>
      <c r="AC141" s="168" t="e">
        <v>#N/A</v>
      </c>
      <c r="AD141" s="100">
        <v>0</v>
      </c>
      <c r="AE141" s="100">
        <v>0</v>
      </c>
      <c r="AF141" s="100">
        <v>0</v>
      </c>
      <c r="AG141" s="100">
        <v>0</v>
      </c>
      <c r="AH141" s="100">
        <v>0</v>
      </c>
      <c r="AI141" s="100">
        <v>0</v>
      </c>
      <c r="AJ141" s="100">
        <v>0</v>
      </c>
      <c r="AK141" s="100">
        <v>0</v>
      </c>
      <c r="AL141" s="100">
        <v>0</v>
      </c>
      <c r="AM141" s="100">
        <v>0</v>
      </c>
      <c r="AN141" s="100">
        <v>0</v>
      </c>
      <c r="AO141" s="100">
        <v>0</v>
      </c>
      <c r="AP141" s="100">
        <v>0</v>
      </c>
      <c r="AQ141" s="100">
        <v>0</v>
      </c>
      <c r="AR141" s="100">
        <v>0</v>
      </c>
      <c r="AS141" s="100">
        <v>0</v>
      </c>
      <c r="AT141" s="58"/>
    </row>
    <row r="142" spans="27:46" x14ac:dyDescent="0.25">
      <c r="AA142" s="3"/>
      <c r="AB142" s="58" t="s">
        <v>5283</v>
      </c>
      <c r="AC142" s="168" t="s">
        <v>851</v>
      </c>
      <c r="AD142" s="100">
        <v>0</v>
      </c>
      <c r="AE142" s="100">
        <v>0</v>
      </c>
      <c r="AF142" s="100">
        <v>0</v>
      </c>
      <c r="AG142" s="100">
        <v>0</v>
      </c>
      <c r="AH142" s="100">
        <v>0</v>
      </c>
      <c r="AI142" s="100">
        <v>0</v>
      </c>
      <c r="AJ142" s="100">
        <v>0</v>
      </c>
      <c r="AK142" s="100">
        <v>0</v>
      </c>
      <c r="AL142" s="100">
        <v>0</v>
      </c>
      <c r="AM142" s="100">
        <v>0</v>
      </c>
      <c r="AN142" s="100">
        <v>0</v>
      </c>
      <c r="AO142" s="100">
        <v>0</v>
      </c>
      <c r="AP142" s="100">
        <v>0</v>
      </c>
      <c r="AQ142" s="100">
        <v>0</v>
      </c>
      <c r="AR142" s="100">
        <v>0</v>
      </c>
      <c r="AS142" s="100">
        <v>0</v>
      </c>
      <c r="AT142" s="58"/>
    </row>
    <row r="143" spans="27:46" x14ac:dyDescent="0.25">
      <c r="AA143" s="3"/>
      <c r="AB143" s="58" t="s">
        <v>5251</v>
      </c>
      <c r="AC143" s="168" t="s">
        <v>41</v>
      </c>
      <c r="AD143" s="100">
        <v>0</v>
      </c>
      <c r="AE143" s="100">
        <v>0</v>
      </c>
      <c r="AF143" s="100">
        <v>0</v>
      </c>
      <c r="AG143" s="100">
        <v>0</v>
      </c>
      <c r="AH143" s="100">
        <v>0</v>
      </c>
      <c r="AI143" s="100">
        <v>0</v>
      </c>
      <c r="AJ143" s="100">
        <v>0</v>
      </c>
      <c r="AK143" s="100">
        <v>0</v>
      </c>
      <c r="AL143" s="100">
        <v>0</v>
      </c>
      <c r="AM143" s="100">
        <v>0</v>
      </c>
      <c r="AN143" s="100">
        <v>0</v>
      </c>
      <c r="AO143" s="100">
        <v>0</v>
      </c>
      <c r="AP143" s="100">
        <v>0</v>
      </c>
      <c r="AQ143" s="100">
        <v>0</v>
      </c>
      <c r="AR143" s="100">
        <v>0</v>
      </c>
      <c r="AS143" s="100">
        <v>0</v>
      </c>
      <c r="AT143" s="58"/>
    </row>
    <row r="144" spans="27:46" x14ac:dyDescent="0.25">
      <c r="AA144" s="3"/>
      <c r="AB144" s="58" t="s">
        <v>5239</v>
      </c>
      <c r="AC144" s="168" t="s">
        <v>911</v>
      </c>
      <c r="AD144" s="100">
        <v>0</v>
      </c>
      <c r="AE144" s="100">
        <v>0</v>
      </c>
      <c r="AF144" s="100">
        <v>0</v>
      </c>
      <c r="AG144" s="100">
        <v>0</v>
      </c>
      <c r="AH144" s="100">
        <v>0</v>
      </c>
      <c r="AI144" s="100">
        <v>0</v>
      </c>
      <c r="AJ144" s="100">
        <v>0</v>
      </c>
      <c r="AK144" s="100">
        <v>0</v>
      </c>
      <c r="AL144" s="100">
        <v>0</v>
      </c>
      <c r="AM144" s="100">
        <v>0</v>
      </c>
      <c r="AN144" s="100">
        <v>0</v>
      </c>
      <c r="AO144" s="100">
        <v>0</v>
      </c>
      <c r="AP144" s="100">
        <v>0</v>
      </c>
      <c r="AQ144" s="100">
        <v>0</v>
      </c>
      <c r="AR144" s="100">
        <v>0</v>
      </c>
      <c r="AS144" s="100">
        <v>567.94766790509243</v>
      </c>
      <c r="AT144" s="58"/>
    </row>
    <row r="145" spans="27:46" x14ac:dyDescent="0.25">
      <c r="AA145" s="3"/>
      <c r="AB145" s="58" t="s">
        <v>5174</v>
      </c>
      <c r="AC145" s="168" t="s">
        <v>51</v>
      </c>
      <c r="AD145" s="100">
        <v>0</v>
      </c>
      <c r="AE145" s="100">
        <v>0</v>
      </c>
      <c r="AF145" s="100">
        <v>0</v>
      </c>
      <c r="AG145" s="100">
        <v>0</v>
      </c>
      <c r="AH145" s="100">
        <v>0</v>
      </c>
      <c r="AI145" s="100">
        <v>0</v>
      </c>
      <c r="AJ145" s="100">
        <v>0</v>
      </c>
      <c r="AK145" s="100">
        <v>0</v>
      </c>
      <c r="AL145" s="100">
        <v>0</v>
      </c>
      <c r="AM145" s="100">
        <v>0</v>
      </c>
      <c r="AN145" s="100">
        <v>0</v>
      </c>
      <c r="AO145" s="100">
        <v>0</v>
      </c>
      <c r="AP145" s="100">
        <v>0</v>
      </c>
      <c r="AQ145" s="100">
        <v>0</v>
      </c>
      <c r="AR145" s="100">
        <v>0</v>
      </c>
      <c r="AS145" s="100">
        <v>0</v>
      </c>
      <c r="AT145" s="58"/>
    </row>
    <row r="146" spans="27:46" x14ac:dyDescent="0.25">
      <c r="AA146" s="3"/>
      <c r="AB146" s="58" t="s">
        <v>5335</v>
      </c>
      <c r="AC146" s="168" t="e">
        <v>#N/A</v>
      </c>
      <c r="AD146" s="100">
        <v>0</v>
      </c>
      <c r="AE146" s="100">
        <v>0</v>
      </c>
      <c r="AF146" s="100">
        <v>0</v>
      </c>
      <c r="AG146" s="100">
        <v>0</v>
      </c>
      <c r="AH146" s="100">
        <v>0</v>
      </c>
      <c r="AI146" s="100">
        <v>0</v>
      </c>
      <c r="AJ146" s="100">
        <v>0</v>
      </c>
      <c r="AK146" s="100">
        <v>0</v>
      </c>
      <c r="AL146" s="100">
        <v>0</v>
      </c>
      <c r="AM146" s="100">
        <v>0</v>
      </c>
      <c r="AN146" s="100">
        <v>0</v>
      </c>
      <c r="AO146" s="100">
        <v>0</v>
      </c>
      <c r="AP146" s="100">
        <v>0</v>
      </c>
      <c r="AQ146" s="100">
        <v>0</v>
      </c>
      <c r="AR146" s="100">
        <v>0</v>
      </c>
      <c r="AS146" s="100">
        <v>0</v>
      </c>
      <c r="AT146" s="58"/>
    </row>
    <row r="147" spans="27:46" x14ac:dyDescent="0.25">
      <c r="AA147" s="3"/>
      <c r="AB147" s="58" t="s">
        <v>5295</v>
      </c>
      <c r="AC147" s="168" t="s">
        <v>987</v>
      </c>
      <c r="AD147" s="100">
        <v>0</v>
      </c>
      <c r="AE147" s="100">
        <v>0</v>
      </c>
      <c r="AF147" s="100">
        <v>0</v>
      </c>
      <c r="AG147" s="100">
        <v>0</v>
      </c>
      <c r="AH147" s="100">
        <v>0</v>
      </c>
      <c r="AI147" s="100">
        <v>0</v>
      </c>
      <c r="AJ147" s="100">
        <v>0</v>
      </c>
      <c r="AK147" s="100">
        <v>0</v>
      </c>
      <c r="AL147" s="100">
        <v>0</v>
      </c>
      <c r="AM147" s="100">
        <v>0</v>
      </c>
      <c r="AN147" s="100">
        <v>0</v>
      </c>
      <c r="AO147" s="100">
        <v>0</v>
      </c>
      <c r="AP147" s="100">
        <v>0</v>
      </c>
      <c r="AQ147" s="100">
        <v>0</v>
      </c>
      <c r="AR147" s="100">
        <v>0</v>
      </c>
      <c r="AS147" s="100">
        <v>0</v>
      </c>
      <c r="AT147" s="58"/>
    </row>
    <row r="148" spans="27:46" x14ac:dyDescent="0.25">
      <c r="AA148" s="3"/>
      <c r="AB148" s="5" t="s">
        <v>5394</v>
      </c>
      <c r="AC148" s="21"/>
      <c r="AD148" s="172">
        <v>0</v>
      </c>
      <c r="AE148" s="172">
        <v>0</v>
      </c>
      <c r="AF148" s="172">
        <v>0</v>
      </c>
      <c r="AG148" s="172">
        <v>803.1456332902228</v>
      </c>
      <c r="AH148" s="172">
        <v>0</v>
      </c>
      <c r="AI148" s="172">
        <v>0</v>
      </c>
      <c r="AJ148" s="172">
        <v>0</v>
      </c>
      <c r="AK148" s="172">
        <v>803.1456332902228</v>
      </c>
      <c r="AL148" s="172">
        <v>0</v>
      </c>
      <c r="AM148" s="172">
        <v>0</v>
      </c>
      <c r="AN148" s="172">
        <v>0</v>
      </c>
      <c r="AO148" s="172">
        <v>803.1456332902228</v>
      </c>
      <c r="AP148" s="172">
        <v>0</v>
      </c>
      <c r="AQ148" s="172">
        <v>0</v>
      </c>
      <c r="AR148" s="172">
        <v>0</v>
      </c>
      <c r="AS148" s="172">
        <v>1371.0933011953152</v>
      </c>
      <c r="AT148" s="58"/>
    </row>
    <row r="149" spans="27:46" x14ac:dyDescent="0.25">
      <c r="AA149" s="3"/>
      <c r="AB149" s="10" t="s">
        <v>5395</v>
      </c>
      <c r="AC149" s="169"/>
      <c r="AD149" s="170">
        <v>0</v>
      </c>
      <c r="AE149" s="170">
        <v>0</v>
      </c>
      <c r="AF149" s="170">
        <v>0</v>
      </c>
      <c r="AG149" s="170">
        <v>0</v>
      </c>
      <c r="AH149" s="170">
        <v>0</v>
      </c>
      <c r="AI149" s="170">
        <v>0</v>
      </c>
      <c r="AJ149" s="170">
        <v>0</v>
      </c>
      <c r="AK149" s="170">
        <v>2204.3484009544554</v>
      </c>
      <c r="AL149" s="170">
        <v>0</v>
      </c>
      <c r="AM149" s="170">
        <v>0</v>
      </c>
      <c r="AN149" s="170">
        <v>0</v>
      </c>
      <c r="AO149" s="170">
        <v>2204.3484009544554</v>
      </c>
      <c r="AP149" s="170">
        <v>0</v>
      </c>
      <c r="AQ149" s="170">
        <v>0</v>
      </c>
      <c r="AR149" s="170">
        <v>0</v>
      </c>
      <c r="AS149" s="170">
        <v>2485.0921856847544</v>
      </c>
      <c r="AT149" s="58"/>
    </row>
    <row r="150" spans="27:46" x14ac:dyDescent="0.25">
      <c r="AA150" s="3"/>
      <c r="AB150" s="171" t="s">
        <v>5396</v>
      </c>
      <c r="AC150" s="3"/>
      <c r="AD150" s="3"/>
      <c r="AE150" s="3"/>
      <c r="AF150" s="3"/>
      <c r="AG150" s="3"/>
      <c r="AH150" s="3"/>
      <c r="AI150" s="3"/>
      <c r="AJ150" s="3"/>
      <c r="AK150" s="3"/>
      <c r="AL150" s="3"/>
      <c r="AM150" s="3"/>
      <c r="AN150" s="3"/>
      <c r="AO150" s="3"/>
      <c r="AP150" s="3"/>
      <c r="AQ150" s="3"/>
      <c r="AR150" s="3"/>
      <c r="AS150" s="3"/>
      <c r="AT150" s="3"/>
    </row>
  </sheetData>
  <pageMargins left="0.7" right="0.7" top="0.75" bottom="0.75" header="0.3" footer="0.3"/>
  <pageSetup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104"/>
  <sheetViews>
    <sheetView topLeftCell="E1" zoomScale="80" zoomScaleNormal="80" workbookViewId="0">
      <selection activeCell="W1" sqref="W1"/>
    </sheetView>
  </sheetViews>
  <sheetFormatPr defaultRowHeight="15" x14ac:dyDescent="0.25"/>
  <cols>
    <col min="1" max="1" width="4" style="3" customWidth="1"/>
    <col min="2" max="3" width="26.5703125" style="3" customWidth="1"/>
    <col min="4" max="4" width="17.42578125" style="3" customWidth="1"/>
    <col min="5" max="5" width="28.85546875" style="3" customWidth="1"/>
    <col min="6" max="6" width="38" style="3" customWidth="1"/>
    <col min="7" max="7" width="22.28515625" style="3" customWidth="1"/>
    <col min="8" max="10" width="21" style="3" customWidth="1"/>
    <col min="11" max="13" width="9.28515625" style="3" bestFit="1" customWidth="1"/>
    <col min="14" max="14" width="15.7109375" style="23" bestFit="1" customWidth="1"/>
    <col min="15" max="16" width="13.85546875" style="23" bestFit="1" customWidth="1"/>
    <col min="17" max="18" width="9.42578125" style="23" bestFit="1" customWidth="1"/>
    <col min="19" max="19" width="9.42578125" style="23" customWidth="1"/>
    <col min="20" max="21" width="14.7109375" style="3" customWidth="1"/>
    <col min="22" max="22" width="12.7109375" style="3" customWidth="1"/>
    <col min="23" max="23" width="19.42578125" style="3" customWidth="1"/>
    <col min="24" max="24" width="24.5703125" style="3" customWidth="1"/>
    <col min="25" max="25" width="9.7109375" style="3" customWidth="1"/>
    <col min="26" max="26" width="15.85546875" style="75" bestFit="1" customWidth="1"/>
    <col min="27" max="27" width="16.140625" style="75" customWidth="1"/>
  </cols>
  <sheetData>
    <row r="1" spans="1:27" ht="26.25" x14ac:dyDescent="0.4">
      <c r="A1" s="2" t="s">
        <v>3307</v>
      </c>
      <c r="N1" s="3"/>
      <c r="O1" s="3"/>
      <c r="P1" s="3"/>
      <c r="Q1" s="3"/>
      <c r="R1" s="3"/>
      <c r="S1" s="3"/>
      <c r="W1" s="7" t="s">
        <v>3308</v>
      </c>
      <c r="X1" s="8"/>
      <c r="Y1" s="16">
        <v>0</v>
      </c>
    </row>
    <row r="2" spans="1:27" x14ac:dyDescent="0.25">
      <c r="A2" s="19"/>
      <c r="N2" s="3"/>
      <c r="O2" s="3"/>
      <c r="P2" s="3"/>
      <c r="Q2" s="3"/>
      <c r="R2" s="3"/>
      <c r="S2" s="3"/>
      <c r="W2" s="20" t="s">
        <v>3309</v>
      </c>
      <c r="X2" s="21"/>
      <c r="Y2" s="16">
        <v>0</v>
      </c>
    </row>
    <row r="3" spans="1:27" x14ac:dyDescent="0.25">
      <c r="B3" s="22" t="s">
        <v>6</v>
      </c>
      <c r="C3" s="8">
        <v>1099</v>
      </c>
      <c r="W3" s="22" t="s">
        <v>3310</v>
      </c>
      <c r="X3" s="8"/>
      <c r="Y3" s="24">
        <v>2019</v>
      </c>
    </row>
    <row r="5" spans="1:27" ht="39" x14ac:dyDescent="0.25">
      <c r="B5" s="25" t="s">
        <v>3311</v>
      </c>
      <c r="C5" s="26" t="s">
        <v>3312</v>
      </c>
      <c r="D5" s="26" t="s">
        <v>3313</v>
      </c>
      <c r="E5" s="26" t="s">
        <v>3314</v>
      </c>
      <c r="F5" s="26" t="s">
        <v>3315</v>
      </c>
      <c r="G5" s="26" t="s">
        <v>3316</v>
      </c>
      <c r="H5" s="26" t="s">
        <v>3317</v>
      </c>
      <c r="I5" s="26" t="s">
        <v>3318</v>
      </c>
      <c r="J5" s="26" t="s">
        <v>3319</v>
      </c>
      <c r="K5" s="26" t="s">
        <v>3320</v>
      </c>
      <c r="L5" s="26" t="s">
        <v>3321</v>
      </c>
      <c r="M5" s="26" t="s">
        <v>3322</v>
      </c>
      <c r="N5" s="27" t="s">
        <v>3323</v>
      </c>
      <c r="O5" s="27" t="s">
        <v>3324</v>
      </c>
      <c r="P5" s="27" t="s">
        <v>3325</v>
      </c>
      <c r="Q5" s="27" t="s">
        <v>3326</v>
      </c>
      <c r="R5" s="27" t="s">
        <v>3327</v>
      </c>
      <c r="S5" s="27" t="s">
        <v>3328</v>
      </c>
      <c r="T5" s="26" t="s">
        <v>3329</v>
      </c>
      <c r="U5" s="26" t="s">
        <v>3330</v>
      </c>
      <c r="V5" s="26" t="s">
        <v>3331</v>
      </c>
      <c r="W5" s="26" t="s">
        <v>3332</v>
      </c>
      <c r="X5" s="26" t="s">
        <v>3333</v>
      </c>
      <c r="Y5" s="28" t="s">
        <v>5162</v>
      </c>
      <c r="Z5" s="76" t="s">
        <v>5321</v>
      </c>
      <c r="AA5" s="76" t="s">
        <v>5320</v>
      </c>
    </row>
    <row r="6" spans="1:27" x14ac:dyDescent="0.25">
      <c r="B6" s="29" t="s">
        <v>3334</v>
      </c>
      <c r="C6" s="29" t="s">
        <v>943</v>
      </c>
      <c r="D6" s="29" t="s">
        <v>83</v>
      </c>
      <c r="E6" s="29" t="s">
        <v>3335</v>
      </c>
      <c r="F6" s="29" t="s">
        <v>3336</v>
      </c>
      <c r="G6" s="29"/>
      <c r="H6" s="13" t="s">
        <v>3337</v>
      </c>
      <c r="I6" s="13" t="s">
        <v>3338</v>
      </c>
      <c r="J6" s="30"/>
      <c r="K6" s="31">
        <v>20</v>
      </c>
      <c r="L6" s="31">
        <v>17.559999999999999</v>
      </c>
      <c r="M6" s="31"/>
      <c r="N6" s="32"/>
      <c r="O6" s="32"/>
      <c r="P6" s="32"/>
      <c r="Q6" s="32"/>
      <c r="R6" s="32"/>
      <c r="S6" s="32"/>
      <c r="T6" s="33">
        <v>0</v>
      </c>
      <c r="U6" s="33">
        <v>1</v>
      </c>
      <c r="V6" s="30">
        <v>42159</v>
      </c>
      <c r="W6" s="30"/>
      <c r="X6" s="34">
        <v>55153</v>
      </c>
      <c r="Y6" s="16">
        <v>1</v>
      </c>
      <c r="Z6" s="75" t="str">
        <f>IF(J6="",IF(AA6,"RenExistRes","Unclassified"),J6)</f>
        <v>RenExistRes</v>
      </c>
      <c r="AA6" s="75">
        <f>IF(IFERROR(MATCH(C6,REN_Existing_Resources!E:E,0),FALSE),1,0)</f>
        <v>1</v>
      </c>
    </row>
    <row r="7" spans="1:27" x14ac:dyDescent="0.25">
      <c r="B7" s="29" t="s">
        <v>3334</v>
      </c>
      <c r="C7" s="29" t="s">
        <v>921</v>
      </c>
      <c r="D7" s="29" t="s">
        <v>3339</v>
      </c>
      <c r="E7" s="29" t="s">
        <v>3340</v>
      </c>
      <c r="F7" s="29" t="s">
        <v>3341</v>
      </c>
      <c r="G7" s="29"/>
      <c r="H7" s="13" t="s">
        <v>3337</v>
      </c>
      <c r="I7" s="13" t="s">
        <v>3338</v>
      </c>
      <c r="J7" s="30"/>
      <c r="K7" s="31">
        <v>20</v>
      </c>
      <c r="L7" s="31">
        <v>0</v>
      </c>
      <c r="M7" s="31"/>
      <c r="N7" s="32"/>
      <c r="O7" s="32"/>
      <c r="P7" s="32"/>
      <c r="Q7" s="32"/>
      <c r="R7" s="32"/>
      <c r="S7" s="32"/>
      <c r="T7" s="33">
        <v>0</v>
      </c>
      <c r="U7" s="33">
        <v>1</v>
      </c>
      <c r="V7" s="30">
        <v>41956</v>
      </c>
      <c r="W7" s="30"/>
      <c r="X7" s="34">
        <v>55153</v>
      </c>
      <c r="Y7" s="16">
        <v>1</v>
      </c>
      <c r="Z7" s="75" t="str">
        <f t="shared" ref="Z7:Z70" si="0">IF(J7="",IF(AA7,"RenExistRes","Unclassified"),J7)</f>
        <v>RenExistRes</v>
      </c>
      <c r="AA7" s="75">
        <f>IF(IFERROR(MATCH(C7,REN_Existing_Resources!E:E,0),FALSE),1,0)</f>
        <v>1</v>
      </c>
    </row>
    <row r="8" spans="1:27" x14ac:dyDescent="0.25">
      <c r="B8" s="29" t="s">
        <v>3334</v>
      </c>
      <c r="C8" s="29" t="s">
        <v>1831</v>
      </c>
      <c r="D8" s="29" t="s">
        <v>134</v>
      </c>
      <c r="E8" s="29"/>
      <c r="F8" s="29" t="s">
        <v>1830</v>
      </c>
      <c r="G8" s="29"/>
      <c r="H8" s="13" t="s">
        <v>3337</v>
      </c>
      <c r="I8" s="13" t="s">
        <v>3338</v>
      </c>
      <c r="J8" s="30"/>
      <c r="K8" s="31">
        <v>20</v>
      </c>
      <c r="L8" s="31">
        <v>0</v>
      </c>
      <c r="M8" s="31"/>
      <c r="N8" s="32"/>
      <c r="O8" s="32"/>
      <c r="P8" s="32"/>
      <c r="Q8" s="32"/>
      <c r="R8" s="32"/>
      <c r="S8" s="32"/>
      <c r="T8" s="33">
        <v>0</v>
      </c>
      <c r="U8" s="33">
        <v>1</v>
      </c>
      <c r="V8" s="30">
        <v>42361</v>
      </c>
      <c r="W8" s="30"/>
      <c r="X8" s="34">
        <v>55153</v>
      </c>
      <c r="Y8" s="16">
        <v>1</v>
      </c>
      <c r="Z8" s="75" t="str">
        <f t="shared" si="0"/>
        <v>RenExistRes</v>
      </c>
      <c r="AA8" s="75">
        <f>IF(IFERROR(MATCH(C8,REN_Existing_Resources!E:E,0),FALSE),1,0)</f>
        <v>1</v>
      </c>
    </row>
    <row r="9" spans="1:27" x14ac:dyDescent="0.25">
      <c r="B9" s="29" t="s">
        <v>3334</v>
      </c>
      <c r="C9" s="29" t="s">
        <v>201</v>
      </c>
      <c r="D9" s="29" t="s">
        <v>3342</v>
      </c>
      <c r="E9" s="29" t="s">
        <v>3343</v>
      </c>
      <c r="F9" s="29" t="s">
        <v>3344</v>
      </c>
      <c r="G9" s="29"/>
      <c r="H9" s="13" t="s">
        <v>3345</v>
      </c>
      <c r="I9" s="13" t="s">
        <v>3338</v>
      </c>
      <c r="J9" s="30"/>
      <c r="K9" s="31">
        <v>22</v>
      </c>
      <c r="L9" s="31">
        <v>16</v>
      </c>
      <c r="M9" s="31"/>
      <c r="N9" s="32"/>
      <c r="O9" s="32"/>
      <c r="P9" s="32"/>
      <c r="Q9" s="32"/>
      <c r="R9" s="32"/>
      <c r="S9" s="32"/>
      <c r="T9" s="33">
        <v>0</v>
      </c>
      <c r="U9" s="33">
        <v>1</v>
      </c>
      <c r="V9" s="74">
        <v>1</v>
      </c>
      <c r="W9" s="30"/>
      <c r="X9" s="34">
        <v>55153</v>
      </c>
      <c r="Y9" s="16">
        <v>1</v>
      </c>
      <c r="Z9" s="75" t="str">
        <f t="shared" si="0"/>
        <v>RenExistRes</v>
      </c>
      <c r="AA9" s="75">
        <f>IF(IFERROR(MATCH(C9,REN_Existing_Resources!E:E,0),FALSE),1,0)</f>
        <v>1</v>
      </c>
    </row>
    <row r="10" spans="1:27" x14ac:dyDescent="0.25">
      <c r="B10" s="29" t="s">
        <v>3334</v>
      </c>
      <c r="C10" s="29" t="s">
        <v>1720</v>
      </c>
      <c r="D10" s="29" t="s">
        <v>134</v>
      </c>
      <c r="E10" s="29" t="s">
        <v>3346</v>
      </c>
      <c r="F10" s="29" t="s">
        <v>3347</v>
      </c>
      <c r="G10" s="29"/>
      <c r="H10" s="13" t="s">
        <v>3337</v>
      </c>
      <c r="I10" s="13" t="s">
        <v>3338</v>
      </c>
      <c r="J10" s="30"/>
      <c r="K10" s="31">
        <v>19</v>
      </c>
      <c r="L10" s="31">
        <v>0</v>
      </c>
      <c r="M10" s="31"/>
      <c r="N10" s="32"/>
      <c r="O10" s="32"/>
      <c r="P10" s="32"/>
      <c r="Q10" s="32"/>
      <c r="R10" s="32"/>
      <c r="S10" s="32"/>
      <c r="T10" s="33">
        <v>0</v>
      </c>
      <c r="U10" s="33">
        <v>1</v>
      </c>
      <c r="V10" s="30">
        <v>41986</v>
      </c>
      <c r="W10" s="30"/>
      <c r="X10" s="34">
        <v>55153</v>
      </c>
      <c r="Y10" s="16">
        <v>1</v>
      </c>
      <c r="Z10" s="75" t="str">
        <f t="shared" si="0"/>
        <v>RenExistRes</v>
      </c>
      <c r="AA10" s="75">
        <f>IF(IFERROR(MATCH(C10,REN_Existing_Resources!E:E,0),FALSE),1,0)</f>
        <v>1</v>
      </c>
    </row>
    <row r="11" spans="1:27" x14ac:dyDescent="0.25">
      <c r="B11" s="29" t="s">
        <v>3334</v>
      </c>
      <c r="C11" s="29" t="s">
        <v>1500</v>
      </c>
      <c r="D11" s="29" t="s">
        <v>83</v>
      </c>
      <c r="E11" s="29" t="s">
        <v>3348</v>
      </c>
      <c r="F11" s="29" t="s">
        <v>3349</v>
      </c>
      <c r="G11" s="29"/>
      <c r="H11" s="13" t="s">
        <v>3337</v>
      </c>
      <c r="I11" s="13" t="s">
        <v>3338</v>
      </c>
      <c r="J11" s="30"/>
      <c r="K11" s="31">
        <v>20</v>
      </c>
      <c r="L11" s="31">
        <v>18.420000000000002</v>
      </c>
      <c r="M11" s="31"/>
      <c r="N11" s="32"/>
      <c r="O11" s="32"/>
      <c r="P11" s="32"/>
      <c r="Q11" s="32"/>
      <c r="R11" s="32"/>
      <c r="S11" s="32"/>
      <c r="T11" s="33">
        <v>0</v>
      </c>
      <c r="U11" s="33">
        <v>1</v>
      </c>
      <c r="V11" s="30">
        <v>41780</v>
      </c>
      <c r="W11" s="30"/>
      <c r="X11" s="34">
        <v>55153</v>
      </c>
      <c r="Y11" s="16">
        <v>1</v>
      </c>
      <c r="Z11" s="75" t="str">
        <f t="shared" si="0"/>
        <v>RenExistRes</v>
      </c>
      <c r="AA11" s="75">
        <f>IF(IFERROR(MATCH(C11,REN_Existing_Resources!E:E,0),FALSE),1,0)</f>
        <v>1</v>
      </c>
    </row>
    <row r="12" spans="1:27" x14ac:dyDescent="0.25">
      <c r="B12" s="29" t="s">
        <v>3334</v>
      </c>
      <c r="C12" s="29" t="s">
        <v>3350</v>
      </c>
      <c r="D12" s="29" t="s">
        <v>3351</v>
      </c>
      <c r="E12" s="29" t="s">
        <v>3352</v>
      </c>
      <c r="F12" s="29" t="s">
        <v>3353</v>
      </c>
      <c r="G12" s="29" t="s">
        <v>3354</v>
      </c>
      <c r="H12" s="13" t="s">
        <v>3355</v>
      </c>
      <c r="I12" s="13" t="s">
        <v>3356</v>
      </c>
      <c r="J12" s="30" t="s">
        <v>3357</v>
      </c>
      <c r="K12" s="31">
        <v>22.07</v>
      </c>
      <c r="L12" s="31">
        <v>22.07</v>
      </c>
      <c r="M12" s="31">
        <v>6.6209999999999996</v>
      </c>
      <c r="N12" s="32">
        <v>748.68469489862673</v>
      </c>
      <c r="O12" s="32">
        <v>18598.769849574885</v>
      </c>
      <c r="P12" s="32">
        <v>48936.232831916284</v>
      </c>
      <c r="Q12" s="32">
        <v>115.47416612164815</v>
      </c>
      <c r="R12" s="32">
        <v>115.47416612164815</v>
      </c>
      <c r="S12" s="32"/>
      <c r="T12" s="33">
        <v>1</v>
      </c>
      <c r="U12" s="33">
        <v>1</v>
      </c>
      <c r="V12" s="30">
        <v>27760</v>
      </c>
      <c r="W12" s="30"/>
      <c r="X12" s="34">
        <v>55153</v>
      </c>
      <c r="Y12" s="16">
        <v>1</v>
      </c>
      <c r="Z12" s="75" t="str">
        <f t="shared" si="0"/>
        <v>CAISO_Peaker2</v>
      </c>
      <c r="AA12" s="75">
        <f>IF(IFERROR(MATCH(C12,REN_Existing_Resources!E:E,0),FALSE),1,0)</f>
        <v>0</v>
      </c>
    </row>
    <row r="13" spans="1:27" x14ac:dyDescent="0.25">
      <c r="B13" s="29" t="s">
        <v>3334</v>
      </c>
      <c r="C13" s="29" t="s">
        <v>3358</v>
      </c>
      <c r="D13" s="29" t="s">
        <v>229</v>
      </c>
      <c r="E13" s="29" t="s">
        <v>3359</v>
      </c>
      <c r="F13" s="29" t="s">
        <v>3360</v>
      </c>
      <c r="G13" s="29" t="s">
        <v>3361</v>
      </c>
      <c r="H13" s="13" t="s">
        <v>3362</v>
      </c>
      <c r="I13" s="13" t="s">
        <v>3363</v>
      </c>
      <c r="J13" s="30" t="s">
        <v>3364</v>
      </c>
      <c r="K13" s="35">
        <v>46.96</v>
      </c>
      <c r="L13" s="35">
        <v>46.96</v>
      </c>
      <c r="M13" s="35">
        <v>46.96</v>
      </c>
      <c r="N13" s="32"/>
      <c r="O13" s="32">
        <v>7606.0303582401057</v>
      </c>
      <c r="P13" s="32">
        <v>7606.0303582401057</v>
      </c>
      <c r="Q13" s="32"/>
      <c r="R13" s="32"/>
      <c r="S13" s="32"/>
      <c r="T13" s="33">
        <v>1</v>
      </c>
      <c r="U13" s="33">
        <v>1</v>
      </c>
      <c r="V13" s="30">
        <v>32519</v>
      </c>
      <c r="W13" s="30"/>
      <c r="X13" s="34">
        <v>55153</v>
      </c>
      <c r="Y13" s="16">
        <v>1</v>
      </c>
      <c r="Z13" s="75" t="str">
        <f t="shared" si="0"/>
        <v>CAISO_CHP</v>
      </c>
      <c r="AA13" s="75">
        <f>IF(IFERROR(MATCH(C13,REN_Existing_Resources!E:E,0),FALSE),1,0)</f>
        <v>0</v>
      </c>
    </row>
    <row r="14" spans="1:27" x14ac:dyDescent="0.25">
      <c r="B14" s="29" t="s">
        <v>3334</v>
      </c>
      <c r="C14" s="29" t="s">
        <v>881</v>
      </c>
      <c r="D14" s="29" t="s">
        <v>3365</v>
      </c>
      <c r="E14" s="29"/>
      <c r="F14" s="29" t="s">
        <v>3366</v>
      </c>
      <c r="G14" s="29"/>
      <c r="H14" s="13" t="s">
        <v>3337</v>
      </c>
      <c r="I14" s="13" t="s">
        <v>3338</v>
      </c>
      <c r="J14" s="30"/>
      <c r="K14" s="31">
        <v>290</v>
      </c>
      <c r="L14" s="31">
        <v>0</v>
      </c>
      <c r="M14" s="31"/>
      <c r="N14" s="32"/>
      <c r="O14" s="32"/>
      <c r="P14" s="32"/>
      <c r="Q14" s="32"/>
      <c r="R14" s="32"/>
      <c r="S14" s="32"/>
      <c r="T14" s="33">
        <v>0</v>
      </c>
      <c r="U14" s="33">
        <v>1</v>
      </c>
      <c r="V14" s="30">
        <v>41800</v>
      </c>
      <c r="W14" s="30"/>
      <c r="X14" s="34">
        <v>55153</v>
      </c>
      <c r="Y14" s="16">
        <v>1</v>
      </c>
      <c r="Z14" s="75" t="str">
        <f t="shared" si="0"/>
        <v>RenExistRes</v>
      </c>
      <c r="AA14" s="75">
        <f>IF(IFERROR(MATCH(C14,REN_Existing_Resources!E:E,0),FALSE),1,0)</f>
        <v>1</v>
      </c>
    </row>
    <row r="15" spans="1:27" x14ac:dyDescent="0.25">
      <c r="B15" s="29" t="s">
        <v>3334</v>
      </c>
      <c r="C15" s="29" t="s">
        <v>3367</v>
      </c>
      <c r="D15" s="29" t="s">
        <v>3351</v>
      </c>
      <c r="E15" s="29" t="s">
        <v>3352</v>
      </c>
      <c r="F15" s="29" t="s">
        <v>3368</v>
      </c>
      <c r="G15" s="29" t="s">
        <v>3369</v>
      </c>
      <c r="H15" s="13" t="s">
        <v>3370</v>
      </c>
      <c r="I15" s="13" t="s">
        <v>3371</v>
      </c>
      <c r="J15" s="30" t="s">
        <v>3372</v>
      </c>
      <c r="K15" s="31">
        <v>174.56</v>
      </c>
      <c r="L15" s="31">
        <v>174.56</v>
      </c>
      <c r="M15" s="31">
        <v>13.9648</v>
      </c>
      <c r="N15" s="32">
        <v>13878.826706285714</v>
      </c>
      <c r="O15" s="32">
        <v>10745.836828576797</v>
      </c>
      <c r="P15" s="32">
        <v>18924.294408933718</v>
      </c>
      <c r="Q15" s="32">
        <v>174.56</v>
      </c>
      <c r="R15" s="32">
        <v>174.56</v>
      </c>
      <c r="S15" s="32"/>
      <c r="T15" s="33">
        <v>1</v>
      </c>
      <c r="U15" s="33">
        <v>1</v>
      </c>
      <c r="V15" s="30">
        <v>20455</v>
      </c>
      <c r="W15" s="30">
        <v>44196</v>
      </c>
      <c r="X15" s="34">
        <v>44196</v>
      </c>
      <c r="Y15" s="16">
        <v>1</v>
      </c>
      <c r="Z15" s="75" t="str">
        <f t="shared" si="0"/>
        <v>CAISO_ST</v>
      </c>
      <c r="AA15" s="75">
        <f>IF(IFERROR(MATCH(C15,REN_Existing_Resources!E:E,0),FALSE),1,0)</f>
        <v>0</v>
      </c>
    </row>
    <row r="16" spans="1:27" x14ac:dyDescent="0.25">
      <c r="B16" s="29" t="s">
        <v>3334</v>
      </c>
      <c r="C16" s="29" t="s">
        <v>3373</v>
      </c>
      <c r="D16" s="29" t="s">
        <v>3351</v>
      </c>
      <c r="E16" s="29" t="s">
        <v>3352</v>
      </c>
      <c r="F16" s="29" t="s">
        <v>3374</v>
      </c>
      <c r="G16" s="29" t="s">
        <v>3375</v>
      </c>
      <c r="H16" s="13" t="s">
        <v>3370</v>
      </c>
      <c r="I16" s="13" t="s">
        <v>3371</v>
      </c>
      <c r="J16" s="30" t="s">
        <v>3372</v>
      </c>
      <c r="K16" s="31">
        <v>175</v>
      </c>
      <c r="L16" s="31">
        <v>175</v>
      </c>
      <c r="M16" s="31">
        <v>14.079999999999998</v>
      </c>
      <c r="N16" s="32">
        <v>13993.32</v>
      </c>
      <c r="O16" s="32">
        <v>10336.690723456188</v>
      </c>
      <c r="P16" s="32">
        <v>19733.898401824063</v>
      </c>
      <c r="Q16" s="32">
        <v>175</v>
      </c>
      <c r="R16" s="32">
        <v>175</v>
      </c>
      <c r="S16" s="32"/>
      <c r="T16" s="33">
        <v>1</v>
      </c>
      <c r="U16" s="33">
        <v>1</v>
      </c>
      <c r="V16" s="30">
        <v>20821</v>
      </c>
      <c r="W16" s="30">
        <v>44196</v>
      </c>
      <c r="X16" s="34">
        <v>44196</v>
      </c>
      <c r="Y16" s="16">
        <v>1</v>
      </c>
      <c r="Z16" s="75" t="str">
        <f t="shared" si="0"/>
        <v>CAISO_ST</v>
      </c>
      <c r="AA16" s="75">
        <f>IF(IFERROR(MATCH(C16,REN_Existing_Resources!E:E,0),FALSE),1,0)</f>
        <v>0</v>
      </c>
    </row>
    <row r="17" spans="2:27" x14ac:dyDescent="0.25">
      <c r="B17" s="29" t="s">
        <v>3334</v>
      </c>
      <c r="C17" s="29" t="s">
        <v>3376</v>
      </c>
      <c r="D17" s="29" t="s">
        <v>3351</v>
      </c>
      <c r="E17" s="29" t="s">
        <v>3352</v>
      </c>
      <c r="F17" s="29" t="s">
        <v>3377</v>
      </c>
      <c r="G17" s="29" t="s">
        <v>3378</v>
      </c>
      <c r="H17" s="13" t="s">
        <v>3370</v>
      </c>
      <c r="I17" s="13" t="s">
        <v>3371</v>
      </c>
      <c r="J17" s="30" t="s">
        <v>3372</v>
      </c>
      <c r="K17" s="31">
        <v>332.18</v>
      </c>
      <c r="L17" s="31">
        <v>332.18</v>
      </c>
      <c r="M17" s="31">
        <v>25.773966265060245</v>
      </c>
      <c r="N17" s="32">
        <v>25615.290282530121</v>
      </c>
      <c r="O17" s="32">
        <v>9468.6424698795181</v>
      </c>
      <c r="P17" s="32">
        <v>17133.469099378879</v>
      </c>
      <c r="Q17" s="32">
        <v>320.17349397590363</v>
      </c>
      <c r="R17" s="32">
        <v>320.17349397590363</v>
      </c>
      <c r="S17" s="32"/>
      <c r="T17" s="33">
        <v>1</v>
      </c>
      <c r="U17" s="33">
        <v>1</v>
      </c>
      <c r="V17" s="30">
        <v>22282</v>
      </c>
      <c r="W17" s="30">
        <v>44196</v>
      </c>
      <c r="X17" s="34">
        <v>44196</v>
      </c>
      <c r="Y17" s="16">
        <v>1</v>
      </c>
      <c r="Z17" s="75" t="str">
        <f t="shared" si="0"/>
        <v>CAISO_ST</v>
      </c>
      <c r="AA17" s="75">
        <f>IF(IFERROR(MATCH(C17,REN_Existing_Resources!E:E,0),FALSE),1,0)</f>
        <v>0</v>
      </c>
    </row>
    <row r="18" spans="2:27" x14ac:dyDescent="0.25">
      <c r="B18" s="29" t="s">
        <v>3334</v>
      </c>
      <c r="C18" s="29" t="s">
        <v>3379</v>
      </c>
      <c r="D18" s="29" t="s">
        <v>3351</v>
      </c>
      <c r="E18" s="29" t="s">
        <v>3352</v>
      </c>
      <c r="F18" s="29" t="s">
        <v>3380</v>
      </c>
      <c r="G18" s="29" t="s">
        <v>3381</v>
      </c>
      <c r="H18" s="13" t="s">
        <v>3370</v>
      </c>
      <c r="I18" s="13" t="s">
        <v>3371</v>
      </c>
      <c r="J18" s="30" t="s">
        <v>3372</v>
      </c>
      <c r="K18" s="31">
        <v>335.67</v>
      </c>
      <c r="L18" s="31">
        <v>335.67</v>
      </c>
      <c r="M18" s="31">
        <v>25.651200000000003</v>
      </c>
      <c r="N18" s="32">
        <v>25493.284800000001</v>
      </c>
      <c r="O18" s="32">
        <v>9414.2776119403006</v>
      </c>
      <c r="P18" s="32">
        <v>17685.622656249998</v>
      </c>
      <c r="Q18" s="32">
        <v>320.64</v>
      </c>
      <c r="R18" s="32">
        <v>320.64</v>
      </c>
      <c r="S18" s="32"/>
      <c r="T18" s="33">
        <v>1</v>
      </c>
      <c r="U18" s="33">
        <v>1</v>
      </c>
      <c r="V18" s="30">
        <v>22647</v>
      </c>
      <c r="W18" s="30">
        <v>44196</v>
      </c>
      <c r="X18" s="34">
        <v>44196</v>
      </c>
      <c r="Y18" s="16">
        <v>1</v>
      </c>
      <c r="Z18" s="75" t="str">
        <f t="shared" si="0"/>
        <v>CAISO_ST</v>
      </c>
      <c r="AA18" s="75">
        <f>IF(IFERROR(MATCH(C18,REN_Existing_Resources!E:E,0),FALSE),1,0)</f>
        <v>0</v>
      </c>
    </row>
    <row r="19" spans="2:27" x14ac:dyDescent="0.25">
      <c r="B19" s="29" t="s">
        <v>3334</v>
      </c>
      <c r="C19" s="29" t="s">
        <v>3382</v>
      </c>
      <c r="D19" s="29" t="s">
        <v>3351</v>
      </c>
      <c r="E19" s="29" t="s">
        <v>3352</v>
      </c>
      <c r="F19" s="29" t="s">
        <v>3383</v>
      </c>
      <c r="G19" s="29" t="s">
        <v>3384</v>
      </c>
      <c r="H19" s="13" t="s">
        <v>3370</v>
      </c>
      <c r="I19" s="13" t="s">
        <v>3371</v>
      </c>
      <c r="J19" s="30" t="s">
        <v>3372</v>
      </c>
      <c r="K19" s="31">
        <v>497.97</v>
      </c>
      <c r="L19" s="31">
        <v>497.97</v>
      </c>
      <c r="M19" s="31">
        <v>39.591181855670108</v>
      </c>
      <c r="N19" s="32">
        <v>39347.443508659802</v>
      </c>
      <c r="O19" s="32">
        <v>10248.646576281892</v>
      </c>
      <c r="P19" s="32">
        <v>17899.72718522037</v>
      </c>
      <c r="Q19" s="32">
        <v>492.83628865979387</v>
      </c>
      <c r="R19" s="32">
        <v>492.83628865979387</v>
      </c>
      <c r="S19" s="32"/>
      <c r="T19" s="33">
        <v>1</v>
      </c>
      <c r="U19" s="33">
        <v>1</v>
      </c>
      <c r="V19" s="30">
        <v>36161</v>
      </c>
      <c r="W19" s="30">
        <v>44196</v>
      </c>
      <c r="X19" s="34">
        <v>44196</v>
      </c>
      <c r="Y19" s="16">
        <v>1</v>
      </c>
      <c r="Z19" s="75" t="str">
        <f t="shared" si="0"/>
        <v>CAISO_ST</v>
      </c>
      <c r="AA19" s="75">
        <f>IF(IFERROR(MATCH(C19,REN_Existing_Resources!E:E,0),FALSE),1,0)</f>
        <v>0</v>
      </c>
    </row>
    <row r="20" spans="2:27" x14ac:dyDescent="0.25">
      <c r="B20" s="29" t="s">
        <v>3334</v>
      </c>
      <c r="C20" s="29" t="s">
        <v>3385</v>
      </c>
      <c r="D20" s="29" t="s">
        <v>3351</v>
      </c>
      <c r="E20" s="29" t="s">
        <v>3352</v>
      </c>
      <c r="F20" s="29" t="s">
        <v>3386</v>
      </c>
      <c r="G20" s="29" t="s">
        <v>3387</v>
      </c>
      <c r="H20" s="13" t="s">
        <v>3370</v>
      </c>
      <c r="I20" s="13" t="s">
        <v>3371</v>
      </c>
      <c r="J20" s="30" t="s">
        <v>3372</v>
      </c>
      <c r="K20" s="31">
        <v>495</v>
      </c>
      <c r="L20" s="31">
        <v>495</v>
      </c>
      <c r="M20" s="31">
        <v>38.479999999999997</v>
      </c>
      <c r="N20" s="32">
        <v>38243.11</v>
      </c>
      <c r="O20" s="32">
        <v>9431.9151515151516</v>
      </c>
      <c r="P20" s="32">
        <v>19209.073388773388</v>
      </c>
      <c r="Q20" s="32">
        <v>480</v>
      </c>
      <c r="R20" s="32">
        <v>480</v>
      </c>
      <c r="S20" s="32"/>
      <c r="T20" s="33">
        <v>1</v>
      </c>
      <c r="U20" s="33">
        <v>1</v>
      </c>
      <c r="V20" s="30">
        <v>24108</v>
      </c>
      <c r="W20" s="30">
        <v>44196</v>
      </c>
      <c r="X20" s="34">
        <v>44196</v>
      </c>
      <c r="Y20" s="16">
        <v>1</v>
      </c>
      <c r="Z20" s="75" t="str">
        <f t="shared" si="0"/>
        <v>CAISO_ST</v>
      </c>
      <c r="AA20" s="75">
        <f>IF(IFERROR(MATCH(C20,REN_Existing_Resources!E:E,0),FALSE),1,0)</f>
        <v>0</v>
      </c>
    </row>
    <row r="21" spans="2:27" x14ac:dyDescent="0.25">
      <c r="B21" s="29" t="s">
        <v>3334</v>
      </c>
      <c r="C21" s="29" t="s">
        <v>3388</v>
      </c>
      <c r="D21" s="29" t="s">
        <v>3339</v>
      </c>
      <c r="E21" s="29" t="s">
        <v>3340</v>
      </c>
      <c r="F21" s="29" t="s">
        <v>3389</v>
      </c>
      <c r="G21" s="29"/>
      <c r="H21" s="13" t="s">
        <v>3390</v>
      </c>
      <c r="I21" s="13" t="s">
        <v>3338</v>
      </c>
      <c r="J21" s="30" t="s">
        <v>3391</v>
      </c>
      <c r="K21" s="31">
        <v>17</v>
      </c>
      <c r="L21" s="31">
        <v>15.07</v>
      </c>
      <c r="M21" s="31"/>
      <c r="N21" s="32"/>
      <c r="O21" s="32"/>
      <c r="P21" s="32"/>
      <c r="Q21" s="32"/>
      <c r="R21" s="32"/>
      <c r="S21" s="32"/>
      <c r="T21" s="33">
        <v>0</v>
      </c>
      <c r="U21" s="33">
        <v>1</v>
      </c>
      <c r="V21" s="30">
        <v>31413</v>
      </c>
      <c r="W21" s="30"/>
      <c r="X21" s="34">
        <v>55153</v>
      </c>
      <c r="Y21" s="16">
        <v>1</v>
      </c>
      <c r="Z21" s="75" t="str">
        <f t="shared" si="0"/>
        <v>CAISO_Hydro</v>
      </c>
      <c r="AA21" s="75">
        <f>IF(IFERROR(MATCH(C21,REN_Existing_Resources!E:E,0),FALSE),1,0)</f>
        <v>0</v>
      </c>
    </row>
    <row r="22" spans="2:27" x14ac:dyDescent="0.25">
      <c r="B22" s="29" t="s">
        <v>3334</v>
      </c>
      <c r="C22" s="29" t="s">
        <v>322</v>
      </c>
      <c r="D22" s="29" t="s">
        <v>229</v>
      </c>
      <c r="E22" s="29" t="s">
        <v>3392</v>
      </c>
      <c r="F22" s="29" t="s">
        <v>321</v>
      </c>
      <c r="G22" s="29"/>
      <c r="H22" s="13" t="s">
        <v>3390</v>
      </c>
      <c r="I22" s="13" t="s">
        <v>3338</v>
      </c>
      <c r="J22" s="30" t="s">
        <v>3391</v>
      </c>
      <c r="K22" s="31">
        <v>0.52</v>
      </c>
      <c r="L22" s="31">
        <v>0.15</v>
      </c>
      <c r="M22" s="31"/>
      <c r="N22" s="32"/>
      <c r="O22" s="32"/>
      <c r="P22" s="32"/>
      <c r="Q22" s="32"/>
      <c r="R22" s="32"/>
      <c r="S22" s="32"/>
      <c r="T22" s="33">
        <v>0</v>
      </c>
      <c r="U22" s="33">
        <v>1</v>
      </c>
      <c r="V22" s="30">
        <v>41976</v>
      </c>
      <c r="W22" s="30"/>
      <c r="X22" s="34">
        <v>55153</v>
      </c>
      <c r="Y22" s="16">
        <v>1</v>
      </c>
      <c r="Z22" s="75" t="str">
        <f t="shared" si="0"/>
        <v>CAISO_Hydro</v>
      </c>
      <c r="AA22" s="75">
        <f>IF(IFERROR(MATCH(C22,REN_Existing_Resources!E:E,0),FALSE),1,0)</f>
        <v>1</v>
      </c>
    </row>
    <row r="23" spans="2:27" x14ac:dyDescent="0.25">
      <c r="B23" s="29" t="s">
        <v>3334</v>
      </c>
      <c r="C23" s="29" t="s">
        <v>3393</v>
      </c>
      <c r="D23" s="29" t="s">
        <v>3351</v>
      </c>
      <c r="E23" s="29" t="s">
        <v>3352</v>
      </c>
      <c r="F23" s="29" t="s">
        <v>3394</v>
      </c>
      <c r="G23" s="29" t="s">
        <v>3395</v>
      </c>
      <c r="H23" s="13" t="s">
        <v>3355</v>
      </c>
      <c r="I23" s="13" t="s">
        <v>3356</v>
      </c>
      <c r="J23" s="30" t="s">
        <v>3357</v>
      </c>
      <c r="K23" s="31">
        <v>22.3</v>
      </c>
      <c r="L23" s="31">
        <v>22.3</v>
      </c>
      <c r="M23" s="31">
        <v>6.69</v>
      </c>
      <c r="N23" s="32">
        <v>756.48702746893412</v>
      </c>
      <c r="O23" s="32">
        <v>18598.769849574885</v>
      </c>
      <c r="P23" s="32">
        <v>48936.232831916284</v>
      </c>
      <c r="Q23" s="32">
        <v>116.67756703727927</v>
      </c>
      <c r="R23" s="32">
        <v>116.67756703727927</v>
      </c>
      <c r="S23" s="32"/>
      <c r="T23" s="33">
        <v>1</v>
      </c>
      <c r="U23" s="33">
        <v>1</v>
      </c>
      <c r="V23" s="30">
        <v>27760</v>
      </c>
      <c r="W23" s="30"/>
      <c r="X23" s="34">
        <v>55153</v>
      </c>
      <c r="Y23" s="16">
        <v>1</v>
      </c>
      <c r="Z23" s="75" t="str">
        <f t="shared" si="0"/>
        <v>CAISO_Peaker2</v>
      </c>
      <c r="AA23" s="75">
        <f>IF(IFERROR(MATCH(C23,REN_Existing_Resources!E:E,0),FALSE),1,0)</f>
        <v>0</v>
      </c>
    </row>
    <row r="24" spans="2:27" x14ac:dyDescent="0.25">
      <c r="B24" s="29" t="s">
        <v>3334</v>
      </c>
      <c r="C24" s="29" t="s">
        <v>3396</v>
      </c>
      <c r="D24" s="29" t="s">
        <v>3397</v>
      </c>
      <c r="E24" s="29" t="s">
        <v>1901</v>
      </c>
      <c r="F24" s="29" t="s">
        <v>3398</v>
      </c>
      <c r="G24" s="29" t="s">
        <v>3399</v>
      </c>
      <c r="H24" s="13" t="s">
        <v>3355</v>
      </c>
      <c r="I24" s="13" t="s">
        <v>3400</v>
      </c>
      <c r="J24" s="30" t="s">
        <v>3357</v>
      </c>
      <c r="K24" s="31">
        <v>48</v>
      </c>
      <c r="L24" s="31">
        <v>48</v>
      </c>
      <c r="M24" s="31">
        <v>21.6</v>
      </c>
      <c r="N24" s="32">
        <v>5241.1344000000008</v>
      </c>
      <c r="O24" s="32">
        <v>16186.966666666669</v>
      </c>
      <c r="P24" s="32">
        <v>26399.81481481481</v>
      </c>
      <c r="Q24" s="32">
        <v>307.20000000000005</v>
      </c>
      <c r="R24" s="32">
        <v>307.20000000000005</v>
      </c>
      <c r="S24" s="32"/>
      <c r="T24" s="33">
        <v>1</v>
      </c>
      <c r="U24" s="33">
        <v>1</v>
      </c>
      <c r="V24" s="30">
        <v>40346</v>
      </c>
      <c r="W24" s="30"/>
      <c r="X24" s="34">
        <v>55153</v>
      </c>
      <c r="Y24" s="16">
        <v>2</v>
      </c>
      <c r="Z24" s="75" t="str">
        <f t="shared" si="0"/>
        <v>CAISO_Peaker2</v>
      </c>
      <c r="AA24" s="75">
        <f>IF(IFERROR(MATCH(C24,REN_Existing_Resources!E:E,0),FALSE),1,0)</f>
        <v>0</v>
      </c>
    </row>
    <row r="25" spans="2:27" x14ac:dyDescent="0.25">
      <c r="B25" s="29" t="s">
        <v>3334</v>
      </c>
      <c r="C25" s="29" t="s">
        <v>820</v>
      </c>
      <c r="D25" s="29" t="s">
        <v>3365</v>
      </c>
      <c r="E25" s="29"/>
      <c r="F25" s="29" t="s">
        <v>3401</v>
      </c>
      <c r="G25" s="29"/>
      <c r="H25" s="13" t="s">
        <v>3337</v>
      </c>
      <c r="I25" s="13" t="s">
        <v>3338</v>
      </c>
      <c r="J25" s="30"/>
      <c r="K25" s="31">
        <v>20</v>
      </c>
      <c r="L25" s="31">
        <v>20</v>
      </c>
      <c r="M25" s="31"/>
      <c r="N25" s="32"/>
      <c r="O25" s="32"/>
      <c r="P25" s="32"/>
      <c r="Q25" s="32"/>
      <c r="R25" s="32"/>
      <c r="S25" s="32"/>
      <c r="T25" s="33">
        <v>0</v>
      </c>
      <c r="U25" s="33">
        <v>1</v>
      </c>
      <c r="V25" s="30">
        <v>41341</v>
      </c>
      <c r="W25" s="30"/>
      <c r="X25" s="34">
        <v>55153</v>
      </c>
      <c r="Y25" s="16">
        <v>1</v>
      </c>
      <c r="Z25" s="75" t="str">
        <f t="shared" si="0"/>
        <v>RenExistRes</v>
      </c>
      <c r="AA25" s="75">
        <f>IF(IFERROR(MATCH(C25,REN_Existing_Resources!E:E,0),FALSE),1,0)</f>
        <v>1</v>
      </c>
    </row>
    <row r="26" spans="2:27" x14ac:dyDescent="0.25">
      <c r="B26" s="29" t="s">
        <v>3334</v>
      </c>
      <c r="C26" s="29" t="s">
        <v>823</v>
      </c>
      <c r="D26" s="29" t="s">
        <v>3365</v>
      </c>
      <c r="E26" s="29"/>
      <c r="F26" s="29" t="s">
        <v>3402</v>
      </c>
      <c r="G26" s="29"/>
      <c r="H26" s="13" t="s">
        <v>3337</v>
      </c>
      <c r="I26" s="13" t="s">
        <v>3338</v>
      </c>
      <c r="J26" s="30"/>
      <c r="K26" s="31">
        <v>50</v>
      </c>
      <c r="L26" s="31">
        <v>50</v>
      </c>
      <c r="M26" s="31"/>
      <c r="N26" s="32"/>
      <c r="O26" s="32"/>
      <c r="P26" s="32"/>
      <c r="Q26" s="32"/>
      <c r="R26" s="32"/>
      <c r="S26" s="32"/>
      <c r="T26" s="33">
        <v>0</v>
      </c>
      <c r="U26" s="33">
        <v>1</v>
      </c>
      <c r="V26" s="30">
        <v>41341</v>
      </c>
      <c r="W26" s="30"/>
      <c r="X26" s="34">
        <v>55153</v>
      </c>
      <c r="Y26" s="16">
        <v>1</v>
      </c>
      <c r="Z26" s="75" t="str">
        <f t="shared" si="0"/>
        <v>RenExistRes</v>
      </c>
      <c r="AA26" s="75">
        <f>IF(IFERROR(MATCH(C26,REN_Existing_Resources!E:E,0),FALSE),1,0)</f>
        <v>1</v>
      </c>
    </row>
    <row r="27" spans="2:27" x14ac:dyDescent="0.25">
      <c r="B27" s="29" t="s">
        <v>3334</v>
      </c>
      <c r="C27" s="29" t="s">
        <v>2133</v>
      </c>
      <c r="D27" s="29" t="s">
        <v>3365</v>
      </c>
      <c r="E27" s="29"/>
      <c r="F27" s="29" t="s">
        <v>3403</v>
      </c>
      <c r="G27" s="29"/>
      <c r="H27" s="13" t="s">
        <v>3404</v>
      </c>
      <c r="I27" s="13" t="s">
        <v>3338</v>
      </c>
      <c r="J27" s="30"/>
      <c r="K27" s="31">
        <v>168</v>
      </c>
      <c r="L27" s="31">
        <v>19.239999999999998</v>
      </c>
      <c r="M27" s="31"/>
      <c r="N27" s="32"/>
      <c r="O27" s="32"/>
      <c r="P27" s="32"/>
      <c r="Q27" s="32"/>
      <c r="R27" s="32"/>
      <c r="S27" s="32"/>
      <c r="T27" s="33">
        <v>0</v>
      </c>
      <c r="U27" s="33">
        <v>1</v>
      </c>
      <c r="V27" s="30">
        <v>41275</v>
      </c>
      <c r="W27" s="30"/>
      <c r="X27" s="34">
        <v>55153</v>
      </c>
      <c r="Y27" s="16">
        <v>1</v>
      </c>
      <c r="Z27" s="75" t="str">
        <f t="shared" si="0"/>
        <v>RenExistRes</v>
      </c>
      <c r="AA27" s="75">
        <f>IF(IFERROR(MATCH(C27,REN_Existing_Resources!E:E,0),FALSE),1,0)</f>
        <v>1</v>
      </c>
    </row>
    <row r="28" spans="2:27" x14ac:dyDescent="0.25">
      <c r="B28" s="29" t="s">
        <v>3334</v>
      </c>
      <c r="C28" s="29" t="s">
        <v>2139</v>
      </c>
      <c r="D28" s="29" t="s">
        <v>3365</v>
      </c>
      <c r="E28" s="29"/>
      <c r="F28" s="29" t="s">
        <v>3405</v>
      </c>
      <c r="G28" s="29"/>
      <c r="H28" s="13" t="s">
        <v>3404</v>
      </c>
      <c r="I28" s="13" t="s">
        <v>3338</v>
      </c>
      <c r="J28" s="30"/>
      <c r="K28" s="31">
        <v>132</v>
      </c>
      <c r="L28" s="31">
        <v>14.14</v>
      </c>
      <c r="M28" s="31"/>
      <c r="N28" s="32"/>
      <c r="O28" s="32"/>
      <c r="P28" s="32"/>
      <c r="Q28" s="32"/>
      <c r="R28" s="32"/>
      <c r="S28" s="32"/>
      <c r="T28" s="33">
        <v>0</v>
      </c>
      <c r="U28" s="33">
        <v>1</v>
      </c>
      <c r="V28" s="30">
        <v>41275</v>
      </c>
      <c r="W28" s="30"/>
      <c r="X28" s="34">
        <v>55153</v>
      </c>
      <c r="Y28" s="16">
        <v>1</v>
      </c>
      <c r="Z28" s="75" t="str">
        <f t="shared" si="0"/>
        <v>RenExistRes</v>
      </c>
      <c r="AA28" s="75">
        <f>IF(IFERROR(MATCH(C28,REN_Existing_Resources!E:E,0),FALSE),1,0)</f>
        <v>1</v>
      </c>
    </row>
    <row r="29" spans="2:27" x14ac:dyDescent="0.25">
      <c r="B29" s="29" t="s">
        <v>3334</v>
      </c>
      <c r="C29" s="29" t="s">
        <v>2124</v>
      </c>
      <c r="D29" s="29" t="s">
        <v>3365</v>
      </c>
      <c r="E29" s="29"/>
      <c r="F29" s="29" t="s">
        <v>3406</v>
      </c>
      <c r="G29" s="29"/>
      <c r="H29" s="13" t="s">
        <v>3404</v>
      </c>
      <c r="I29" s="13" t="s">
        <v>3338</v>
      </c>
      <c r="J29" s="30"/>
      <c r="K29" s="31">
        <v>102</v>
      </c>
      <c r="L29" s="31">
        <v>9.77</v>
      </c>
      <c r="M29" s="31"/>
      <c r="N29" s="32"/>
      <c r="O29" s="32"/>
      <c r="P29" s="32"/>
      <c r="Q29" s="32"/>
      <c r="R29" s="32"/>
      <c r="S29" s="32"/>
      <c r="T29" s="33">
        <v>0</v>
      </c>
      <c r="U29" s="33">
        <v>1</v>
      </c>
      <c r="V29" s="30">
        <v>40614</v>
      </c>
      <c r="W29" s="30"/>
      <c r="X29" s="34">
        <v>55153</v>
      </c>
      <c r="Y29" s="16">
        <v>1</v>
      </c>
      <c r="Z29" s="75" t="str">
        <f t="shared" si="0"/>
        <v>RenExistRes</v>
      </c>
      <c r="AA29" s="75">
        <f>IF(IFERROR(MATCH(C29,REN_Existing_Resources!E:E,0),FALSE),1,0)</f>
        <v>1</v>
      </c>
    </row>
    <row r="30" spans="2:27" x14ac:dyDescent="0.25">
      <c r="B30" s="29" t="s">
        <v>3334</v>
      </c>
      <c r="C30" s="29" t="s">
        <v>2127</v>
      </c>
      <c r="D30" s="29" t="s">
        <v>3365</v>
      </c>
      <c r="E30" s="29"/>
      <c r="F30" s="29" t="s">
        <v>3407</v>
      </c>
      <c r="G30" s="29"/>
      <c r="H30" s="13" t="s">
        <v>3404</v>
      </c>
      <c r="I30" s="13" t="s">
        <v>3338</v>
      </c>
      <c r="J30" s="30"/>
      <c r="K30" s="31">
        <v>168</v>
      </c>
      <c r="L30" s="31">
        <v>16.7</v>
      </c>
      <c r="M30" s="31"/>
      <c r="N30" s="32"/>
      <c r="O30" s="32"/>
      <c r="P30" s="32"/>
      <c r="Q30" s="32"/>
      <c r="R30" s="32"/>
      <c r="S30" s="32"/>
      <c r="T30" s="33">
        <v>0</v>
      </c>
      <c r="U30" s="33">
        <v>1</v>
      </c>
      <c r="V30" s="30">
        <v>40654</v>
      </c>
      <c r="W30" s="30"/>
      <c r="X30" s="34">
        <v>55153</v>
      </c>
      <c r="Y30" s="16">
        <v>1</v>
      </c>
      <c r="Z30" s="75" t="str">
        <f t="shared" si="0"/>
        <v>RenExistRes</v>
      </c>
      <c r="AA30" s="75">
        <f>IF(IFERROR(MATCH(C30,REN_Existing_Resources!E:E,0),FALSE),1,0)</f>
        <v>1</v>
      </c>
    </row>
    <row r="31" spans="2:27" x14ac:dyDescent="0.25">
      <c r="B31" s="29" t="s">
        <v>3334</v>
      </c>
      <c r="C31" s="29" t="s">
        <v>2136</v>
      </c>
      <c r="D31" s="29" t="s">
        <v>3365</v>
      </c>
      <c r="E31" s="29"/>
      <c r="F31" s="29" t="s">
        <v>3408</v>
      </c>
      <c r="G31" s="29"/>
      <c r="H31" s="13" t="s">
        <v>3404</v>
      </c>
      <c r="I31" s="13" t="s">
        <v>3338</v>
      </c>
      <c r="J31" s="30"/>
      <c r="K31" s="31">
        <v>150</v>
      </c>
      <c r="L31" s="31">
        <v>15.19</v>
      </c>
      <c r="M31" s="31"/>
      <c r="N31" s="32"/>
      <c r="O31" s="32"/>
      <c r="P31" s="32"/>
      <c r="Q31" s="32"/>
      <c r="R31" s="32"/>
      <c r="S31" s="32"/>
      <c r="T31" s="33">
        <v>0</v>
      </c>
      <c r="U31" s="33">
        <v>1</v>
      </c>
      <c r="V31" s="30">
        <v>40940</v>
      </c>
      <c r="W31" s="30"/>
      <c r="X31" s="34">
        <v>55153</v>
      </c>
      <c r="Y31" s="16">
        <v>1</v>
      </c>
      <c r="Z31" s="75" t="str">
        <f t="shared" si="0"/>
        <v>RenExistRes</v>
      </c>
      <c r="AA31" s="75">
        <f>IF(IFERROR(MATCH(C31,REN_Existing_Resources!E:E,0),FALSE),1,0)</f>
        <v>1</v>
      </c>
    </row>
    <row r="32" spans="2:27" x14ac:dyDescent="0.25">
      <c r="B32" s="29" t="s">
        <v>3334</v>
      </c>
      <c r="C32" s="29" t="s">
        <v>2115</v>
      </c>
      <c r="D32" s="29" t="s">
        <v>3365</v>
      </c>
      <c r="E32" s="29"/>
      <c r="F32" s="29" t="s">
        <v>3409</v>
      </c>
      <c r="G32" s="29"/>
      <c r="H32" s="13" t="s">
        <v>3404</v>
      </c>
      <c r="I32" s="13" t="s">
        <v>3338</v>
      </c>
      <c r="J32" s="30"/>
      <c r="K32" s="31">
        <v>150</v>
      </c>
      <c r="L32" s="31">
        <v>25.08</v>
      </c>
      <c r="M32" s="31"/>
      <c r="N32" s="32"/>
      <c r="O32" s="32"/>
      <c r="P32" s="32"/>
      <c r="Q32" s="32"/>
      <c r="R32" s="32"/>
      <c r="S32" s="32"/>
      <c r="T32" s="33">
        <v>0</v>
      </c>
      <c r="U32" s="33">
        <v>1</v>
      </c>
      <c r="V32" s="30">
        <v>40541</v>
      </c>
      <c r="W32" s="30"/>
      <c r="X32" s="34">
        <v>55153</v>
      </c>
      <c r="Y32" s="16">
        <v>1</v>
      </c>
      <c r="Z32" s="75" t="str">
        <f t="shared" si="0"/>
        <v>RenExistRes</v>
      </c>
      <c r="AA32" s="75">
        <f>IF(IFERROR(MATCH(C32,REN_Existing_Resources!E:E,0),FALSE),1,0)</f>
        <v>1</v>
      </c>
    </row>
    <row r="33" spans="2:27" x14ac:dyDescent="0.25">
      <c r="B33" s="29" t="s">
        <v>3334</v>
      </c>
      <c r="C33" s="29" t="s">
        <v>2118</v>
      </c>
      <c r="D33" s="29" t="s">
        <v>3365</v>
      </c>
      <c r="E33" s="29"/>
      <c r="F33" s="29" t="s">
        <v>3410</v>
      </c>
      <c r="G33" s="29"/>
      <c r="H33" s="13" t="s">
        <v>3404</v>
      </c>
      <c r="I33" s="13" t="s">
        <v>3338</v>
      </c>
      <c r="J33" s="30"/>
      <c r="K33" s="31">
        <v>150</v>
      </c>
      <c r="L33" s="31">
        <v>16.38</v>
      </c>
      <c r="M33" s="31"/>
      <c r="N33" s="32"/>
      <c r="O33" s="32"/>
      <c r="P33" s="32"/>
      <c r="Q33" s="32"/>
      <c r="R33" s="32"/>
      <c r="S33" s="32"/>
      <c r="T33" s="33">
        <v>0</v>
      </c>
      <c r="U33" s="33">
        <v>1</v>
      </c>
      <c r="V33" s="30">
        <v>40541</v>
      </c>
      <c r="W33" s="30"/>
      <c r="X33" s="34">
        <v>55153</v>
      </c>
      <c r="Y33" s="16">
        <v>1</v>
      </c>
      <c r="Z33" s="75" t="str">
        <f t="shared" si="0"/>
        <v>RenExistRes</v>
      </c>
      <c r="AA33" s="75">
        <f>IF(IFERROR(MATCH(C33,REN_Existing_Resources!E:E,0),FALSE),1,0)</f>
        <v>1</v>
      </c>
    </row>
    <row r="34" spans="2:27" x14ac:dyDescent="0.25">
      <c r="B34" s="29" t="s">
        <v>3334</v>
      </c>
      <c r="C34" s="29" t="s">
        <v>2121</v>
      </c>
      <c r="D34" s="29" t="s">
        <v>3365</v>
      </c>
      <c r="E34" s="29"/>
      <c r="F34" s="29" t="s">
        <v>3411</v>
      </c>
      <c r="G34" s="29"/>
      <c r="H34" s="13" t="s">
        <v>3404</v>
      </c>
      <c r="I34" s="13" t="s">
        <v>3338</v>
      </c>
      <c r="J34" s="30"/>
      <c r="K34" s="31">
        <v>150</v>
      </c>
      <c r="L34" s="31">
        <v>16.63</v>
      </c>
      <c r="M34" s="31"/>
      <c r="N34" s="32"/>
      <c r="O34" s="32"/>
      <c r="P34" s="32"/>
      <c r="Q34" s="32"/>
      <c r="R34" s="32"/>
      <c r="S34" s="32"/>
      <c r="T34" s="33">
        <v>0</v>
      </c>
      <c r="U34" s="33">
        <v>1</v>
      </c>
      <c r="V34" s="30">
        <v>40586</v>
      </c>
      <c r="W34" s="30"/>
      <c r="X34" s="34">
        <v>55153</v>
      </c>
      <c r="Y34" s="16">
        <v>1</v>
      </c>
      <c r="Z34" s="75" t="str">
        <f t="shared" si="0"/>
        <v>RenExistRes</v>
      </c>
      <c r="AA34" s="75">
        <f>IF(IFERROR(MATCH(C34,REN_Existing_Resources!E:E,0),FALSE),1,0)</f>
        <v>1</v>
      </c>
    </row>
    <row r="35" spans="2:27" x14ac:dyDescent="0.25">
      <c r="B35" s="29" t="s">
        <v>3334</v>
      </c>
      <c r="C35" s="29" t="s">
        <v>2130</v>
      </c>
      <c r="D35" s="29" t="s">
        <v>3365</v>
      </c>
      <c r="E35" s="29"/>
      <c r="F35" s="29" t="s">
        <v>3412</v>
      </c>
      <c r="G35" s="29"/>
      <c r="H35" s="13" t="s">
        <v>3404</v>
      </c>
      <c r="I35" s="13" t="s">
        <v>3338</v>
      </c>
      <c r="J35" s="30"/>
      <c r="K35" s="31">
        <v>150</v>
      </c>
      <c r="L35" s="31">
        <v>16.47</v>
      </c>
      <c r="M35" s="31"/>
      <c r="N35" s="32"/>
      <c r="O35" s="32"/>
      <c r="P35" s="32"/>
      <c r="Q35" s="32"/>
      <c r="R35" s="32"/>
      <c r="S35" s="32"/>
      <c r="T35" s="33">
        <v>0</v>
      </c>
      <c r="U35" s="33">
        <v>1</v>
      </c>
      <c r="V35" s="30">
        <v>41038</v>
      </c>
      <c r="W35" s="30"/>
      <c r="X35" s="34">
        <v>55153</v>
      </c>
      <c r="Y35" s="16">
        <v>1</v>
      </c>
      <c r="Z35" s="75" t="str">
        <f t="shared" si="0"/>
        <v>RenExistRes</v>
      </c>
      <c r="AA35" s="75">
        <f>IF(IFERROR(MATCH(C35,REN_Existing_Resources!E:E,0),FALSE),1,0)</f>
        <v>1</v>
      </c>
    </row>
    <row r="36" spans="2:27" x14ac:dyDescent="0.25">
      <c r="B36" s="29" t="s">
        <v>3334</v>
      </c>
      <c r="C36" s="29" t="s">
        <v>2145</v>
      </c>
      <c r="D36" s="29" t="s">
        <v>3365</v>
      </c>
      <c r="E36" s="29"/>
      <c r="F36" s="29" t="s">
        <v>3413</v>
      </c>
      <c r="G36" s="29"/>
      <c r="H36" s="13" t="s">
        <v>3404</v>
      </c>
      <c r="I36" s="13" t="s">
        <v>3338</v>
      </c>
      <c r="J36" s="30"/>
      <c r="K36" s="31">
        <v>90</v>
      </c>
      <c r="L36" s="31">
        <v>23.1</v>
      </c>
      <c r="M36" s="31"/>
      <c r="N36" s="32"/>
      <c r="O36" s="32"/>
      <c r="P36" s="32"/>
      <c r="Q36" s="32"/>
      <c r="R36" s="32"/>
      <c r="S36" s="32"/>
      <c r="T36" s="33">
        <v>0</v>
      </c>
      <c r="U36" s="33">
        <v>1</v>
      </c>
      <c r="V36" s="74">
        <v>1</v>
      </c>
      <c r="W36" s="30"/>
      <c r="X36" s="34">
        <v>55153</v>
      </c>
      <c r="Y36" s="16">
        <v>1</v>
      </c>
      <c r="Z36" s="75" t="str">
        <f t="shared" si="0"/>
        <v>RenExistRes</v>
      </c>
      <c r="AA36" s="75">
        <f>IF(IFERROR(MATCH(C36,REN_Existing_Resources!E:E,0),FALSE),1,0)</f>
        <v>1</v>
      </c>
    </row>
    <row r="37" spans="2:27" x14ac:dyDescent="0.25">
      <c r="B37" s="29" t="s">
        <v>3334</v>
      </c>
      <c r="C37" s="29" t="s">
        <v>2142</v>
      </c>
      <c r="D37" s="29" t="s">
        <v>3365</v>
      </c>
      <c r="E37" s="29"/>
      <c r="F37" s="29" t="s">
        <v>3414</v>
      </c>
      <c r="G37" s="29"/>
      <c r="H37" s="13" t="s">
        <v>3404</v>
      </c>
      <c r="I37" s="13" t="s">
        <v>3338</v>
      </c>
      <c r="J37" s="30"/>
      <c r="K37" s="31">
        <v>138</v>
      </c>
      <c r="L37" s="31">
        <v>21.74</v>
      </c>
      <c r="M37" s="31"/>
      <c r="N37" s="32"/>
      <c r="O37" s="32"/>
      <c r="P37" s="32"/>
      <c r="Q37" s="32"/>
      <c r="R37" s="32"/>
      <c r="S37" s="32"/>
      <c r="T37" s="33">
        <v>0</v>
      </c>
      <c r="U37" s="33">
        <v>1</v>
      </c>
      <c r="V37" s="74">
        <v>1</v>
      </c>
      <c r="W37" s="30"/>
      <c r="X37" s="34">
        <v>55153</v>
      </c>
      <c r="Y37" s="16">
        <v>1</v>
      </c>
      <c r="Z37" s="75" t="str">
        <f t="shared" si="0"/>
        <v>RenExistRes</v>
      </c>
      <c r="AA37" s="75">
        <f>IF(IFERROR(MATCH(C37,REN_Existing_Resources!E:E,0),FALSE),1,0)</f>
        <v>1</v>
      </c>
    </row>
    <row r="38" spans="2:27" x14ac:dyDescent="0.25">
      <c r="B38" s="29" t="s">
        <v>3334</v>
      </c>
      <c r="C38" s="29" t="s">
        <v>2060</v>
      </c>
      <c r="D38" s="29" t="s">
        <v>3351</v>
      </c>
      <c r="E38" s="29"/>
      <c r="F38" s="29" t="s">
        <v>3415</v>
      </c>
      <c r="G38" s="29"/>
      <c r="H38" s="13" t="s">
        <v>3404</v>
      </c>
      <c r="I38" s="13" t="s">
        <v>3338</v>
      </c>
      <c r="J38" s="30"/>
      <c r="K38" s="31">
        <v>47</v>
      </c>
      <c r="L38" s="31">
        <v>8.2899999999999991</v>
      </c>
      <c r="M38" s="31"/>
      <c r="N38" s="32"/>
      <c r="O38" s="32"/>
      <c r="P38" s="32"/>
      <c r="Q38" s="32"/>
      <c r="R38" s="32"/>
      <c r="S38" s="32"/>
      <c r="T38" s="33">
        <v>0</v>
      </c>
      <c r="U38" s="33">
        <v>1</v>
      </c>
      <c r="V38" s="30">
        <v>31399</v>
      </c>
      <c r="W38" s="30"/>
      <c r="X38" s="34">
        <v>55153</v>
      </c>
      <c r="Y38" s="16">
        <v>1</v>
      </c>
      <c r="Z38" s="75" t="str">
        <f t="shared" si="0"/>
        <v>RenExistRes</v>
      </c>
      <c r="AA38" s="75">
        <f>IF(IFERROR(MATCH(C38,REN_Existing_Resources!E:E,0),FALSE),1,0)</f>
        <v>1</v>
      </c>
    </row>
    <row r="39" spans="2:27" x14ac:dyDescent="0.25">
      <c r="B39" s="29" t="s">
        <v>3334</v>
      </c>
      <c r="C39" s="29" t="s">
        <v>3396</v>
      </c>
      <c r="D39" s="29" t="s">
        <v>3397</v>
      </c>
      <c r="E39" s="29" t="s">
        <v>1901</v>
      </c>
      <c r="F39" s="29" t="s">
        <v>3398</v>
      </c>
      <c r="G39" s="29" t="s">
        <v>3416</v>
      </c>
      <c r="H39" s="13" t="s">
        <v>3355</v>
      </c>
      <c r="I39" s="13" t="s">
        <v>3400</v>
      </c>
      <c r="J39" s="30" t="s">
        <v>3357</v>
      </c>
      <c r="K39" s="31">
        <v>48</v>
      </c>
      <c r="L39" s="31">
        <v>48</v>
      </c>
      <c r="M39" s="31">
        <v>21.6</v>
      </c>
      <c r="N39" s="32">
        <v>5241.1344000000008</v>
      </c>
      <c r="O39" s="32">
        <v>16186.966666666669</v>
      </c>
      <c r="P39" s="32">
        <v>26399.81481481481</v>
      </c>
      <c r="Q39" s="32">
        <v>307.20000000000005</v>
      </c>
      <c r="R39" s="32">
        <v>307.20000000000005</v>
      </c>
      <c r="S39" s="32"/>
      <c r="T39" s="33">
        <v>1</v>
      </c>
      <c r="U39" s="33">
        <v>1</v>
      </c>
      <c r="V39" s="30">
        <v>40346</v>
      </c>
      <c r="W39" s="30"/>
      <c r="X39" s="34">
        <v>55153</v>
      </c>
      <c r="Y39" s="16">
        <v>2</v>
      </c>
      <c r="Z39" s="75" t="str">
        <f t="shared" si="0"/>
        <v>CAISO_Peaker2</v>
      </c>
      <c r="AA39" s="75">
        <f>IF(IFERROR(MATCH(C39,REN_Existing_Resources!E:E,0),FALSE),1,0)</f>
        <v>0</v>
      </c>
    </row>
    <row r="40" spans="2:27" x14ac:dyDescent="0.25">
      <c r="B40" s="29" t="s">
        <v>3334</v>
      </c>
      <c r="C40" s="29" t="s">
        <v>3417</v>
      </c>
      <c r="D40" s="29" t="s">
        <v>3351</v>
      </c>
      <c r="E40" s="29" t="s">
        <v>3418</v>
      </c>
      <c r="F40" s="29" t="s">
        <v>3419</v>
      </c>
      <c r="G40" s="29" t="s">
        <v>3420</v>
      </c>
      <c r="H40" s="13" t="s">
        <v>3355</v>
      </c>
      <c r="I40" s="13" t="s">
        <v>3356</v>
      </c>
      <c r="J40" s="30" t="s">
        <v>3357</v>
      </c>
      <c r="K40" s="31">
        <v>44.53</v>
      </c>
      <c r="L40" s="31">
        <v>42</v>
      </c>
      <c r="M40" s="31">
        <v>20.038500000000003</v>
      </c>
      <c r="N40" s="32">
        <v>1510.6000960000001</v>
      </c>
      <c r="O40" s="32">
        <v>16151.6626984127</v>
      </c>
      <c r="P40" s="32">
        <v>26404.018694885362</v>
      </c>
      <c r="Q40" s="32">
        <v>158.32888888888888</v>
      </c>
      <c r="R40" s="32">
        <v>158.32888888888888</v>
      </c>
      <c r="S40" s="32"/>
      <c r="T40" s="33">
        <v>1</v>
      </c>
      <c r="U40" s="33">
        <v>1</v>
      </c>
      <c r="V40" s="30">
        <v>37153</v>
      </c>
      <c r="W40" s="30"/>
      <c r="X40" s="34">
        <v>55153</v>
      </c>
      <c r="Y40" s="16">
        <v>1</v>
      </c>
      <c r="Z40" s="75" t="str">
        <f t="shared" si="0"/>
        <v>CAISO_Peaker2</v>
      </c>
      <c r="AA40" s="75">
        <f>IF(IFERROR(MATCH(C40,REN_Existing_Resources!E:E,0),FALSE),1,0)</f>
        <v>0</v>
      </c>
    </row>
    <row r="41" spans="2:27" x14ac:dyDescent="0.25">
      <c r="B41" s="29" t="s">
        <v>3334</v>
      </c>
      <c r="C41" s="29" t="s">
        <v>3421</v>
      </c>
      <c r="D41" s="29" t="s">
        <v>3351</v>
      </c>
      <c r="E41" s="29" t="s">
        <v>3418</v>
      </c>
      <c r="F41" s="29" t="s">
        <v>3422</v>
      </c>
      <c r="G41" s="29" t="s">
        <v>3423</v>
      </c>
      <c r="H41" s="13" t="s">
        <v>3355</v>
      </c>
      <c r="I41" s="13" t="s">
        <v>3356</v>
      </c>
      <c r="J41" s="30" t="s">
        <v>3357</v>
      </c>
      <c r="K41" s="31">
        <v>43.69</v>
      </c>
      <c r="L41" s="31">
        <v>42</v>
      </c>
      <c r="M41" s="31">
        <v>19.660499999999999</v>
      </c>
      <c r="N41" s="32">
        <v>1482.1046079999999</v>
      </c>
      <c r="O41" s="32">
        <v>16151.6626984127</v>
      </c>
      <c r="P41" s="32">
        <v>26404.018694885362</v>
      </c>
      <c r="Q41" s="32">
        <v>155.3422222222222</v>
      </c>
      <c r="R41" s="32">
        <v>155.3422222222222</v>
      </c>
      <c r="S41" s="32"/>
      <c r="T41" s="33">
        <v>1</v>
      </c>
      <c r="U41" s="33">
        <v>1</v>
      </c>
      <c r="V41" s="30">
        <v>37153</v>
      </c>
      <c r="W41" s="30"/>
      <c r="X41" s="34">
        <v>55153</v>
      </c>
      <c r="Y41" s="16">
        <v>1</v>
      </c>
      <c r="Z41" s="75" t="str">
        <f t="shared" si="0"/>
        <v>CAISO_Peaker2</v>
      </c>
      <c r="AA41" s="75">
        <f>IF(IFERROR(MATCH(C41,REN_Existing_Resources!E:E,0),FALSE),1,0)</f>
        <v>0</v>
      </c>
    </row>
    <row r="42" spans="2:27" x14ac:dyDescent="0.25">
      <c r="B42" s="29" t="s">
        <v>3334</v>
      </c>
      <c r="C42" s="29" t="s">
        <v>3424</v>
      </c>
      <c r="D42" s="29" t="s">
        <v>3339</v>
      </c>
      <c r="E42" s="29" t="s">
        <v>3425</v>
      </c>
      <c r="F42" s="29" t="s">
        <v>3426</v>
      </c>
      <c r="G42" s="29" t="s">
        <v>3427</v>
      </c>
      <c r="H42" s="13" t="s">
        <v>3355</v>
      </c>
      <c r="I42" s="13" t="s">
        <v>3400</v>
      </c>
      <c r="J42" s="30" t="s">
        <v>3357</v>
      </c>
      <c r="K42" s="31">
        <v>130</v>
      </c>
      <c r="L42" s="31">
        <v>130</v>
      </c>
      <c r="M42" s="31">
        <v>39</v>
      </c>
      <c r="N42" s="32">
        <v>14194.74</v>
      </c>
      <c r="O42" s="32">
        <v>15937.152519893896</v>
      </c>
      <c r="P42" s="32">
        <v>19478.542882404956</v>
      </c>
      <c r="Q42" s="32">
        <v>120</v>
      </c>
      <c r="R42" s="32">
        <v>120</v>
      </c>
      <c r="S42" s="32"/>
      <c r="T42" s="33">
        <v>1</v>
      </c>
      <c r="U42" s="33">
        <v>1</v>
      </c>
      <c r="V42" s="30">
        <v>25659</v>
      </c>
      <c r="W42" s="30">
        <v>44196</v>
      </c>
      <c r="X42" s="34">
        <v>44196</v>
      </c>
      <c r="Y42" s="16">
        <v>1</v>
      </c>
      <c r="Z42" s="75" t="str">
        <f t="shared" si="0"/>
        <v>CAISO_Peaker2</v>
      </c>
      <c r="AA42" s="75">
        <f>IF(IFERROR(MATCH(C42,REN_Existing_Resources!E:E,0),FALSE),1,0)</f>
        <v>0</v>
      </c>
    </row>
    <row r="43" spans="2:27" x14ac:dyDescent="0.25">
      <c r="B43" s="29" t="s">
        <v>3334</v>
      </c>
      <c r="C43" s="29" t="s">
        <v>3428</v>
      </c>
      <c r="D43" s="29" t="s">
        <v>3365</v>
      </c>
      <c r="E43" s="29"/>
      <c r="F43" s="29" t="s">
        <v>3429</v>
      </c>
      <c r="G43" s="29" t="s">
        <v>3430</v>
      </c>
      <c r="H43" s="13" t="s">
        <v>3362</v>
      </c>
      <c r="I43" s="13" t="s">
        <v>3400</v>
      </c>
      <c r="J43" s="30" t="s">
        <v>3357</v>
      </c>
      <c r="K43" s="31">
        <v>47.49</v>
      </c>
      <c r="L43" s="31">
        <v>45</v>
      </c>
      <c r="M43" s="31">
        <v>47.015100000000004</v>
      </c>
      <c r="N43" s="32">
        <v>5185.447043523317</v>
      </c>
      <c r="O43" s="32">
        <v>15207.645302245252</v>
      </c>
      <c r="P43" s="32">
        <v>15304.722527520456</v>
      </c>
      <c r="Q43" s="32">
        <v>131.23316062176167</v>
      </c>
      <c r="R43" s="32">
        <v>131.23316062176167</v>
      </c>
      <c r="S43" s="32"/>
      <c r="T43" s="33">
        <v>1</v>
      </c>
      <c r="U43" s="33">
        <v>1</v>
      </c>
      <c r="V43" s="30">
        <v>33527</v>
      </c>
      <c r="W43" s="30"/>
      <c r="X43" s="34">
        <v>55153</v>
      </c>
      <c r="Y43" s="16">
        <v>1</v>
      </c>
      <c r="Z43" s="75" t="str">
        <f t="shared" si="0"/>
        <v>CAISO_Peaker2</v>
      </c>
      <c r="AA43" s="75">
        <f>IF(IFERROR(MATCH(C43,REN_Existing_Resources!E:E,0),FALSE),1,0)</f>
        <v>0</v>
      </c>
    </row>
    <row r="44" spans="2:27" x14ac:dyDescent="0.25">
      <c r="B44" s="29" t="s">
        <v>3334</v>
      </c>
      <c r="C44" s="29" t="s">
        <v>1294</v>
      </c>
      <c r="D44" s="29" t="s">
        <v>3365</v>
      </c>
      <c r="E44" s="29"/>
      <c r="F44" s="29" t="s">
        <v>3431</v>
      </c>
      <c r="G44" s="29"/>
      <c r="H44" s="13" t="s">
        <v>3404</v>
      </c>
      <c r="I44" s="13" t="s">
        <v>3338</v>
      </c>
      <c r="J44" s="30"/>
      <c r="K44" s="31">
        <v>206.5</v>
      </c>
      <c r="L44" s="31">
        <v>26.53</v>
      </c>
      <c r="M44" s="31"/>
      <c r="N44" s="32"/>
      <c r="O44" s="32"/>
      <c r="P44" s="32"/>
      <c r="Q44" s="32"/>
      <c r="R44" s="32"/>
      <c r="S44" s="32"/>
      <c r="T44" s="33">
        <v>0</v>
      </c>
      <c r="U44" s="33">
        <v>1</v>
      </c>
      <c r="V44" s="30">
        <v>29952</v>
      </c>
      <c r="W44" s="30"/>
      <c r="X44" s="34">
        <v>55153</v>
      </c>
      <c r="Y44" s="16">
        <v>1</v>
      </c>
      <c r="Z44" s="75" t="str">
        <f t="shared" si="0"/>
        <v>RenExistRes</v>
      </c>
      <c r="AA44" s="75">
        <f>IF(IFERROR(MATCH(C44,REN_Existing_Resources!E:E,0),FALSE),1,0)</f>
        <v>1</v>
      </c>
    </row>
    <row r="45" spans="2:27" x14ac:dyDescent="0.25">
      <c r="B45" s="29" t="s">
        <v>3334</v>
      </c>
      <c r="C45" s="29" t="s">
        <v>3432</v>
      </c>
      <c r="D45" s="29" t="s">
        <v>229</v>
      </c>
      <c r="E45" s="29" t="s">
        <v>3433</v>
      </c>
      <c r="F45" s="29" t="s">
        <v>3434</v>
      </c>
      <c r="G45" s="29"/>
      <c r="H45" s="13" t="s">
        <v>3390</v>
      </c>
      <c r="I45" s="13" t="s">
        <v>3338</v>
      </c>
      <c r="J45" s="30"/>
      <c r="K45" s="31">
        <v>1</v>
      </c>
      <c r="L45" s="31">
        <v>0</v>
      </c>
      <c r="M45" s="31"/>
      <c r="N45" s="32"/>
      <c r="O45" s="32"/>
      <c r="P45" s="32"/>
      <c r="Q45" s="32"/>
      <c r="R45" s="32"/>
      <c r="S45" s="32"/>
      <c r="T45" s="33">
        <v>0</v>
      </c>
      <c r="U45" s="33">
        <v>1</v>
      </c>
      <c r="V45" s="74">
        <v>1</v>
      </c>
      <c r="W45" s="30"/>
      <c r="X45" s="34">
        <v>55153</v>
      </c>
      <c r="Y45" s="16">
        <v>1</v>
      </c>
      <c r="Z45" s="75" t="str">
        <f t="shared" si="0"/>
        <v>Unclassified</v>
      </c>
      <c r="AA45" s="75">
        <f>IF(IFERROR(MATCH(C45,REN_Existing_Resources!E:E,0),FALSE),1,0)</f>
        <v>0</v>
      </c>
    </row>
    <row r="46" spans="2:27" x14ac:dyDescent="0.25">
      <c r="B46" s="29" t="s">
        <v>3334</v>
      </c>
      <c r="C46" s="29" t="s">
        <v>1123</v>
      </c>
      <c r="D46" s="29" t="s">
        <v>3365</v>
      </c>
      <c r="E46" s="29"/>
      <c r="F46" s="29" t="s">
        <v>3435</v>
      </c>
      <c r="G46" s="29"/>
      <c r="H46" s="13" t="s">
        <v>3404</v>
      </c>
      <c r="I46" s="13" t="s">
        <v>3338</v>
      </c>
      <c r="J46" s="30"/>
      <c r="K46" s="31">
        <v>19.95</v>
      </c>
      <c r="L46" s="31">
        <v>2.64</v>
      </c>
      <c r="M46" s="31"/>
      <c r="N46" s="32"/>
      <c r="O46" s="32"/>
      <c r="P46" s="32"/>
      <c r="Q46" s="32"/>
      <c r="R46" s="32"/>
      <c r="S46" s="32"/>
      <c r="T46" s="33">
        <v>0</v>
      </c>
      <c r="U46" s="33">
        <v>1</v>
      </c>
      <c r="V46" s="30">
        <v>33326</v>
      </c>
      <c r="W46" s="30"/>
      <c r="X46" s="34">
        <v>55153</v>
      </c>
      <c r="Y46" s="16">
        <v>1</v>
      </c>
      <c r="Z46" s="75" t="str">
        <f t="shared" si="0"/>
        <v>RenExistRes</v>
      </c>
      <c r="AA46" s="75">
        <f>IF(IFERROR(MATCH(C46,REN_Existing_Resources!E:E,0),FALSE),1,0)</f>
        <v>1</v>
      </c>
    </row>
    <row r="47" spans="2:27" x14ac:dyDescent="0.25">
      <c r="B47" s="29" t="s">
        <v>3334</v>
      </c>
      <c r="C47" s="29" t="s">
        <v>3436</v>
      </c>
      <c r="D47" s="29" t="s">
        <v>3351</v>
      </c>
      <c r="E47" s="29" t="s">
        <v>3352</v>
      </c>
      <c r="F47" s="29" t="s">
        <v>3437</v>
      </c>
      <c r="G47" s="29" t="s">
        <v>3438</v>
      </c>
      <c r="H47" s="13" t="s">
        <v>3362</v>
      </c>
      <c r="I47" s="13" t="s">
        <v>3439</v>
      </c>
      <c r="J47" s="30" t="s">
        <v>3364</v>
      </c>
      <c r="K47" s="35">
        <v>264.19</v>
      </c>
      <c r="L47" s="35">
        <v>264.19</v>
      </c>
      <c r="M47" s="35">
        <v>264.19</v>
      </c>
      <c r="N47" s="32"/>
      <c r="O47" s="32">
        <v>7606.0303582401057</v>
      </c>
      <c r="P47" s="32">
        <v>7606.0303582401057</v>
      </c>
      <c r="Q47" s="32"/>
      <c r="R47" s="32"/>
      <c r="S47" s="32"/>
      <c r="T47" s="33">
        <v>1</v>
      </c>
      <c r="U47" s="33">
        <v>1</v>
      </c>
      <c r="V47" s="30">
        <v>32115</v>
      </c>
      <c r="W47" s="30"/>
      <c r="X47" s="34">
        <v>55153</v>
      </c>
      <c r="Y47" s="16">
        <v>1</v>
      </c>
      <c r="Z47" s="75" t="str">
        <f t="shared" si="0"/>
        <v>CAISO_CHP</v>
      </c>
      <c r="AA47" s="75">
        <f>IF(IFERROR(MATCH(C47,REN_Existing_Resources!E:E,0),FALSE),1,0)</f>
        <v>0</v>
      </c>
    </row>
    <row r="48" spans="2:27" x14ac:dyDescent="0.25">
      <c r="B48" s="29" t="s">
        <v>3334</v>
      </c>
      <c r="C48" s="29" t="s">
        <v>742</v>
      </c>
      <c r="D48" s="29" t="s">
        <v>3365</v>
      </c>
      <c r="E48" s="29"/>
      <c r="F48" s="29" t="s">
        <v>3440</v>
      </c>
      <c r="G48" s="29"/>
      <c r="H48" s="13" t="s">
        <v>3337</v>
      </c>
      <c r="I48" s="13" t="s">
        <v>3338</v>
      </c>
      <c r="J48" s="30"/>
      <c r="K48" s="31">
        <v>12</v>
      </c>
      <c r="L48" s="31">
        <v>10.81</v>
      </c>
      <c r="M48" s="31"/>
      <c r="N48" s="32"/>
      <c r="O48" s="32"/>
      <c r="P48" s="32"/>
      <c r="Q48" s="32"/>
      <c r="R48" s="32"/>
      <c r="S48" s="32"/>
      <c r="T48" s="33">
        <v>0</v>
      </c>
      <c r="U48" s="33">
        <v>1</v>
      </c>
      <c r="V48" s="30">
        <v>41816</v>
      </c>
      <c r="W48" s="30"/>
      <c r="X48" s="34">
        <v>55153</v>
      </c>
      <c r="Y48" s="16">
        <v>1</v>
      </c>
      <c r="Z48" s="75" t="str">
        <f t="shared" si="0"/>
        <v>RenExistRes</v>
      </c>
      <c r="AA48" s="75">
        <f>IF(IFERROR(MATCH(C48,REN_Existing_Resources!E:E,0),FALSE),1,0)</f>
        <v>1</v>
      </c>
    </row>
    <row r="49" spans="2:27" x14ac:dyDescent="0.25">
      <c r="B49" s="29" t="s">
        <v>3334</v>
      </c>
      <c r="C49" s="29" t="s">
        <v>1708</v>
      </c>
      <c r="D49" s="29" t="s">
        <v>3365</v>
      </c>
      <c r="E49" s="29"/>
      <c r="F49" s="29" t="s">
        <v>3441</v>
      </c>
      <c r="G49" s="29"/>
      <c r="H49" s="13" t="s">
        <v>3337</v>
      </c>
      <c r="I49" s="13" t="s">
        <v>3338</v>
      </c>
      <c r="J49" s="30"/>
      <c r="K49" s="31">
        <v>8</v>
      </c>
      <c r="L49" s="31">
        <v>7.17</v>
      </c>
      <c r="M49" s="31"/>
      <c r="N49" s="32"/>
      <c r="O49" s="32"/>
      <c r="P49" s="32"/>
      <c r="Q49" s="32"/>
      <c r="R49" s="32"/>
      <c r="S49" s="32"/>
      <c r="T49" s="33">
        <v>0</v>
      </c>
      <c r="U49" s="33">
        <v>1</v>
      </c>
      <c r="V49" s="30">
        <v>41816</v>
      </c>
      <c r="W49" s="30"/>
      <c r="X49" s="34">
        <v>55153</v>
      </c>
      <c r="Y49" s="16">
        <v>1</v>
      </c>
      <c r="Z49" s="75" t="str">
        <f t="shared" si="0"/>
        <v>RenExistRes</v>
      </c>
      <c r="AA49" s="75">
        <f>IF(IFERROR(MATCH(C49,REN_Existing_Resources!E:E,0),FALSE),1,0)</f>
        <v>1</v>
      </c>
    </row>
    <row r="50" spans="2:27" x14ac:dyDescent="0.25">
      <c r="B50" s="29" t="s">
        <v>3334</v>
      </c>
      <c r="C50" s="29" t="s">
        <v>914</v>
      </c>
      <c r="D50" s="29" t="s">
        <v>3365</v>
      </c>
      <c r="E50" s="29"/>
      <c r="F50" s="29" t="s">
        <v>3442</v>
      </c>
      <c r="G50" s="29"/>
      <c r="H50" s="13" t="s">
        <v>3337</v>
      </c>
      <c r="I50" s="13" t="s">
        <v>3338</v>
      </c>
      <c r="J50" s="30"/>
      <c r="K50" s="31">
        <v>100</v>
      </c>
      <c r="L50" s="31">
        <v>79.42</v>
      </c>
      <c r="M50" s="31"/>
      <c r="N50" s="32"/>
      <c r="O50" s="32"/>
      <c r="P50" s="32"/>
      <c r="Q50" s="32"/>
      <c r="R50" s="32"/>
      <c r="S50" s="32"/>
      <c r="T50" s="33">
        <v>0</v>
      </c>
      <c r="U50" s="33">
        <v>1</v>
      </c>
      <c r="V50" s="30">
        <v>42661</v>
      </c>
      <c r="W50" s="30"/>
      <c r="X50" s="34">
        <v>55153</v>
      </c>
      <c r="Y50" s="16">
        <v>1</v>
      </c>
      <c r="Z50" s="75" t="str">
        <f t="shared" si="0"/>
        <v>RenExistRes</v>
      </c>
      <c r="AA50" s="75">
        <f>IF(IFERROR(MATCH(C50,REN_Existing_Resources!E:E,0),FALSE),1,0)</f>
        <v>1</v>
      </c>
    </row>
    <row r="51" spans="2:27" x14ac:dyDescent="0.25">
      <c r="B51" s="29" t="s">
        <v>3334</v>
      </c>
      <c r="C51" s="29" t="s">
        <v>3233</v>
      </c>
      <c r="D51" s="29" t="s">
        <v>3365</v>
      </c>
      <c r="E51" s="29"/>
      <c r="F51" s="29" t="s">
        <v>3443</v>
      </c>
      <c r="G51" s="29"/>
      <c r="H51" s="13" t="s">
        <v>3337</v>
      </c>
      <c r="I51" s="13" t="s">
        <v>3338</v>
      </c>
      <c r="J51" s="30"/>
      <c r="K51" s="31">
        <v>75</v>
      </c>
      <c r="L51" s="31">
        <v>60.26</v>
      </c>
      <c r="M51" s="31"/>
      <c r="N51" s="32"/>
      <c r="O51" s="32"/>
      <c r="P51" s="32"/>
      <c r="Q51" s="32"/>
      <c r="R51" s="32"/>
      <c r="S51" s="32"/>
      <c r="T51" s="33">
        <v>0</v>
      </c>
      <c r="U51" s="33">
        <v>1</v>
      </c>
      <c r="V51" s="30">
        <v>42674</v>
      </c>
      <c r="W51" s="30"/>
      <c r="X51" s="34">
        <v>55153</v>
      </c>
      <c r="Y51" s="16">
        <v>1</v>
      </c>
      <c r="Z51" s="75" t="str">
        <f t="shared" si="0"/>
        <v>RenExistRes</v>
      </c>
      <c r="AA51" s="75">
        <f>IF(IFERROR(MATCH(C51,REN_Existing_Resources!E:E,0),FALSE),1,0)</f>
        <v>1</v>
      </c>
    </row>
    <row r="52" spans="2:27" x14ac:dyDescent="0.25">
      <c r="B52" s="29" t="s">
        <v>3334</v>
      </c>
      <c r="C52" s="29" t="s">
        <v>1825</v>
      </c>
      <c r="D52" s="29" t="s">
        <v>3365</v>
      </c>
      <c r="E52" s="29"/>
      <c r="F52" s="29" t="s">
        <v>3444</v>
      </c>
      <c r="G52" s="29"/>
      <c r="H52" s="13" t="s">
        <v>3337</v>
      </c>
      <c r="I52" s="13" t="s">
        <v>3338</v>
      </c>
      <c r="J52" s="30"/>
      <c r="K52" s="31">
        <v>20</v>
      </c>
      <c r="L52" s="31">
        <v>17.739999999999998</v>
      </c>
      <c r="M52" s="31"/>
      <c r="N52" s="32"/>
      <c r="O52" s="32"/>
      <c r="P52" s="32"/>
      <c r="Q52" s="32"/>
      <c r="R52" s="32"/>
      <c r="S52" s="32"/>
      <c r="T52" s="33">
        <v>0</v>
      </c>
      <c r="U52" s="33">
        <v>1</v>
      </c>
      <c r="V52" s="30">
        <v>42166</v>
      </c>
      <c r="W52" s="30"/>
      <c r="X52" s="34">
        <v>55153</v>
      </c>
      <c r="Y52" s="16">
        <v>1</v>
      </c>
      <c r="Z52" s="75" t="str">
        <f t="shared" si="0"/>
        <v>RenExistRes</v>
      </c>
      <c r="AA52" s="75">
        <f>IF(IFERROR(MATCH(C52,REN_Existing_Resources!E:E,0),FALSE),1,0)</f>
        <v>1</v>
      </c>
    </row>
    <row r="53" spans="2:27" x14ac:dyDescent="0.25">
      <c r="B53" s="29" t="s">
        <v>3334</v>
      </c>
      <c r="C53" s="29" t="s">
        <v>832</v>
      </c>
      <c r="D53" s="29" t="s">
        <v>3365</v>
      </c>
      <c r="E53" s="29"/>
      <c r="F53" s="29" t="s">
        <v>3445</v>
      </c>
      <c r="G53" s="29"/>
      <c r="H53" s="13" t="s">
        <v>3337</v>
      </c>
      <c r="I53" s="13" t="s">
        <v>3338</v>
      </c>
      <c r="J53" s="30"/>
      <c r="K53" s="31">
        <v>20</v>
      </c>
      <c r="L53" s="31">
        <v>13.85</v>
      </c>
      <c r="M53" s="31"/>
      <c r="N53" s="32"/>
      <c r="O53" s="32"/>
      <c r="P53" s="32"/>
      <c r="Q53" s="32"/>
      <c r="R53" s="32"/>
      <c r="S53" s="32"/>
      <c r="T53" s="33">
        <v>0</v>
      </c>
      <c r="U53" s="33">
        <v>1</v>
      </c>
      <c r="V53" s="30">
        <v>41341</v>
      </c>
      <c r="W53" s="30"/>
      <c r="X53" s="34">
        <v>55153</v>
      </c>
      <c r="Y53" s="16">
        <v>1</v>
      </c>
      <c r="Z53" s="75" t="str">
        <f t="shared" si="0"/>
        <v>RenExistRes</v>
      </c>
      <c r="AA53" s="75">
        <f>IF(IFERROR(MATCH(C53,REN_Existing_Resources!E:E,0),FALSE),1,0)</f>
        <v>1</v>
      </c>
    </row>
    <row r="54" spans="2:27" x14ac:dyDescent="0.25">
      <c r="B54" s="29" t="s">
        <v>3334</v>
      </c>
      <c r="C54" s="29" t="s">
        <v>835</v>
      </c>
      <c r="D54" s="29" t="s">
        <v>134</v>
      </c>
      <c r="E54" s="29" t="s">
        <v>3446</v>
      </c>
      <c r="F54" s="29" t="s">
        <v>3447</v>
      </c>
      <c r="G54" s="29"/>
      <c r="H54" s="13" t="s">
        <v>3337</v>
      </c>
      <c r="I54" s="13" t="s">
        <v>3338</v>
      </c>
      <c r="J54" s="30"/>
      <c r="K54" s="31">
        <v>6</v>
      </c>
      <c r="L54" s="31">
        <v>0</v>
      </c>
      <c r="M54" s="31"/>
      <c r="N54" s="32"/>
      <c r="O54" s="32"/>
      <c r="P54" s="32"/>
      <c r="Q54" s="32"/>
      <c r="R54" s="32"/>
      <c r="S54" s="32"/>
      <c r="T54" s="33">
        <v>0</v>
      </c>
      <c r="U54" s="33">
        <v>1</v>
      </c>
      <c r="V54" s="30">
        <v>40760</v>
      </c>
      <c r="W54" s="30"/>
      <c r="X54" s="34">
        <v>55153</v>
      </c>
      <c r="Y54" s="16">
        <v>1</v>
      </c>
      <c r="Z54" s="75" t="str">
        <f t="shared" si="0"/>
        <v>RenExistRes</v>
      </c>
      <c r="AA54" s="75">
        <f>IF(IFERROR(MATCH(C54,REN_Existing_Resources!E:E,0),FALSE),1,0)</f>
        <v>1</v>
      </c>
    </row>
    <row r="55" spans="2:27" x14ac:dyDescent="0.25">
      <c r="B55" s="29" t="s">
        <v>3334</v>
      </c>
      <c r="C55" s="29" t="s">
        <v>860</v>
      </c>
      <c r="D55" s="29" t="s">
        <v>134</v>
      </c>
      <c r="E55" s="29" t="s">
        <v>3446</v>
      </c>
      <c r="F55" s="29" t="s">
        <v>3448</v>
      </c>
      <c r="G55" s="29"/>
      <c r="H55" s="13" t="s">
        <v>3337</v>
      </c>
      <c r="I55" s="13" t="s">
        <v>3338</v>
      </c>
      <c r="J55" s="30"/>
      <c r="K55" s="31">
        <v>19</v>
      </c>
      <c r="L55" s="31">
        <v>0</v>
      </c>
      <c r="M55" s="31"/>
      <c r="N55" s="32"/>
      <c r="O55" s="32"/>
      <c r="P55" s="32"/>
      <c r="Q55" s="32"/>
      <c r="R55" s="32"/>
      <c r="S55" s="32"/>
      <c r="T55" s="33">
        <v>0</v>
      </c>
      <c r="U55" s="33">
        <v>1</v>
      </c>
      <c r="V55" s="30">
        <v>40760</v>
      </c>
      <c r="W55" s="30"/>
      <c r="X55" s="34">
        <v>55153</v>
      </c>
      <c r="Y55" s="16">
        <v>1</v>
      </c>
      <c r="Z55" s="75" t="str">
        <f t="shared" si="0"/>
        <v>RenExistRes</v>
      </c>
      <c r="AA55" s="75">
        <f>IF(IFERROR(MATCH(C55,REN_Existing_Resources!E:E,0),FALSE),1,0)</f>
        <v>1</v>
      </c>
    </row>
    <row r="56" spans="2:27" x14ac:dyDescent="0.25">
      <c r="B56" s="29" t="s">
        <v>3334</v>
      </c>
      <c r="C56" s="29" t="s">
        <v>863</v>
      </c>
      <c r="D56" s="29" t="s">
        <v>134</v>
      </c>
      <c r="E56" s="29" t="s">
        <v>3446</v>
      </c>
      <c r="F56" s="29" t="s">
        <v>3449</v>
      </c>
      <c r="G56" s="29"/>
      <c r="H56" s="13" t="s">
        <v>3337</v>
      </c>
      <c r="I56" s="13" t="s">
        <v>3338</v>
      </c>
      <c r="J56" s="30"/>
      <c r="K56" s="31">
        <v>20</v>
      </c>
      <c r="L56" s="31">
        <v>0</v>
      </c>
      <c r="M56" s="31"/>
      <c r="N56" s="32"/>
      <c r="O56" s="32"/>
      <c r="P56" s="32"/>
      <c r="Q56" s="32"/>
      <c r="R56" s="32"/>
      <c r="S56" s="32"/>
      <c r="T56" s="33">
        <v>0</v>
      </c>
      <c r="U56" s="33">
        <v>1</v>
      </c>
      <c r="V56" s="30">
        <v>40760</v>
      </c>
      <c r="W56" s="30"/>
      <c r="X56" s="34">
        <v>55153</v>
      </c>
      <c r="Y56" s="16">
        <v>1</v>
      </c>
      <c r="Z56" s="75" t="str">
        <f t="shared" si="0"/>
        <v>RenExistRes</v>
      </c>
      <c r="AA56" s="75">
        <f>IF(IFERROR(MATCH(C56,REN_Existing_Resources!E:E,0),FALSE),1,0)</f>
        <v>1</v>
      </c>
    </row>
    <row r="57" spans="2:27" x14ac:dyDescent="0.25">
      <c r="B57" s="29" t="s">
        <v>3334</v>
      </c>
      <c r="C57" s="29" t="s">
        <v>829</v>
      </c>
      <c r="D57" s="29" t="s">
        <v>3365</v>
      </c>
      <c r="E57" s="29"/>
      <c r="F57" s="29" t="s">
        <v>3450</v>
      </c>
      <c r="G57" s="29"/>
      <c r="H57" s="13" t="s">
        <v>3337</v>
      </c>
      <c r="I57" s="13" t="s">
        <v>3338</v>
      </c>
      <c r="J57" s="30"/>
      <c r="K57" s="31">
        <v>241.5</v>
      </c>
      <c r="L57" s="31">
        <v>191.91</v>
      </c>
      <c r="M57" s="31"/>
      <c r="N57" s="32"/>
      <c r="O57" s="32"/>
      <c r="P57" s="32"/>
      <c r="Q57" s="32"/>
      <c r="R57" s="32"/>
      <c r="S57" s="32"/>
      <c r="T57" s="33">
        <v>0</v>
      </c>
      <c r="U57" s="33">
        <v>1</v>
      </c>
      <c r="V57" s="30">
        <v>41809</v>
      </c>
      <c r="W57" s="30"/>
      <c r="X57" s="34">
        <v>55153</v>
      </c>
      <c r="Y57" s="16">
        <v>1</v>
      </c>
      <c r="Z57" s="75" t="str">
        <f t="shared" si="0"/>
        <v>RenExistRes</v>
      </c>
      <c r="AA57" s="75">
        <f>IF(IFERROR(MATCH(C57,REN_Existing_Resources!E:E,0),FALSE),1,0)</f>
        <v>1</v>
      </c>
    </row>
    <row r="58" spans="2:27" x14ac:dyDescent="0.25">
      <c r="B58" s="29" t="s">
        <v>3334</v>
      </c>
      <c r="C58" s="29" t="s">
        <v>3451</v>
      </c>
      <c r="D58" s="29" t="s">
        <v>134</v>
      </c>
      <c r="E58" s="29" t="s">
        <v>3346</v>
      </c>
      <c r="F58" s="29" t="s">
        <v>3452</v>
      </c>
      <c r="G58" s="29"/>
      <c r="H58" s="13" t="s">
        <v>3390</v>
      </c>
      <c r="I58" s="13" t="s">
        <v>3338</v>
      </c>
      <c r="J58" s="30" t="s">
        <v>3391</v>
      </c>
      <c r="K58" s="31">
        <v>33</v>
      </c>
      <c r="L58" s="31">
        <v>33</v>
      </c>
      <c r="M58" s="31"/>
      <c r="N58" s="32"/>
      <c r="O58" s="32"/>
      <c r="P58" s="32"/>
      <c r="Q58" s="32"/>
      <c r="R58" s="32"/>
      <c r="S58" s="32"/>
      <c r="T58" s="33">
        <v>0</v>
      </c>
      <c r="U58" s="33">
        <v>1</v>
      </c>
      <c r="V58" s="30">
        <v>9863</v>
      </c>
      <c r="W58" s="30"/>
      <c r="X58" s="34">
        <v>55153</v>
      </c>
      <c r="Y58" s="16">
        <v>1</v>
      </c>
      <c r="Z58" s="75" t="str">
        <f t="shared" si="0"/>
        <v>CAISO_Hydro</v>
      </c>
      <c r="AA58" s="75">
        <f>IF(IFERROR(MATCH(C58,REN_Existing_Resources!E:E,0),FALSE),1,0)</f>
        <v>0</v>
      </c>
    </row>
    <row r="59" spans="2:27" x14ac:dyDescent="0.25">
      <c r="B59" s="29" t="s">
        <v>3334</v>
      </c>
      <c r="C59" s="29" t="s">
        <v>3453</v>
      </c>
      <c r="D59" s="29" t="s">
        <v>134</v>
      </c>
      <c r="E59" s="29" t="s">
        <v>3346</v>
      </c>
      <c r="F59" s="29" t="s">
        <v>3454</v>
      </c>
      <c r="G59" s="29"/>
      <c r="H59" s="13" t="s">
        <v>3390</v>
      </c>
      <c r="I59" s="13" t="s">
        <v>3338</v>
      </c>
      <c r="J59" s="30" t="s">
        <v>3391</v>
      </c>
      <c r="K59" s="31">
        <v>52.5</v>
      </c>
      <c r="L59" s="31">
        <v>52.5</v>
      </c>
      <c r="M59" s="31"/>
      <c r="N59" s="32"/>
      <c r="O59" s="32"/>
      <c r="P59" s="32"/>
      <c r="Q59" s="32"/>
      <c r="R59" s="32"/>
      <c r="S59" s="32"/>
      <c r="T59" s="33">
        <v>0</v>
      </c>
      <c r="U59" s="33">
        <v>1</v>
      </c>
      <c r="V59" s="30">
        <v>21186</v>
      </c>
      <c r="W59" s="30"/>
      <c r="X59" s="34">
        <v>55153</v>
      </c>
      <c r="Y59" s="16">
        <v>1</v>
      </c>
      <c r="Z59" s="75" t="str">
        <f t="shared" si="0"/>
        <v>CAISO_Hydro</v>
      </c>
      <c r="AA59" s="75">
        <f>IF(IFERROR(MATCH(C59,REN_Existing_Resources!E:E,0),FALSE),1,0)</f>
        <v>0</v>
      </c>
    </row>
    <row r="60" spans="2:27" x14ac:dyDescent="0.25">
      <c r="B60" s="29" t="s">
        <v>3334</v>
      </c>
      <c r="C60" s="29" t="s">
        <v>3455</v>
      </c>
      <c r="D60" s="29" t="s">
        <v>134</v>
      </c>
      <c r="E60" s="29" t="s">
        <v>3346</v>
      </c>
      <c r="F60" s="29" t="s">
        <v>3456</v>
      </c>
      <c r="G60" s="29"/>
      <c r="H60" s="13" t="s">
        <v>3390</v>
      </c>
      <c r="I60" s="13" t="s">
        <v>3338</v>
      </c>
      <c r="J60" s="30" t="s">
        <v>3391</v>
      </c>
      <c r="K60" s="31">
        <v>54.6</v>
      </c>
      <c r="L60" s="31">
        <v>52.5</v>
      </c>
      <c r="M60" s="31"/>
      <c r="N60" s="32"/>
      <c r="O60" s="32"/>
      <c r="P60" s="32"/>
      <c r="Q60" s="32"/>
      <c r="R60" s="32"/>
      <c r="S60" s="32"/>
      <c r="T60" s="33">
        <v>0</v>
      </c>
      <c r="U60" s="33">
        <v>1</v>
      </c>
      <c r="V60" s="30">
        <v>21186</v>
      </c>
      <c r="W60" s="30"/>
      <c r="X60" s="34">
        <v>55153</v>
      </c>
      <c r="Y60" s="16">
        <v>1</v>
      </c>
      <c r="Z60" s="75" t="str">
        <f t="shared" si="0"/>
        <v>CAISO_Hydro</v>
      </c>
      <c r="AA60" s="75">
        <f>IF(IFERROR(MATCH(C60,REN_Existing_Resources!E:E,0),FALSE),1,0)</f>
        <v>0</v>
      </c>
    </row>
    <row r="61" spans="2:27" x14ac:dyDescent="0.25">
      <c r="B61" s="29" t="s">
        <v>3334</v>
      </c>
      <c r="C61" s="29" t="s">
        <v>3457</v>
      </c>
      <c r="D61" s="29" t="s">
        <v>229</v>
      </c>
      <c r="E61" s="29" t="s">
        <v>3392</v>
      </c>
      <c r="F61" s="29" t="s">
        <v>3458</v>
      </c>
      <c r="G61" s="29"/>
      <c r="H61" s="13" t="s">
        <v>3390</v>
      </c>
      <c r="I61" s="13" t="s">
        <v>3338</v>
      </c>
      <c r="J61" s="30" t="s">
        <v>3391</v>
      </c>
      <c r="K61" s="31">
        <v>1</v>
      </c>
      <c r="L61" s="31">
        <v>0.54</v>
      </c>
      <c r="M61" s="31"/>
      <c r="N61" s="32"/>
      <c r="O61" s="32"/>
      <c r="P61" s="32"/>
      <c r="Q61" s="32"/>
      <c r="R61" s="32"/>
      <c r="S61" s="32"/>
      <c r="T61" s="33">
        <v>0</v>
      </c>
      <c r="U61" s="33">
        <v>1</v>
      </c>
      <c r="V61" s="30">
        <v>41074</v>
      </c>
      <c r="W61" s="30"/>
      <c r="X61" s="34">
        <v>55153</v>
      </c>
      <c r="Y61" s="16">
        <v>1</v>
      </c>
      <c r="Z61" s="75" t="str">
        <f t="shared" si="0"/>
        <v>CAISO_Hydro</v>
      </c>
      <c r="AA61" s="75">
        <f>IF(IFERROR(MATCH(C61,REN_Existing_Resources!E:E,0),FALSE),1,0)</f>
        <v>0</v>
      </c>
    </row>
    <row r="62" spans="2:27" x14ac:dyDescent="0.25">
      <c r="B62" s="29" t="s">
        <v>3334</v>
      </c>
      <c r="C62" s="29" t="s">
        <v>3459</v>
      </c>
      <c r="D62" s="29" t="s">
        <v>3460</v>
      </c>
      <c r="E62" s="29" t="s">
        <v>771</v>
      </c>
      <c r="F62" s="29" t="s">
        <v>3459</v>
      </c>
      <c r="G62" s="29"/>
      <c r="H62" s="13" t="s">
        <v>3461</v>
      </c>
      <c r="I62" s="13" t="s">
        <v>3338</v>
      </c>
      <c r="J62" s="30"/>
      <c r="K62" s="31">
        <v>0</v>
      </c>
      <c r="L62" s="31">
        <v>127</v>
      </c>
      <c r="M62" s="31"/>
      <c r="N62" s="32"/>
      <c r="O62" s="32"/>
      <c r="P62" s="32"/>
      <c r="Q62" s="32"/>
      <c r="R62" s="32"/>
      <c r="S62" s="32"/>
      <c r="T62" s="33">
        <v>1</v>
      </c>
      <c r="U62" s="33">
        <v>1</v>
      </c>
      <c r="V62" s="74">
        <v>1</v>
      </c>
      <c r="W62" s="30"/>
      <c r="X62" s="34">
        <v>55153</v>
      </c>
      <c r="Y62" s="16">
        <v>1</v>
      </c>
      <c r="Z62" s="75" t="str">
        <f t="shared" si="0"/>
        <v>Unclassified</v>
      </c>
      <c r="AA62" s="75">
        <f>IF(IFERROR(MATCH(C62,REN_Existing_Resources!E:E,0),FALSE),1,0)</f>
        <v>0</v>
      </c>
    </row>
    <row r="63" spans="2:27" x14ac:dyDescent="0.25">
      <c r="B63" s="29" t="s">
        <v>3334</v>
      </c>
      <c r="C63" s="29" t="s">
        <v>1337</v>
      </c>
      <c r="D63" s="29" t="s">
        <v>3351</v>
      </c>
      <c r="E63" s="29" t="s">
        <v>3352</v>
      </c>
      <c r="F63" s="29" t="s">
        <v>3462</v>
      </c>
      <c r="G63" s="29"/>
      <c r="H63" s="13" t="s">
        <v>3463</v>
      </c>
      <c r="I63" s="13" t="s">
        <v>3338</v>
      </c>
      <c r="J63" s="30"/>
      <c r="K63" s="31">
        <v>0.2</v>
      </c>
      <c r="L63" s="31">
        <v>0</v>
      </c>
      <c r="M63" s="31"/>
      <c r="N63" s="32"/>
      <c r="O63" s="32"/>
      <c r="P63" s="32"/>
      <c r="Q63" s="32"/>
      <c r="R63" s="32"/>
      <c r="S63" s="32"/>
      <c r="T63" s="33">
        <v>1</v>
      </c>
      <c r="U63" s="33">
        <v>1</v>
      </c>
      <c r="V63" s="30">
        <v>34335</v>
      </c>
      <c r="W63" s="30"/>
      <c r="X63" s="34">
        <v>55153</v>
      </c>
      <c r="Y63" s="16">
        <v>1</v>
      </c>
      <c r="Z63" s="75" t="str">
        <f t="shared" si="0"/>
        <v>RenExistRes</v>
      </c>
      <c r="AA63" s="75">
        <f>IF(IFERROR(MATCH(C63,REN_Existing_Resources!E:E,0),FALSE),1,0)</f>
        <v>1</v>
      </c>
    </row>
    <row r="64" spans="2:27" x14ac:dyDescent="0.25">
      <c r="B64" s="29" t="s">
        <v>3334</v>
      </c>
      <c r="C64" s="29" t="s">
        <v>3464</v>
      </c>
      <c r="D64" s="29" t="s">
        <v>3339</v>
      </c>
      <c r="E64" s="29" t="s">
        <v>3425</v>
      </c>
      <c r="F64" s="29" t="s">
        <v>3465</v>
      </c>
      <c r="G64" s="29" t="s">
        <v>3466</v>
      </c>
      <c r="H64" s="13" t="s">
        <v>3355</v>
      </c>
      <c r="I64" s="13" t="s">
        <v>3400</v>
      </c>
      <c r="J64" s="30" t="s">
        <v>3357</v>
      </c>
      <c r="K64" s="31">
        <v>54</v>
      </c>
      <c r="L64" s="31">
        <v>54</v>
      </c>
      <c r="M64" s="31">
        <v>16.2</v>
      </c>
      <c r="N64" s="32">
        <v>5896.276392857143</v>
      </c>
      <c r="O64" s="32">
        <v>15004.967487684729</v>
      </c>
      <c r="P64" s="32">
        <v>18338.822660098529</v>
      </c>
      <c r="Q64" s="32">
        <v>77.142857142857139</v>
      </c>
      <c r="R64" s="32">
        <v>77.142857142857139</v>
      </c>
      <c r="S64" s="32"/>
      <c r="T64" s="33">
        <v>1</v>
      </c>
      <c r="U64" s="33">
        <v>1</v>
      </c>
      <c r="V64" s="30">
        <v>27242</v>
      </c>
      <c r="W64" s="30"/>
      <c r="X64" s="34">
        <v>55153</v>
      </c>
      <c r="Y64" s="16">
        <v>1</v>
      </c>
      <c r="Z64" s="75" t="str">
        <f t="shared" si="0"/>
        <v>CAISO_Peaker2</v>
      </c>
      <c r="AA64" s="75">
        <f>IF(IFERROR(MATCH(C64,REN_Existing_Resources!E:E,0),FALSE),1,0)</f>
        <v>0</v>
      </c>
    </row>
    <row r="65" spans="2:27" x14ac:dyDescent="0.25">
      <c r="B65" s="29" t="s">
        <v>3334</v>
      </c>
      <c r="C65" s="29" t="s">
        <v>3467</v>
      </c>
      <c r="D65" s="29" t="s">
        <v>3365</v>
      </c>
      <c r="E65" s="29"/>
      <c r="F65" s="29" t="s">
        <v>3468</v>
      </c>
      <c r="G65" s="29"/>
      <c r="H65" s="13" t="s">
        <v>3362</v>
      </c>
      <c r="I65" s="13" t="s">
        <v>3338</v>
      </c>
      <c r="J65" s="30" t="s">
        <v>3364</v>
      </c>
      <c r="K65" s="35">
        <v>83.76</v>
      </c>
      <c r="L65" s="35">
        <v>83.76</v>
      </c>
      <c r="M65" s="35">
        <v>83.76</v>
      </c>
      <c r="N65" s="32"/>
      <c r="O65" s="32">
        <v>7606.0303582401057</v>
      </c>
      <c r="P65" s="32">
        <v>7606.0303582401057</v>
      </c>
      <c r="Q65" s="32"/>
      <c r="R65" s="32"/>
      <c r="S65" s="32"/>
      <c r="T65" s="33">
        <v>1</v>
      </c>
      <c r="U65" s="33">
        <v>1</v>
      </c>
      <c r="V65" s="30">
        <v>32581</v>
      </c>
      <c r="W65" s="30"/>
      <c r="X65" s="34">
        <v>55153</v>
      </c>
      <c r="Y65" s="16">
        <v>1</v>
      </c>
      <c r="Z65" s="75" t="str">
        <f t="shared" si="0"/>
        <v>CAISO_CHP</v>
      </c>
      <c r="AA65" s="75">
        <f>IF(IFERROR(MATCH(C65,REN_Existing_Resources!E:E,0),FALSE),1,0)</f>
        <v>0</v>
      </c>
    </row>
    <row r="66" spans="2:27" x14ac:dyDescent="0.25">
      <c r="B66" s="29" t="s">
        <v>3334</v>
      </c>
      <c r="C66" s="29" t="s">
        <v>3469</v>
      </c>
      <c r="D66" s="29" t="s">
        <v>3351</v>
      </c>
      <c r="E66" s="29" t="s">
        <v>3352</v>
      </c>
      <c r="F66" s="29" t="s">
        <v>3469</v>
      </c>
      <c r="G66" s="29" t="s">
        <v>3470</v>
      </c>
      <c r="H66" s="13" t="s">
        <v>3355</v>
      </c>
      <c r="I66" s="13" t="s">
        <v>3356</v>
      </c>
      <c r="J66" s="30" t="s">
        <v>3357</v>
      </c>
      <c r="K66" s="31">
        <v>65</v>
      </c>
      <c r="L66" s="31">
        <v>65</v>
      </c>
      <c r="M66" s="31">
        <v>39</v>
      </c>
      <c r="N66" s="32">
        <v>2205.0079999999998</v>
      </c>
      <c r="O66" s="32">
        <v>13082.857142857141</v>
      </c>
      <c r="P66" s="32">
        <v>13602.761904761903</v>
      </c>
      <c r="Q66" s="32">
        <v>297.14285714285711</v>
      </c>
      <c r="R66" s="32">
        <v>297.14285714285711</v>
      </c>
      <c r="S66" s="32"/>
      <c r="T66" s="33">
        <v>1</v>
      </c>
      <c r="U66" s="33">
        <v>1</v>
      </c>
      <c r="V66" s="30">
        <v>39295</v>
      </c>
      <c r="W66" s="30"/>
      <c r="X66" s="34">
        <v>55153</v>
      </c>
      <c r="Y66" s="16">
        <v>1</v>
      </c>
      <c r="Z66" s="75" t="str">
        <f t="shared" si="0"/>
        <v>CAISO_Peaker2</v>
      </c>
      <c r="AA66" s="75">
        <f>IF(IFERROR(MATCH(C66,REN_Existing_Resources!E:E,0),FALSE),1,0)</f>
        <v>0</v>
      </c>
    </row>
    <row r="67" spans="2:27" x14ac:dyDescent="0.25">
      <c r="B67" s="29" t="s">
        <v>3334</v>
      </c>
      <c r="C67" s="29" t="s">
        <v>3167</v>
      </c>
      <c r="D67" s="29" t="s">
        <v>3471</v>
      </c>
      <c r="E67" s="29" t="s">
        <v>3472</v>
      </c>
      <c r="F67" s="29" t="s">
        <v>3473</v>
      </c>
      <c r="G67" s="29"/>
      <c r="H67" s="13" t="s">
        <v>3390</v>
      </c>
      <c r="I67" s="13" t="s">
        <v>3338</v>
      </c>
      <c r="J67" s="30"/>
      <c r="K67" s="31">
        <v>11.5</v>
      </c>
      <c r="L67" s="31">
        <v>8.36</v>
      </c>
      <c r="M67" s="31"/>
      <c r="N67" s="32"/>
      <c r="O67" s="32"/>
      <c r="P67" s="32"/>
      <c r="Q67" s="32"/>
      <c r="R67" s="32"/>
      <c r="S67" s="32"/>
      <c r="T67" s="33">
        <v>0</v>
      </c>
      <c r="U67" s="33">
        <v>1</v>
      </c>
      <c r="V67" s="30">
        <v>20821</v>
      </c>
      <c r="W67" s="30"/>
      <c r="X67" s="34">
        <v>55153</v>
      </c>
      <c r="Y67" s="16">
        <v>1</v>
      </c>
      <c r="Z67" s="75" t="str">
        <f t="shared" si="0"/>
        <v>RenExistRes</v>
      </c>
      <c r="AA67" s="75">
        <f>IF(IFERROR(MATCH(C67,REN_Existing_Resources!E:E,0),FALSE),1,0)</f>
        <v>1</v>
      </c>
    </row>
    <row r="68" spans="2:27" x14ac:dyDescent="0.25">
      <c r="B68" s="29" t="s">
        <v>3334</v>
      </c>
      <c r="C68" s="29" t="s">
        <v>3474</v>
      </c>
      <c r="D68" s="29" t="s">
        <v>3351</v>
      </c>
      <c r="E68" s="29" t="s">
        <v>3352</v>
      </c>
      <c r="F68" s="29" t="s">
        <v>3474</v>
      </c>
      <c r="G68" s="29" t="s">
        <v>3475</v>
      </c>
      <c r="H68" s="13" t="s">
        <v>3355</v>
      </c>
      <c r="I68" s="13" t="s">
        <v>3356</v>
      </c>
      <c r="J68" s="30" t="s">
        <v>3357</v>
      </c>
      <c r="K68" s="31">
        <v>65</v>
      </c>
      <c r="L68" s="31">
        <v>65</v>
      </c>
      <c r="M68" s="31">
        <v>39</v>
      </c>
      <c r="N68" s="32">
        <v>2205.0079999999998</v>
      </c>
      <c r="O68" s="32">
        <v>13082.857142857141</v>
      </c>
      <c r="P68" s="32">
        <v>13602.761904761903</v>
      </c>
      <c r="Q68" s="32">
        <v>297.14285714285711</v>
      </c>
      <c r="R68" s="32">
        <v>297.14285714285711</v>
      </c>
      <c r="S68" s="32"/>
      <c r="T68" s="33">
        <v>1</v>
      </c>
      <c r="U68" s="33">
        <v>1</v>
      </c>
      <c r="V68" s="30">
        <v>39295</v>
      </c>
      <c r="W68" s="30"/>
      <c r="X68" s="34">
        <v>55153</v>
      </c>
      <c r="Y68" s="16">
        <v>1</v>
      </c>
      <c r="Z68" s="75" t="str">
        <f t="shared" si="0"/>
        <v>CAISO_Peaker2</v>
      </c>
      <c r="AA68" s="75">
        <f>IF(IFERROR(MATCH(C68,REN_Existing_Resources!E:E,0),FALSE),1,0)</f>
        <v>0</v>
      </c>
    </row>
    <row r="69" spans="2:27" x14ac:dyDescent="0.25">
      <c r="B69" s="29" t="s">
        <v>3334</v>
      </c>
      <c r="C69" s="29" t="s">
        <v>3476</v>
      </c>
      <c r="D69" s="29" t="s">
        <v>229</v>
      </c>
      <c r="E69" s="29" t="s">
        <v>3477</v>
      </c>
      <c r="F69" s="29" t="s">
        <v>3478</v>
      </c>
      <c r="G69" s="29"/>
      <c r="H69" s="13" t="s">
        <v>3390</v>
      </c>
      <c r="I69" s="13" t="s">
        <v>3338</v>
      </c>
      <c r="J69" s="30" t="s">
        <v>3391</v>
      </c>
      <c r="K69" s="31">
        <v>119</v>
      </c>
      <c r="L69" s="31">
        <v>119</v>
      </c>
      <c r="M69" s="31"/>
      <c r="N69" s="32"/>
      <c r="O69" s="32"/>
      <c r="P69" s="32"/>
      <c r="Q69" s="32"/>
      <c r="R69" s="32"/>
      <c r="S69" s="32"/>
      <c r="T69" s="33">
        <v>0</v>
      </c>
      <c r="U69" s="33">
        <v>1</v>
      </c>
      <c r="V69" s="30">
        <v>25204</v>
      </c>
      <c r="W69" s="30"/>
      <c r="X69" s="34">
        <v>55153</v>
      </c>
      <c r="Y69" s="16">
        <v>1</v>
      </c>
      <c r="Z69" s="75" t="str">
        <f t="shared" si="0"/>
        <v>CAISO_Hydro</v>
      </c>
      <c r="AA69" s="75">
        <f>IF(IFERROR(MATCH(C69,REN_Existing_Resources!E:E,0),FALSE),1,0)</f>
        <v>0</v>
      </c>
    </row>
    <row r="70" spans="2:27" x14ac:dyDescent="0.25">
      <c r="B70" s="29" t="s">
        <v>3334</v>
      </c>
      <c r="C70" s="29" t="s">
        <v>3479</v>
      </c>
      <c r="D70" s="29" t="s">
        <v>3339</v>
      </c>
      <c r="E70" s="29" t="s">
        <v>3480</v>
      </c>
      <c r="F70" s="29" t="s">
        <v>3481</v>
      </c>
      <c r="G70" s="29"/>
      <c r="H70" s="13" t="s">
        <v>3390</v>
      </c>
      <c r="I70" s="13" t="s">
        <v>3338</v>
      </c>
      <c r="J70" s="30" t="s">
        <v>3391</v>
      </c>
      <c r="K70" s="31">
        <v>820</v>
      </c>
      <c r="L70" s="31">
        <v>800.6</v>
      </c>
      <c r="M70" s="31"/>
      <c r="N70" s="32"/>
      <c r="O70" s="32"/>
      <c r="P70" s="32"/>
      <c r="Q70" s="32"/>
      <c r="R70" s="32"/>
      <c r="S70" s="32"/>
      <c r="T70" s="33">
        <v>0</v>
      </c>
      <c r="U70" s="33">
        <v>1</v>
      </c>
      <c r="V70" s="30">
        <v>4750</v>
      </c>
      <c r="W70" s="30"/>
      <c r="X70" s="34">
        <v>55153</v>
      </c>
      <c r="Y70" s="16">
        <v>1</v>
      </c>
      <c r="Z70" s="75" t="str">
        <f t="shared" si="0"/>
        <v>CAISO_Hydro</v>
      </c>
      <c r="AA70" s="75">
        <f>IF(IFERROR(MATCH(C70,REN_Existing_Resources!E:E,0),FALSE),1,0)</f>
        <v>0</v>
      </c>
    </row>
    <row r="71" spans="2:27" x14ac:dyDescent="0.25">
      <c r="B71" s="29" t="s">
        <v>3334</v>
      </c>
      <c r="C71" s="29" t="s">
        <v>3482</v>
      </c>
      <c r="D71" s="29" t="s">
        <v>3339</v>
      </c>
      <c r="E71" s="29"/>
      <c r="F71" s="29"/>
      <c r="G71" s="29"/>
      <c r="H71" s="13" t="s">
        <v>3390</v>
      </c>
      <c r="I71" s="13" t="s">
        <v>3338</v>
      </c>
      <c r="J71" s="30" t="s">
        <v>3391</v>
      </c>
      <c r="K71" s="31">
        <v>0.3</v>
      </c>
      <c r="L71" s="31">
        <v>0</v>
      </c>
      <c r="M71" s="31"/>
      <c r="N71" s="32"/>
      <c r="O71" s="32"/>
      <c r="P71" s="32"/>
      <c r="Q71" s="32"/>
      <c r="R71" s="32"/>
      <c r="S71" s="32"/>
      <c r="T71" s="33">
        <v>0</v>
      </c>
      <c r="U71" s="33">
        <v>1</v>
      </c>
      <c r="V71" s="30">
        <v>31413</v>
      </c>
      <c r="W71" s="30"/>
      <c r="X71" s="34">
        <v>55153</v>
      </c>
      <c r="Y71" s="16">
        <v>1</v>
      </c>
      <c r="Z71" s="75" t="str">
        <f t="shared" ref="Z71:Z134" si="1">IF(J71="",IF(AA71,"RenExistRes","Unclassified"),J71)</f>
        <v>CAISO_Hydro</v>
      </c>
      <c r="AA71" s="75">
        <f>IF(IFERROR(MATCH(C71,REN_Existing_Resources!E:E,0),FALSE),1,0)</f>
        <v>0</v>
      </c>
    </row>
    <row r="72" spans="2:27" x14ac:dyDescent="0.25">
      <c r="B72" s="29" t="s">
        <v>3334</v>
      </c>
      <c r="C72" s="29" t="s">
        <v>1259</v>
      </c>
      <c r="D72" s="29" t="s">
        <v>3339</v>
      </c>
      <c r="E72" s="29"/>
      <c r="F72" s="29"/>
      <c r="G72" s="29"/>
      <c r="H72" s="13" t="s">
        <v>3390</v>
      </c>
      <c r="I72" s="13" t="s">
        <v>3338</v>
      </c>
      <c r="J72" s="30" t="s">
        <v>3391</v>
      </c>
      <c r="K72" s="31">
        <v>1.25</v>
      </c>
      <c r="L72" s="31">
        <v>0</v>
      </c>
      <c r="M72" s="31"/>
      <c r="N72" s="32"/>
      <c r="O72" s="32"/>
      <c r="P72" s="32"/>
      <c r="Q72" s="32"/>
      <c r="R72" s="32"/>
      <c r="S72" s="32"/>
      <c r="T72" s="33">
        <v>0</v>
      </c>
      <c r="U72" s="33">
        <v>1</v>
      </c>
      <c r="V72" s="74">
        <v>1</v>
      </c>
      <c r="W72" s="30"/>
      <c r="X72" s="34">
        <v>55153</v>
      </c>
      <c r="Y72" s="16">
        <v>1</v>
      </c>
      <c r="Z72" s="75" t="str">
        <f t="shared" si="1"/>
        <v>CAISO_Hydro</v>
      </c>
      <c r="AA72" s="75">
        <f>IF(IFERROR(MATCH(C72,REN_Existing_Resources!E:E,0),FALSE),1,0)</f>
        <v>1</v>
      </c>
    </row>
    <row r="73" spans="2:27" x14ac:dyDescent="0.25">
      <c r="B73" s="29" t="s">
        <v>3334</v>
      </c>
      <c r="C73" s="29" t="s">
        <v>3265</v>
      </c>
      <c r="D73" s="29" t="s">
        <v>3339</v>
      </c>
      <c r="E73" s="29"/>
      <c r="F73" s="29" t="s">
        <v>3483</v>
      </c>
      <c r="G73" s="29"/>
      <c r="H73" s="13" t="s">
        <v>3337</v>
      </c>
      <c r="I73" s="13" t="s">
        <v>3338</v>
      </c>
      <c r="J73" s="30"/>
      <c r="K73" s="31">
        <v>20</v>
      </c>
      <c r="L73" s="31">
        <v>16.07</v>
      </c>
      <c r="M73" s="31"/>
      <c r="N73" s="32"/>
      <c r="O73" s="32"/>
      <c r="P73" s="32"/>
      <c r="Q73" s="32"/>
      <c r="R73" s="32"/>
      <c r="S73" s="32"/>
      <c r="T73" s="33">
        <v>0</v>
      </c>
      <c r="U73" s="33">
        <v>1</v>
      </c>
      <c r="V73" s="30">
        <v>42598</v>
      </c>
      <c r="W73" s="30"/>
      <c r="X73" s="34">
        <v>55153</v>
      </c>
      <c r="Y73" s="16">
        <v>1</v>
      </c>
      <c r="Z73" s="75" t="str">
        <f t="shared" si="1"/>
        <v>RenExistRes</v>
      </c>
      <c r="AA73" s="75">
        <f>IF(IFERROR(MATCH(C73,REN_Existing_Resources!E:E,0),FALSE),1,0)</f>
        <v>1</v>
      </c>
    </row>
    <row r="74" spans="2:27" x14ac:dyDescent="0.25">
      <c r="B74" s="29" t="s">
        <v>3334</v>
      </c>
      <c r="C74" s="29" t="s">
        <v>3484</v>
      </c>
      <c r="D74" s="29" t="s">
        <v>3339</v>
      </c>
      <c r="E74" s="29"/>
      <c r="F74" s="29" t="s">
        <v>3485</v>
      </c>
      <c r="G74" s="29"/>
      <c r="H74" s="13" t="s">
        <v>3461</v>
      </c>
      <c r="I74" s="13" t="s">
        <v>3338</v>
      </c>
      <c r="J74" s="30"/>
      <c r="K74" s="31">
        <v>0</v>
      </c>
      <c r="L74" s="31">
        <v>16.07</v>
      </c>
      <c r="M74" s="31"/>
      <c r="N74" s="32"/>
      <c r="O74" s="32"/>
      <c r="P74" s="32"/>
      <c r="Q74" s="32"/>
      <c r="R74" s="32"/>
      <c r="S74" s="32"/>
      <c r="T74" s="33">
        <v>1</v>
      </c>
      <c r="U74" s="33">
        <v>1</v>
      </c>
      <c r="V74" s="74">
        <v>1</v>
      </c>
      <c r="W74" s="30"/>
      <c r="X74" s="34">
        <v>55153</v>
      </c>
      <c r="Y74" s="16">
        <v>1</v>
      </c>
      <c r="Z74" s="75" t="str">
        <f t="shared" si="1"/>
        <v>Unclassified</v>
      </c>
      <c r="AA74" s="75">
        <f>IF(IFERROR(MATCH(C74,REN_Existing_Resources!E:E,0),FALSE),1,0)</f>
        <v>0</v>
      </c>
    </row>
    <row r="75" spans="2:27" x14ac:dyDescent="0.25">
      <c r="B75" s="29" t="s">
        <v>3334</v>
      </c>
      <c r="C75" s="29" t="s">
        <v>140</v>
      </c>
      <c r="D75" s="29" t="s">
        <v>229</v>
      </c>
      <c r="E75" s="29" t="s">
        <v>3486</v>
      </c>
      <c r="F75" s="29" t="s">
        <v>3487</v>
      </c>
      <c r="G75" s="29"/>
      <c r="H75" s="13" t="s">
        <v>3488</v>
      </c>
      <c r="I75" s="13" t="s">
        <v>3338</v>
      </c>
      <c r="J75" s="30"/>
      <c r="K75" s="31">
        <v>28.8</v>
      </c>
      <c r="L75" s="31">
        <v>24.31</v>
      </c>
      <c r="M75" s="31"/>
      <c r="N75" s="32"/>
      <c r="O75" s="32"/>
      <c r="P75" s="32"/>
      <c r="Q75" s="32"/>
      <c r="R75" s="32"/>
      <c r="S75" s="32"/>
      <c r="T75" s="33">
        <v>0</v>
      </c>
      <c r="U75" s="33">
        <v>1</v>
      </c>
      <c r="V75" s="30">
        <v>32751</v>
      </c>
      <c r="W75" s="30"/>
      <c r="X75" s="34">
        <v>55153</v>
      </c>
      <c r="Y75" s="16">
        <v>1</v>
      </c>
      <c r="Z75" s="75" t="str">
        <f t="shared" si="1"/>
        <v>RenExistRes</v>
      </c>
      <c r="AA75" s="75">
        <f>IF(IFERROR(MATCH(C75,REN_Existing_Resources!E:E,0),FALSE),1,0)</f>
        <v>1</v>
      </c>
    </row>
    <row r="76" spans="2:27" x14ac:dyDescent="0.25">
      <c r="B76" s="29" t="s">
        <v>3334</v>
      </c>
      <c r="C76" s="29" t="s">
        <v>1224</v>
      </c>
      <c r="D76" s="29" t="s">
        <v>3365</v>
      </c>
      <c r="E76" s="29"/>
      <c r="F76" s="29" t="s">
        <v>3489</v>
      </c>
      <c r="G76" s="29"/>
      <c r="H76" s="13" t="s">
        <v>3390</v>
      </c>
      <c r="I76" s="13" t="s">
        <v>3338</v>
      </c>
      <c r="J76" s="30"/>
      <c r="K76" s="31">
        <v>13.4</v>
      </c>
      <c r="L76" s="31">
        <v>6.19</v>
      </c>
      <c r="M76" s="31"/>
      <c r="N76" s="32"/>
      <c r="O76" s="32"/>
      <c r="P76" s="32"/>
      <c r="Q76" s="32"/>
      <c r="R76" s="32"/>
      <c r="S76" s="32"/>
      <c r="T76" s="33">
        <v>0</v>
      </c>
      <c r="U76" s="33">
        <v>1</v>
      </c>
      <c r="V76" s="30">
        <v>2923</v>
      </c>
      <c r="W76" s="30"/>
      <c r="X76" s="34">
        <v>55153</v>
      </c>
      <c r="Y76" s="16">
        <v>1</v>
      </c>
      <c r="Z76" s="75" t="str">
        <f t="shared" si="1"/>
        <v>RenExistRes</v>
      </c>
      <c r="AA76" s="75">
        <f>IF(IFERROR(MATCH(C76,REN_Existing_Resources!E:E,0),FALSE),1,0)</f>
        <v>1</v>
      </c>
    </row>
    <row r="77" spans="2:27" x14ac:dyDescent="0.25">
      <c r="B77" s="29" t="s">
        <v>3334</v>
      </c>
      <c r="C77" s="29" t="s">
        <v>1227</v>
      </c>
      <c r="D77" s="29" t="s">
        <v>3365</v>
      </c>
      <c r="E77" s="29"/>
      <c r="F77" s="29" t="s">
        <v>3490</v>
      </c>
      <c r="G77" s="29"/>
      <c r="H77" s="13" t="s">
        <v>3390</v>
      </c>
      <c r="I77" s="13" t="s">
        <v>3338</v>
      </c>
      <c r="J77" s="30"/>
      <c r="K77" s="31">
        <v>15.8</v>
      </c>
      <c r="L77" s="31">
        <v>7.77</v>
      </c>
      <c r="M77" s="31"/>
      <c r="N77" s="32"/>
      <c r="O77" s="32"/>
      <c r="P77" s="32"/>
      <c r="Q77" s="32"/>
      <c r="R77" s="32"/>
      <c r="S77" s="32"/>
      <c r="T77" s="33">
        <v>0</v>
      </c>
      <c r="U77" s="33">
        <v>1</v>
      </c>
      <c r="V77" s="30">
        <v>1828</v>
      </c>
      <c r="W77" s="30"/>
      <c r="X77" s="34">
        <v>55153</v>
      </c>
      <c r="Y77" s="16">
        <v>1</v>
      </c>
      <c r="Z77" s="75" t="str">
        <f t="shared" si="1"/>
        <v>RenExistRes</v>
      </c>
      <c r="AA77" s="75">
        <f>IF(IFERROR(MATCH(C77,REN_Existing_Resources!E:E,0),FALSE),1,0)</f>
        <v>1</v>
      </c>
    </row>
    <row r="78" spans="2:27" x14ac:dyDescent="0.25">
      <c r="B78" s="29" t="s">
        <v>3334</v>
      </c>
      <c r="C78" s="29" t="s">
        <v>635</v>
      </c>
      <c r="D78" s="29" t="s">
        <v>83</v>
      </c>
      <c r="E78" s="29"/>
      <c r="F78" s="29" t="s">
        <v>634</v>
      </c>
      <c r="G78" s="29"/>
      <c r="H78" s="13" t="s">
        <v>3337</v>
      </c>
      <c r="I78" s="13" t="s">
        <v>3338</v>
      </c>
      <c r="J78" s="30"/>
      <c r="K78" s="31">
        <v>1.38</v>
      </c>
      <c r="L78" s="31">
        <v>1.2</v>
      </c>
      <c r="M78" s="31"/>
      <c r="N78" s="32"/>
      <c r="O78" s="32"/>
      <c r="P78" s="32"/>
      <c r="Q78" s="32"/>
      <c r="R78" s="32"/>
      <c r="S78" s="32"/>
      <c r="T78" s="33">
        <v>0</v>
      </c>
      <c r="U78" s="33">
        <v>1</v>
      </c>
      <c r="V78" s="30">
        <v>42213</v>
      </c>
      <c r="W78" s="30"/>
      <c r="X78" s="34">
        <v>55153</v>
      </c>
      <c r="Y78" s="16">
        <v>1</v>
      </c>
      <c r="Z78" s="75" t="str">
        <f t="shared" si="1"/>
        <v>RenExistRes</v>
      </c>
      <c r="AA78" s="75">
        <f>IF(IFERROR(MATCH(C78,REN_Existing_Resources!E:E,0),FALSE),1,0)</f>
        <v>1</v>
      </c>
    </row>
    <row r="79" spans="2:27" x14ac:dyDescent="0.25">
      <c r="B79" s="29" t="s">
        <v>3334</v>
      </c>
      <c r="C79" s="29" t="s">
        <v>3491</v>
      </c>
      <c r="D79" s="29" t="s">
        <v>3365</v>
      </c>
      <c r="E79" s="29"/>
      <c r="F79" s="29" t="s">
        <v>3492</v>
      </c>
      <c r="G79" s="29"/>
      <c r="H79" s="13" t="s">
        <v>3390</v>
      </c>
      <c r="I79" s="13" t="s">
        <v>3338</v>
      </c>
      <c r="J79" s="30" t="s">
        <v>3391</v>
      </c>
      <c r="K79" s="31">
        <v>85</v>
      </c>
      <c r="L79" s="31">
        <v>85</v>
      </c>
      <c r="M79" s="31"/>
      <c r="N79" s="32"/>
      <c r="O79" s="32"/>
      <c r="P79" s="32"/>
      <c r="Q79" s="32"/>
      <c r="R79" s="32"/>
      <c r="S79" s="32"/>
      <c r="T79" s="33">
        <v>0</v>
      </c>
      <c r="U79" s="33">
        <v>1</v>
      </c>
      <c r="V79" s="30">
        <v>24108</v>
      </c>
      <c r="W79" s="30"/>
      <c r="X79" s="34">
        <v>55153</v>
      </c>
      <c r="Y79" s="16">
        <v>1</v>
      </c>
      <c r="Z79" s="75" t="str">
        <f t="shared" si="1"/>
        <v>CAISO_Hydro</v>
      </c>
      <c r="AA79" s="75">
        <f>IF(IFERROR(MATCH(C79,REN_Existing_Resources!E:E,0),FALSE),1,0)</f>
        <v>0</v>
      </c>
    </row>
    <row r="80" spans="2:27" x14ac:dyDescent="0.25">
      <c r="B80" s="29" t="s">
        <v>3334</v>
      </c>
      <c r="C80" s="29" t="s">
        <v>3493</v>
      </c>
      <c r="D80" s="29" t="s">
        <v>3365</v>
      </c>
      <c r="E80" s="29"/>
      <c r="F80" s="29" t="s">
        <v>3494</v>
      </c>
      <c r="G80" s="29"/>
      <c r="H80" s="13" t="s">
        <v>3390</v>
      </c>
      <c r="I80" s="13" t="s">
        <v>3338</v>
      </c>
      <c r="J80" s="30" t="s">
        <v>3391</v>
      </c>
      <c r="K80" s="31">
        <v>84.1</v>
      </c>
      <c r="L80" s="31">
        <v>84.1</v>
      </c>
      <c r="M80" s="31"/>
      <c r="N80" s="32"/>
      <c r="O80" s="32"/>
      <c r="P80" s="32"/>
      <c r="Q80" s="32"/>
      <c r="R80" s="32"/>
      <c r="S80" s="32"/>
      <c r="T80" s="33">
        <v>0</v>
      </c>
      <c r="U80" s="33">
        <v>1</v>
      </c>
      <c r="V80" s="30">
        <v>23743</v>
      </c>
      <c r="W80" s="30"/>
      <c r="X80" s="34">
        <v>55153</v>
      </c>
      <c r="Y80" s="16">
        <v>1</v>
      </c>
      <c r="Z80" s="75" t="str">
        <f t="shared" si="1"/>
        <v>CAISO_Hydro</v>
      </c>
      <c r="AA80" s="75">
        <f>IF(IFERROR(MATCH(C80,REN_Existing_Resources!E:E,0),FALSE),1,0)</f>
        <v>0</v>
      </c>
    </row>
    <row r="81" spans="2:27" x14ac:dyDescent="0.25">
      <c r="B81" s="29" t="s">
        <v>3334</v>
      </c>
      <c r="C81" s="29" t="s">
        <v>2106</v>
      </c>
      <c r="D81" s="29" t="s">
        <v>3351</v>
      </c>
      <c r="E81" s="29" t="s">
        <v>3418</v>
      </c>
      <c r="F81" s="29" t="s">
        <v>3495</v>
      </c>
      <c r="G81" s="29"/>
      <c r="H81" s="13" t="s">
        <v>3404</v>
      </c>
      <c r="I81" s="13" t="s">
        <v>3338</v>
      </c>
      <c r="J81" s="30"/>
      <c r="K81" s="31">
        <v>49</v>
      </c>
      <c r="L81" s="31">
        <v>3.49</v>
      </c>
      <c r="M81" s="31"/>
      <c r="N81" s="32"/>
      <c r="O81" s="32"/>
      <c r="P81" s="32"/>
      <c r="Q81" s="32"/>
      <c r="R81" s="32"/>
      <c r="S81" s="32"/>
      <c r="T81" s="33">
        <v>0</v>
      </c>
      <c r="U81" s="33">
        <v>1</v>
      </c>
      <c r="V81" s="30">
        <v>40962</v>
      </c>
      <c r="W81" s="30"/>
      <c r="X81" s="34">
        <v>55153</v>
      </c>
      <c r="Y81" s="16">
        <v>1</v>
      </c>
      <c r="Z81" s="75" t="str">
        <f t="shared" si="1"/>
        <v>RenExistRes</v>
      </c>
      <c r="AA81" s="75">
        <f>IF(IFERROR(MATCH(C81,REN_Existing_Resources!E:E,0),FALSE),1,0)</f>
        <v>1</v>
      </c>
    </row>
    <row r="82" spans="2:27" x14ac:dyDescent="0.25">
      <c r="B82" s="29" t="s">
        <v>3334</v>
      </c>
      <c r="C82" s="29" t="s">
        <v>3158</v>
      </c>
      <c r="D82" s="29" t="s">
        <v>3365</v>
      </c>
      <c r="E82" s="29"/>
      <c r="F82" s="29" t="s">
        <v>3496</v>
      </c>
      <c r="G82" s="29"/>
      <c r="H82" s="13" t="s">
        <v>3390</v>
      </c>
      <c r="I82" s="13" t="s">
        <v>3338</v>
      </c>
      <c r="J82" s="30"/>
      <c r="K82" s="31">
        <v>6.2</v>
      </c>
      <c r="L82" s="31">
        <v>1.83</v>
      </c>
      <c r="M82" s="31"/>
      <c r="N82" s="32"/>
      <c r="O82" s="32"/>
      <c r="P82" s="32"/>
      <c r="Q82" s="32"/>
      <c r="R82" s="32"/>
      <c r="S82" s="32"/>
      <c r="T82" s="33">
        <v>0</v>
      </c>
      <c r="U82" s="33">
        <v>1</v>
      </c>
      <c r="V82" s="30">
        <v>32143</v>
      </c>
      <c r="W82" s="30"/>
      <c r="X82" s="34">
        <v>55153</v>
      </c>
      <c r="Y82" s="16">
        <v>1</v>
      </c>
      <c r="Z82" s="75" t="str">
        <f t="shared" si="1"/>
        <v>RenExistRes</v>
      </c>
      <c r="AA82" s="75">
        <f>IF(IFERROR(MATCH(C82,REN_Existing_Resources!E:E,0),FALSE),1,0)</f>
        <v>1</v>
      </c>
    </row>
    <row r="83" spans="2:27" x14ac:dyDescent="0.25">
      <c r="B83" s="29" t="s">
        <v>3334</v>
      </c>
      <c r="C83" s="29" t="s">
        <v>2727</v>
      </c>
      <c r="D83" s="29" t="s">
        <v>3365</v>
      </c>
      <c r="E83" s="29"/>
      <c r="F83" s="29" t="s">
        <v>918</v>
      </c>
      <c r="G83" s="29"/>
      <c r="H83" s="13" t="s">
        <v>3337</v>
      </c>
      <c r="I83" s="13" t="s">
        <v>3338</v>
      </c>
      <c r="J83" s="30"/>
      <c r="K83" s="31">
        <v>12</v>
      </c>
      <c r="L83" s="31">
        <v>10.82</v>
      </c>
      <c r="M83" s="31"/>
      <c r="N83" s="32"/>
      <c r="O83" s="32"/>
      <c r="P83" s="32"/>
      <c r="Q83" s="32"/>
      <c r="R83" s="32"/>
      <c r="S83" s="32"/>
      <c r="T83" s="33">
        <v>0</v>
      </c>
      <c r="U83" s="33">
        <v>1</v>
      </c>
      <c r="V83" s="30">
        <v>42110</v>
      </c>
      <c r="W83" s="30"/>
      <c r="X83" s="34">
        <v>55153</v>
      </c>
      <c r="Y83" s="16">
        <v>1</v>
      </c>
      <c r="Z83" s="75" t="str">
        <f t="shared" si="1"/>
        <v>RenExistRes</v>
      </c>
      <c r="AA83" s="75">
        <f>IF(IFERROR(MATCH(C83,REN_Existing_Resources!E:E,0),FALSE),1,0)</f>
        <v>1</v>
      </c>
    </row>
    <row r="84" spans="2:27" x14ac:dyDescent="0.25">
      <c r="B84" s="29" t="s">
        <v>3334</v>
      </c>
      <c r="C84" s="29" t="s">
        <v>1583</v>
      </c>
      <c r="D84" s="29" t="s">
        <v>3365</v>
      </c>
      <c r="E84" s="29"/>
      <c r="F84" s="29" t="s">
        <v>3497</v>
      </c>
      <c r="G84" s="29"/>
      <c r="H84" s="13" t="s">
        <v>3337</v>
      </c>
      <c r="I84" s="13" t="s">
        <v>3338</v>
      </c>
      <c r="J84" s="30"/>
      <c r="K84" s="31">
        <v>250</v>
      </c>
      <c r="L84" s="31">
        <v>192.79</v>
      </c>
      <c r="M84" s="31"/>
      <c r="N84" s="32"/>
      <c r="O84" s="32"/>
      <c r="P84" s="32"/>
      <c r="Q84" s="32"/>
      <c r="R84" s="32"/>
      <c r="S84" s="32"/>
      <c r="T84" s="33">
        <v>0</v>
      </c>
      <c r="U84" s="33">
        <v>1</v>
      </c>
      <c r="V84" s="30">
        <v>42535</v>
      </c>
      <c r="W84" s="30"/>
      <c r="X84" s="34">
        <v>55153</v>
      </c>
      <c r="Y84" s="16">
        <v>1</v>
      </c>
      <c r="Z84" s="75" t="str">
        <f t="shared" si="1"/>
        <v>RenExistRes</v>
      </c>
      <c r="AA84" s="75">
        <f>IF(IFERROR(MATCH(C84,REN_Existing_Resources!E:E,0),FALSE),1,0)</f>
        <v>1</v>
      </c>
    </row>
    <row r="85" spans="2:27" x14ac:dyDescent="0.25">
      <c r="B85" s="29" t="s">
        <v>3334</v>
      </c>
      <c r="C85" s="29" t="s">
        <v>1199</v>
      </c>
      <c r="D85" s="29" t="s">
        <v>3365</v>
      </c>
      <c r="E85" s="29"/>
      <c r="F85" s="29" t="s">
        <v>3498</v>
      </c>
      <c r="G85" s="29"/>
      <c r="H85" s="13" t="s">
        <v>3345</v>
      </c>
      <c r="I85" s="13" t="s">
        <v>3338</v>
      </c>
      <c r="J85" s="30"/>
      <c r="K85" s="31">
        <v>72</v>
      </c>
      <c r="L85" s="31">
        <v>44.22</v>
      </c>
      <c r="M85" s="31"/>
      <c r="N85" s="32"/>
      <c r="O85" s="32"/>
      <c r="P85" s="32"/>
      <c r="Q85" s="32"/>
      <c r="R85" s="32"/>
      <c r="S85" s="32"/>
      <c r="T85" s="33">
        <v>0</v>
      </c>
      <c r="U85" s="33">
        <v>1</v>
      </c>
      <c r="V85" s="30">
        <v>32482</v>
      </c>
      <c r="W85" s="30"/>
      <c r="X85" s="34">
        <v>55153</v>
      </c>
      <c r="Y85" s="16">
        <v>1</v>
      </c>
      <c r="Z85" s="75" t="str">
        <f t="shared" si="1"/>
        <v>RenExistRes</v>
      </c>
      <c r="AA85" s="75">
        <f>IF(IFERROR(MATCH(C85,REN_Existing_Resources!E:E,0),FALSE),1,0)</f>
        <v>1</v>
      </c>
    </row>
    <row r="86" spans="2:27" x14ac:dyDescent="0.25">
      <c r="B86" s="29" t="s">
        <v>3334</v>
      </c>
      <c r="C86" s="29" t="s">
        <v>1465</v>
      </c>
      <c r="D86" s="29" t="s">
        <v>3365</v>
      </c>
      <c r="E86" s="29"/>
      <c r="F86" s="29" t="s">
        <v>3499</v>
      </c>
      <c r="G86" s="29"/>
      <c r="H86" s="13" t="s">
        <v>3337</v>
      </c>
      <c r="I86" s="13" t="s">
        <v>3338</v>
      </c>
      <c r="J86" s="30"/>
      <c r="K86" s="31">
        <v>21</v>
      </c>
      <c r="L86" s="31">
        <v>0</v>
      </c>
      <c r="M86" s="31"/>
      <c r="N86" s="32"/>
      <c r="O86" s="32"/>
      <c r="P86" s="32"/>
      <c r="Q86" s="32"/>
      <c r="R86" s="32"/>
      <c r="S86" s="32"/>
      <c r="T86" s="33">
        <v>0</v>
      </c>
      <c r="U86" s="33">
        <v>1</v>
      </c>
      <c r="V86" s="30">
        <v>40165</v>
      </c>
      <c r="W86" s="30"/>
      <c r="X86" s="34">
        <v>55153</v>
      </c>
      <c r="Y86" s="16">
        <v>1</v>
      </c>
      <c r="Z86" s="75" t="str">
        <f t="shared" si="1"/>
        <v>RenExistRes</v>
      </c>
      <c r="AA86" s="75">
        <f>IF(IFERROR(MATCH(C86,REN_Existing_Resources!E:E,0),FALSE),1,0)</f>
        <v>1</v>
      </c>
    </row>
    <row r="87" spans="2:27" x14ac:dyDescent="0.25">
      <c r="B87" s="29" t="s">
        <v>3334</v>
      </c>
      <c r="C87" s="29" t="s">
        <v>345</v>
      </c>
      <c r="D87" s="29" t="s">
        <v>229</v>
      </c>
      <c r="E87" s="29" t="s">
        <v>3500</v>
      </c>
      <c r="F87" s="29" t="s">
        <v>3501</v>
      </c>
      <c r="G87" s="29"/>
      <c r="H87" s="13" t="s">
        <v>3390</v>
      </c>
      <c r="I87" s="13" t="s">
        <v>3338</v>
      </c>
      <c r="J87" s="30"/>
      <c r="K87" s="31">
        <v>1</v>
      </c>
      <c r="L87" s="31">
        <v>1</v>
      </c>
      <c r="M87" s="31"/>
      <c r="N87" s="32"/>
      <c r="O87" s="32"/>
      <c r="P87" s="32"/>
      <c r="Q87" s="32"/>
      <c r="R87" s="32"/>
      <c r="S87" s="32"/>
      <c r="T87" s="33">
        <v>0</v>
      </c>
      <c r="U87" s="33">
        <v>1</v>
      </c>
      <c r="V87" s="30">
        <v>732</v>
      </c>
      <c r="W87" s="30"/>
      <c r="X87" s="34">
        <v>55153</v>
      </c>
      <c r="Y87" s="16">
        <v>1</v>
      </c>
      <c r="Z87" s="75" t="str">
        <f t="shared" si="1"/>
        <v>RenExistRes</v>
      </c>
      <c r="AA87" s="75">
        <f>IF(IFERROR(MATCH(C87,REN_Existing_Resources!E:E,0),FALSE),1,0)</f>
        <v>1</v>
      </c>
    </row>
    <row r="88" spans="2:27" x14ac:dyDescent="0.25">
      <c r="B88" s="29" t="s">
        <v>3334</v>
      </c>
      <c r="C88" s="29" t="s">
        <v>3502</v>
      </c>
      <c r="D88" s="29" t="s">
        <v>3351</v>
      </c>
      <c r="E88" s="29" t="s">
        <v>3352</v>
      </c>
      <c r="F88" s="29" t="s">
        <v>3502</v>
      </c>
      <c r="G88" s="29" t="s">
        <v>3503</v>
      </c>
      <c r="H88" s="13" t="s">
        <v>3355</v>
      </c>
      <c r="I88" s="13" t="s">
        <v>3356</v>
      </c>
      <c r="J88" s="30" t="s">
        <v>3357</v>
      </c>
      <c r="K88" s="31">
        <v>65</v>
      </c>
      <c r="L88" s="31">
        <v>65</v>
      </c>
      <c r="M88" s="31">
        <v>39</v>
      </c>
      <c r="N88" s="32">
        <v>2205.0079999999998</v>
      </c>
      <c r="O88" s="32">
        <v>13082.857142857141</v>
      </c>
      <c r="P88" s="32">
        <v>13602.761904761903</v>
      </c>
      <c r="Q88" s="32">
        <v>297.14285714285711</v>
      </c>
      <c r="R88" s="32">
        <v>297.14285714285711</v>
      </c>
      <c r="S88" s="32"/>
      <c r="T88" s="33">
        <v>1</v>
      </c>
      <c r="U88" s="33">
        <v>1</v>
      </c>
      <c r="V88" s="30">
        <v>39295</v>
      </c>
      <c r="W88" s="30"/>
      <c r="X88" s="34">
        <v>55153</v>
      </c>
      <c r="Y88" s="16">
        <v>1</v>
      </c>
      <c r="Z88" s="75" t="str">
        <f t="shared" si="1"/>
        <v>CAISO_Peaker2</v>
      </c>
      <c r="AA88" s="75">
        <f>IF(IFERROR(MATCH(C88,REN_Existing_Resources!E:E,0),FALSE),1,0)</f>
        <v>0</v>
      </c>
    </row>
    <row r="89" spans="2:27" x14ac:dyDescent="0.25">
      <c r="B89" s="29" t="s">
        <v>3334</v>
      </c>
      <c r="C89" s="29" t="s">
        <v>3504</v>
      </c>
      <c r="D89" s="29" t="s">
        <v>3351</v>
      </c>
      <c r="E89" s="29" t="s">
        <v>3352</v>
      </c>
      <c r="F89" s="29" t="s">
        <v>3504</v>
      </c>
      <c r="G89" s="29" t="s">
        <v>3505</v>
      </c>
      <c r="H89" s="13" t="s">
        <v>3355</v>
      </c>
      <c r="I89" s="13" t="s">
        <v>3356</v>
      </c>
      <c r="J89" s="30" t="s">
        <v>3357</v>
      </c>
      <c r="K89" s="31">
        <v>65</v>
      </c>
      <c r="L89" s="31">
        <v>65</v>
      </c>
      <c r="M89" s="31">
        <v>39</v>
      </c>
      <c r="N89" s="32">
        <v>2205.0079999999998</v>
      </c>
      <c r="O89" s="32">
        <v>13082.857142857141</v>
      </c>
      <c r="P89" s="32">
        <v>13602.761904761903</v>
      </c>
      <c r="Q89" s="32">
        <v>297.14285714285711</v>
      </c>
      <c r="R89" s="32">
        <v>297.14285714285711</v>
      </c>
      <c r="S89" s="32"/>
      <c r="T89" s="33">
        <v>1</v>
      </c>
      <c r="U89" s="33">
        <v>1</v>
      </c>
      <c r="V89" s="30">
        <v>39295</v>
      </c>
      <c r="W89" s="30"/>
      <c r="X89" s="34">
        <v>55153</v>
      </c>
      <c r="Y89" s="16">
        <v>1</v>
      </c>
      <c r="Z89" s="75" t="str">
        <f t="shared" si="1"/>
        <v>CAISO_Peaker2</v>
      </c>
      <c r="AA89" s="75">
        <f>IF(IFERROR(MATCH(C89,REN_Existing_Resources!E:E,0),FALSE),1,0)</f>
        <v>0</v>
      </c>
    </row>
    <row r="90" spans="2:27" x14ac:dyDescent="0.25">
      <c r="B90" s="29" t="s">
        <v>3334</v>
      </c>
      <c r="C90" s="29" t="s">
        <v>3506</v>
      </c>
      <c r="D90" s="29" t="s">
        <v>229</v>
      </c>
      <c r="E90" s="29" t="s">
        <v>3486</v>
      </c>
      <c r="F90" s="29" t="s">
        <v>3507</v>
      </c>
      <c r="G90" s="29"/>
      <c r="H90" s="13" t="s">
        <v>3390</v>
      </c>
      <c r="I90" s="13" t="s">
        <v>3338</v>
      </c>
      <c r="J90" s="30" t="s">
        <v>3391</v>
      </c>
      <c r="K90" s="31">
        <v>6.25</v>
      </c>
      <c r="L90" s="31">
        <v>1.98</v>
      </c>
      <c r="M90" s="31"/>
      <c r="N90" s="32"/>
      <c r="O90" s="32"/>
      <c r="P90" s="32"/>
      <c r="Q90" s="32"/>
      <c r="R90" s="32"/>
      <c r="S90" s="32"/>
      <c r="T90" s="33">
        <v>0</v>
      </c>
      <c r="U90" s="33">
        <v>1</v>
      </c>
      <c r="V90" s="30">
        <v>31642</v>
      </c>
      <c r="W90" s="30"/>
      <c r="X90" s="34">
        <v>55153</v>
      </c>
      <c r="Y90" s="16">
        <v>1</v>
      </c>
      <c r="Z90" s="75" t="str">
        <f t="shared" si="1"/>
        <v>CAISO_Hydro</v>
      </c>
      <c r="AA90" s="75">
        <f>IF(IFERROR(MATCH(C90,REN_Existing_Resources!E:E,0),FALSE),1,0)</f>
        <v>0</v>
      </c>
    </row>
    <row r="91" spans="2:27" x14ac:dyDescent="0.25">
      <c r="B91" s="29" t="s">
        <v>3334</v>
      </c>
      <c r="C91" s="29" t="s">
        <v>316</v>
      </c>
      <c r="D91" s="29" t="s">
        <v>99</v>
      </c>
      <c r="E91" s="29"/>
      <c r="F91" s="29" t="s">
        <v>3508</v>
      </c>
      <c r="G91" s="29"/>
      <c r="H91" s="13" t="s">
        <v>3390</v>
      </c>
      <c r="I91" s="13" t="s">
        <v>3338</v>
      </c>
      <c r="J91" s="30" t="s">
        <v>3391</v>
      </c>
      <c r="K91" s="31">
        <v>1.49</v>
      </c>
      <c r="L91" s="31">
        <v>0</v>
      </c>
      <c r="M91" s="31"/>
      <c r="N91" s="32"/>
      <c r="O91" s="32"/>
      <c r="P91" s="32"/>
      <c r="Q91" s="32"/>
      <c r="R91" s="32"/>
      <c r="S91" s="32"/>
      <c r="T91" s="33">
        <v>0</v>
      </c>
      <c r="U91" s="33">
        <v>1</v>
      </c>
      <c r="V91" s="30">
        <v>32121</v>
      </c>
      <c r="W91" s="30"/>
      <c r="X91" s="34">
        <v>55153</v>
      </c>
      <c r="Y91" s="16">
        <v>1</v>
      </c>
      <c r="Z91" s="75" t="str">
        <f t="shared" si="1"/>
        <v>CAISO_Hydro</v>
      </c>
      <c r="AA91" s="75">
        <f>IF(IFERROR(MATCH(C91,REN_Existing_Resources!E:E,0),FALSE),1,0)</f>
        <v>1</v>
      </c>
    </row>
    <row r="92" spans="2:27" x14ac:dyDescent="0.25">
      <c r="B92" s="29" t="s">
        <v>3334</v>
      </c>
      <c r="C92" s="29" t="s">
        <v>2570</v>
      </c>
      <c r="D92" s="29" t="s">
        <v>3460</v>
      </c>
      <c r="E92" s="29" t="s">
        <v>771</v>
      </c>
      <c r="F92" s="29" t="s">
        <v>3509</v>
      </c>
      <c r="G92" s="29"/>
      <c r="H92" s="13" t="s">
        <v>3404</v>
      </c>
      <c r="I92" s="13" t="s">
        <v>3338</v>
      </c>
      <c r="J92" s="30"/>
      <c r="K92" s="31">
        <v>162</v>
      </c>
      <c r="L92" s="31">
        <v>37.71</v>
      </c>
      <c r="M92" s="31"/>
      <c r="N92" s="32"/>
      <c r="O92" s="32"/>
      <c r="P92" s="32"/>
      <c r="Q92" s="32"/>
      <c r="R92" s="32"/>
      <c r="S92" s="32"/>
      <c r="T92" s="33">
        <v>0</v>
      </c>
      <c r="U92" s="33">
        <v>1</v>
      </c>
      <c r="V92" s="30">
        <v>37978</v>
      </c>
      <c r="W92" s="30"/>
      <c r="X92" s="34">
        <v>55153</v>
      </c>
      <c r="Y92" s="16">
        <v>1</v>
      </c>
      <c r="Z92" s="75" t="str">
        <f t="shared" si="1"/>
        <v>RenExistRes</v>
      </c>
      <c r="AA92" s="75">
        <f>IF(IFERROR(MATCH(C92,REN_Existing_Resources!E:E,0),FALSE),1,0)</f>
        <v>1</v>
      </c>
    </row>
    <row r="93" spans="2:27" x14ac:dyDescent="0.25">
      <c r="B93" s="29" t="s">
        <v>3334</v>
      </c>
      <c r="C93" s="29" t="s">
        <v>1112</v>
      </c>
      <c r="D93" s="29" t="s">
        <v>3460</v>
      </c>
      <c r="E93" s="29" t="s">
        <v>771</v>
      </c>
      <c r="F93" s="29" t="s">
        <v>3510</v>
      </c>
      <c r="G93" s="29"/>
      <c r="H93" s="13" t="s">
        <v>3404</v>
      </c>
      <c r="I93" s="13" t="s">
        <v>3338</v>
      </c>
      <c r="J93" s="30"/>
      <c r="K93" s="31">
        <v>78.2</v>
      </c>
      <c r="L93" s="31">
        <v>23.38</v>
      </c>
      <c r="M93" s="31"/>
      <c r="N93" s="32"/>
      <c r="O93" s="32"/>
      <c r="P93" s="32"/>
      <c r="Q93" s="32"/>
      <c r="R93" s="32"/>
      <c r="S93" s="32"/>
      <c r="T93" s="33">
        <v>0</v>
      </c>
      <c r="U93" s="33">
        <v>1</v>
      </c>
      <c r="V93" s="30">
        <v>40940</v>
      </c>
      <c r="W93" s="30"/>
      <c r="X93" s="34">
        <v>55153</v>
      </c>
      <c r="Y93" s="16">
        <v>1</v>
      </c>
      <c r="Z93" s="75" t="str">
        <f t="shared" si="1"/>
        <v>RenExistRes</v>
      </c>
      <c r="AA93" s="75">
        <f>IF(IFERROR(MATCH(C93,REN_Existing_Resources!E:E,0),FALSE),1,0)</f>
        <v>1</v>
      </c>
    </row>
    <row r="94" spans="2:27" x14ac:dyDescent="0.25">
      <c r="B94" s="29" t="s">
        <v>3334</v>
      </c>
      <c r="C94" s="29" t="s">
        <v>1077</v>
      </c>
      <c r="D94" s="29" t="s">
        <v>3460</v>
      </c>
      <c r="E94" s="29" t="s">
        <v>771</v>
      </c>
      <c r="F94" s="29" t="s">
        <v>3511</v>
      </c>
      <c r="G94" s="29"/>
      <c r="H94" s="13" t="s">
        <v>3404</v>
      </c>
      <c r="I94" s="13" t="s">
        <v>3338</v>
      </c>
      <c r="J94" s="30"/>
      <c r="K94" s="31">
        <v>36.799999999999997</v>
      </c>
      <c r="L94" s="31">
        <v>8.86</v>
      </c>
      <c r="M94" s="31"/>
      <c r="N94" s="32"/>
      <c r="O94" s="32"/>
      <c r="P94" s="32"/>
      <c r="Q94" s="32"/>
      <c r="R94" s="32"/>
      <c r="S94" s="32"/>
      <c r="T94" s="33">
        <v>0</v>
      </c>
      <c r="U94" s="33">
        <v>1</v>
      </c>
      <c r="V94" s="30">
        <v>40568</v>
      </c>
      <c r="W94" s="30"/>
      <c r="X94" s="34">
        <v>55153</v>
      </c>
      <c r="Y94" s="16">
        <v>1</v>
      </c>
      <c r="Z94" s="75" t="str">
        <f t="shared" si="1"/>
        <v>RenExistRes</v>
      </c>
      <c r="AA94" s="75">
        <f>IF(IFERROR(MATCH(C94,REN_Existing_Resources!E:E,0),FALSE),1,0)</f>
        <v>1</v>
      </c>
    </row>
    <row r="95" spans="2:27" x14ac:dyDescent="0.25">
      <c r="B95" s="29" t="s">
        <v>3334</v>
      </c>
      <c r="C95" s="29" t="s">
        <v>1106</v>
      </c>
      <c r="D95" s="29" t="s">
        <v>3460</v>
      </c>
      <c r="E95" s="29" t="s">
        <v>771</v>
      </c>
      <c r="F95" s="29" t="s">
        <v>1105</v>
      </c>
      <c r="G95" s="29"/>
      <c r="H95" s="13" t="s">
        <v>3404</v>
      </c>
      <c r="I95" s="13" t="s">
        <v>3338</v>
      </c>
      <c r="J95" s="30"/>
      <c r="K95" s="31">
        <v>150</v>
      </c>
      <c r="L95" s="31">
        <v>48.2</v>
      </c>
      <c r="M95" s="31"/>
      <c r="N95" s="32"/>
      <c r="O95" s="32"/>
      <c r="P95" s="32"/>
      <c r="Q95" s="32"/>
      <c r="R95" s="32"/>
      <c r="S95" s="32"/>
      <c r="T95" s="33">
        <v>0</v>
      </c>
      <c r="U95" s="33">
        <v>1</v>
      </c>
      <c r="V95" s="30">
        <v>38806</v>
      </c>
      <c r="W95" s="30"/>
      <c r="X95" s="34">
        <v>55153</v>
      </c>
      <c r="Y95" s="16">
        <v>1</v>
      </c>
      <c r="Z95" s="75" t="str">
        <f t="shared" si="1"/>
        <v>RenExistRes</v>
      </c>
      <c r="AA95" s="75">
        <f>IF(IFERROR(MATCH(C95,REN_Existing_Resources!E:E,0),FALSE),1,0)</f>
        <v>1</v>
      </c>
    </row>
    <row r="96" spans="2:27" x14ac:dyDescent="0.25">
      <c r="B96" s="29" t="s">
        <v>3334</v>
      </c>
      <c r="C96" s="29" t="s">
        <v>1100</v>
      </c>
      <c r="D96" s="29" t="s">
        <v>3460</v>
      </c>
      <c r="E96" s="29" t="s">
        <v>771</v>
      </c>
      <c r="F96" s="29" t="s">
        <v>3512</v>
      </c>
      <c r="G96" s="29"/>
      <c r="H96" s="13" t="s">
        <v>3404</v>
      </c>
      <c r="I96" s="13" t="s">
        <v>3338</v>
      </c>
      <c r="J96" s="30"/>
      <c r="K96" s="31">
        <v>150</v>
      </c>
      <c r="L96" s="31">
        <v>40.619999999999997</v>
      </c>
      <c r="M96" s="31"/>
      <c r="N96" s="32"/>
      <c r="O96" s="32"/>
      <c r="P96" s="32"/>
      <c r="Q96" s="32"/>
      <c r="R96" s="32"/>
      <c r="S96" s="32"/>
      <c r="T96" s="33">
        <v>0</v>
      </c>
      <c r="U96" s="33">
        <v>1</v>
      </c>
      <c r="V96" s="30">
        <v>39840</v>
      </c>
      <c r="W96" s="30"/>
      <c r="X96" s="34">
        <v>55153</v>
      </c>
      <c r="Y96" s="16">
        <v>1</v>
      </c>
      <c r="Z96" s="75" t="str">
        <f t="shared" si="1"/>
        <v>RenExistRes</v>
      </c>
      <c r="AA96" s="75">
        <f>IF(IFERROR(MATCH(C96,REN_Existing_Resources!E:E,0),FALSE),1,0)</f>
        <v>1</v>
      </c>
    </row>
    <row r="97" spans="2:27" x14ac:dyDescent="0.25">
      <c r="B97" s="29" t="s">
        <v>3334</v>
      </c>
      <c r="C97" s="29" t="s">
        <v>1068</v>
      </c>
      <c r="D97" s="29" t="s">
        <v>3460</v>
      </c>
      <c r="E97" s="29" t="s">
        <v>771</v>
      </c>
      <c r="F97" s="29" t="s">
        <v>3513</v>
      </c>
      <c r="G97" s="29"/>
      <c r="H97" s="13" t="s">
        <v>3404</v>
      </c>
      <c r="I97" s="13" t="s">
        <v>3338</v>
      </c>
      <c r="J97" s="30"/>
      <c r="K97" s="31">
        <v>102.5</v>
      </c>
      <c r="L97" s="31">
        <v>23.03</v>
      </c>
      <c r="M97" s="31"/>
      <c r="N97" s="32"/>
      <c r="O97" s="32"/>
      <c r="P97" s="32"/>
      <c r="Q97" s="32"/>
      <c r="R97" s="32"/>
      <c r="S97" s="32"/>
      <c r="T97" s="33">
        <v>0</v>
      </c>
      <c r="U97" s="33">
        <v>1</v>
      </c>
      <c r="V97" s="30">
        <v>40899</v>
      </c>
      <c r="W97" s="30"/>
      <c r="X97" s="34">
        <v>55153</v>
      </c>
      <c r="Y97" s="16">
        <v>1</v>
      </c>
      <c r="Z97" s="75" t="str">
        <f t="shared" si="1"/>
        <v>RenExistRes</v>
      </c>
      <c r="AA97" s="75">
        <f>IF(IFERROR(MATCH(C97,REN_Existing_Resources!E:E,0),FALSE),1,0)</f>
        <v>1</v>
      </c>
    </row>
    <row r="98" spans="2:27" x14ac:dyDescent="0.25">
      <c r="B98" s="29" t="s">
        <v>3334</v>
      </c>
      <c r="C98" s="29" t="s">
        <v>1118</v>
      </c>
      <c r="D98" s="29" t="s">
        <v>3460</v>
      </c>
      <c r="E98" s="29" t="s">
        <v>771</v>
      </c>
      <c r="F98" s="29" t="s">
        <v>3514</v>
      </c>
      <c r="G98" s="29"/>
      <c r="H98" s="13" t="s">
        <v>3404</v>
      </c>
      <c r="I98" s="13" t="s">
        <v>3338</v>
      </c>
      <c r="J98" s="30"/>
      <c r="K98" s="31">
        <v>100</v>
      </c>
      <c r="L98" s="31">
        <v>35.200000000000003</v>
      </c>
      <c r="M98" s="31"/>
      <c r="N98" s="32"/>
      <c r="O98" s="32"/>
      <c r="P98" s="32"/>
      <c r="Q98" s="32"/>
      <c r="R98" s="32"/>
      <c r="S98" s="32"/>
      <c r="T98" s="33">
        <v>0</v>
      </c>
      <c r="U98" s="33">
        <v>1</v>
      </c>
      <c r="V98" s="30">
        <v>41250</v>
      </c>
      <c r="W98" s="30"/>
      <c r="X98" s="34">
        <v>55153</v>
      </c>
      <c r="Y98" s="16">
        <v>1</v>
      </c>
      <c r="Z98" s="75" t="str">
        <f t="shared" si="1"/>
        <v>RenExistRes</v>
      </c>
      <c r="AA98" s="75">
        <f>IF(IFERROR(MATCH(C98,REN_Existing_Resources!E:E,0),FALSE),1,0)</f>
        <v>1</v>
      </c>
    </row>
    <row r="99" spans="2:27" x14ac:dyDescent="0.25">
      <c r="B99" s="29" t="s">
        <v>3334</v>
      </c>
      <c r="C99" s="29" t="s">
        <v>3515</v>
      </c>
      <c r="D99" s="29" t="s">
        <v>3351</v>
      </c>
      <c r="E99" s="29" t="s">
        <v>3352</v>
      </c>
      <c r="F99" s="29" t="s">
        <v>3516</v>
      </c>
      <c r="G99" s="29" t="s">
        <v>3517</v>
      </c>
      <c r="H99" s="13" t="s">
        <v>3370</v>
      </c>
      <c r="I99" s="13" t="s">
        <v>3371</v>
      </c>
      <c r="J99" s="30" t="s">
        <v>3372</v>
      </c>
      <c r="K99" s="31">
        <v>65</v>
      </c>
      <c r="L99" s="31">
        <v>65</v>
      </c>
      <c r="M99" s="31">
        <v>41.059859154929583</v>
      </c>
      <c r="N99" s="32">
        <v>4731.255704225352</v>
      </c>
      <c r="O99" s="32">
        <v>10159.838028169013</v>
      </c>
      <c r="P99" s="32">
        <v>10496.749163879598</v>
      </c>
      <c r="Q99" s="32">
        <v>137.32394366197181</v>
      </c>
      <c r="R99" s="32">
        <v>137.32394366197181</v>
      </c>
      <c r="S99" s="32"/>
      <c r="T99" s="33">
        <v>1</v>
      </c>
      <c r="U99" s="33">
        <v>1</v>
      </c>
      <c r="V99" s="30">
        <v>23743</v>
      </c>
      <c r="W99" s="30">
        <v>42521</v>
      </c>
      <c r="X99" s="34">
        <v>42521</v>
      </c>
      <c r="Y99" s="16">
        <v>1</v>
      </c>
      <c r="Z99" s="75" t="str">
        <f t="shared" si="1"/>
        <v>CAISO_ST</v>
      </c>
      <c r="AA99" s="75">
        <f>IF(IFERROR(MATCH(C99,REN_Existing_Resources!E:E,0),FALSE),1,0)</f>
        <v>0</v>
      </c>
    </row>
    <row r="100" spans="2:27" x14ac:dyDescent="0.25">
      <c r="B100" s="29" t="s">
        <v>3334</v>
      </c>
      <c r="C100" s="29" t="s">
        <v>2257</v>
      </c>
      <c r="D100" s="29" t="s">
        <v>3397</v>
      </c>
      <c r="E100" s="29" t="s">
        <v>1901</v>
      </c>
      <c r="F100" s="29" t="s">
        <v>2256</v>
      </c>
      <c r="G100" s="29"/>
      <c r="H100" s="13" t="s">
        <v>3337</v>
      </c>
      <c r="I100" s="13" t="s">
        <v>3338</v>
      </c>
      <c r="J100" s="30"/>
      <c r="K100" s="31">
        <v>6.3</v>
      </c>
      <c r="L100" s="31">
        <v>5.16</v>
      </c>
      <c r="M100" s="31"/>
      <c r="N100" s="32"/>
      <c r="O100" s="32"/>
      <c r="P100" s="32"/>
      <c r="Q100" s="32"/>
      <c r="R100" s="32"/>
      <c r="S100" s="32"/>
      <c r="T100" s="33">
        <v>0</v>
      </c>
      <c r="U100" s="33">
        <v>1</v>
      </c>
      <c r="V100" s="30">
        <v>41969</v>
      </c>
      <c r="W100" s="30"/>
      <c r="X100" s="34">
        <v>55153</v>
      </c>
      <c r="Y100" s="16">
        <v>1</v>
      </c>
      <c r="Z100" s="75" t="str">
        <f t="shared" si="1"/>
        <v>RenExistRes</v>
      </c>
      <c r="AA100" s="75">
        <f>IF(IFERROR(MATCH(C100,REN_Existing_Resources!E:E,0),FALSE),1,0)</f>
        <v>1</v>
      </c>
    </row>
    <row r="101" spans="2:27" x14ac:dyDescent="0.25">
      <c r="B101" s="29" t="s">
        <v>3334</v>
      </c>
      <c r="C101" s="29" t="s">
        <v>2254</v>
      </c>
      <c r="D101" s="29" t="s">
        <v>3397</v>
      </c>
      <c r="E101" s="29" t="s">
        <v>1901</v>
      </c>
      <c r="F101" s="29" t="s">
        <v>3518</v>
      </c>
      <c r="G101" s="29"/>
      <c r="H101" s="13" t="s">
        <v>3337</v>
      </c>
      <c r="I101" s="13" t="s">
        <v>3338</v>
      </c>
      <c r="J101" s="30"/>
      <c r="K101" s="31">
        <v>26</v>
      </c>
      <c r="L101" s="31">
        <v>22.44</v>
      </c>
      <c r="M101" s="31"/>
      <c r="N101" s="32"/>
      <c r="O101" s="32"/>
      <c r="P101" s="32"/>
      <c r="Q101" s="32"/>
      <c r="R101" s="32"/>
      <c r="S101" s="32"/>
      <c r="T101" s="33">
        <v>0</v>
      </c>
      <c r="U101" s="33">
        <v>1</v>
      </c>
      <c r="V101" s="30">
        <v>41317</v>
      </c>
      <c r="W101" s="30"/>
      <c r="X101" s="34">
        <v>55153</v>
      </c>
      <c r="Y101" s="16">
        <v>1</v>
      </c>
      <c r="Z101" s="75" t="str">
        <f t="shared" si="1"/>
        <v>RenExistRes</v>
      </c>
      <c r="AA101" s="75">
        <f>IF(IFERROR(MATCH(C101,REN_Existing_Resources!E:E,0),FALSE),1,0)</f>
        <v>1</v>
      </c>
    </row>
    <row r="102" spans="2:27" x14ac:dyDescent="0.25">
      <c r="B102" s="29" t="s">
        <v>3334</v>
      </c>
      <c r="C102" s="29" t="s">
        <v>1074</v>
      </c>
      <c r="D102" s="29" t="s">
        <v>3365</v>
      </c>
      <c r="E102" s="29"/>
      <c r="F102" s="29" t="s">
        <v>3519</v>
      </c>
      <c r="G102" s="29"/>
      <c r="H102" s="13" t="s">
        <v>3404</v>
      </c>
      <c r="I102" s="13" t="s">
        <v>3338</v>
      </c>
      <c r="J102" s="30"/>
      <c r="K102" s="31">
        <v>102</v>
      </c>
      <c r="L102" s="31">
        <v>14.33</v>
      </c>
      <c r="M102" s="31"/>
      <c r="N102" s="32"/>
      <c r="O102" s="32"/>
      <c r="P102" s="32"/>
      <c r="Q102" s="32"/>
      <c r="R102" s="32"/>
      <c r="S102" s="32"/>
      <c r="T102" s="33">
        <v>0</v>
      </c>
      <c r="U102" s="33">
        <v>1</v>
      </c>
      <c r="V102" s="30">
        <v>40997</v>
      </c>
      <c r="W102" s="30"/>
      <c r="X102" s="34">
        <v>55153</v>
      </c>
      <c r="Y102" s="16">
        <v>1</v>
      </c>
      <c r="Z102" s="75" t="str">
        <f t="shared" si="1"/>
        <v>RenExistRes</v>
      </c>
      <c r="AA102" s="75">
        <f>IF(IFERROR(MATCH(C102,REN_Existing_Resources!E:E,0),FALSE),1,0)</f>
        <v>1</v>
      </c>
    </row>
    <row r="103" spans="2:27" x14ac:dyDescent="0.25">
      <c r="B103" s="29" t="s">
        <v>3334</v>
      </c>
      <c r="C103" s="29" t="s">
        <v>3520</v>
      </c>
      <c r="D103" s="29" t="s">
        <v>3351</v>
      </c>
      <c r="E103" s="29" t="s">
        <v>3418</v>
      </c>
      <c r="F103" s="29" t="s">
        <v>3521</v>
      </c>
      <c r="G103" s="29" t="s">
        <v>3522</v>
      </c>
      <c r="H103" s="13" t="s">
        <v>3370</v>
      </c>
      <c r="I103" s="13" t="s">
        <v>3363</v>
      </c>
      <c r="J103" s="30" t="s">
        <v>3523</v>
      </c>
      <c r="K103" s="31">
        <v>28</v>
      </c>
      <c r="L103" s="31">
        <v>28</v>
      </c>
      <c r="M103" s="31">
        <v>12.6</v>
      </c>
      <c r="N103" s="32">
        <v>2344.9411428571429</v>
      </c>
      <c r="O103" s="32">
        <v>8790.1224489795914</v>
      </c>
      <c r="P103" s="32">
        <v>9926.9387755102052</v>
      </c>
      <c r="Q103" s="32">
        <v>85.714285714285708</v>
      </c>
      <c r="R103" s="32">
        <v>85.714285714285708</v>
      </c>
      <c r="S103" s="32"/>
      <c r="T103" s="33">
        <v>1</v>
      </c>
      <c r="U103" s="33">
        <v>1</v>
      </c>
      <c r="V103" s="30">
        <v>38411</v>
      </c>
      <c r="W103" s="30"/>
      <c r="X103" s="34">
        <v>55153</v>
      </c>
      <c r="Y103" s="16">
        <v>1</v>
      </c>
      <c r="Z103" s="75" t="str">
        <f t="shared" si="1"/>
        <v>CAISO_CCGT2</v>
      </c>
      <c r="AA103" s="75">
        <f>IF(IFERROR(MATCH(C103,REN_Existing_Resources!E:E,0),FALSE),1,0)</f>
        <v>0</v>
      </c>
    </row>
    <row r="104" spans="2:27" x14ac:dyDescent="0.25">
      <c r="B104" s="29" t="s">
        <v>3334</v>
      </c>
      <c r="C104" s="29" t="s">
        <v>2429</v>
      </c>
      <c r="D104" s="29" t="s">
        <v>229</v>
      </c>
      <c r="E104" s="29"/>
      <c r="F104" s="29" t="s">
        <v>500</v>
      </c>
      <c r="G104" s="29"/>
      <c r="H104" s="13" t="s">
        <v>3390</v>
      </c>
      <c r="I104" s="13" t="s">
        <v>3338</v>
      </c>
      <c r="J104" s="30" t="s">
        <v>3391</v>
      </c>
      <c r="K104" s="31">
        <v>0.99</v>
      </c>
      <c r="L104" s="31">
        <v>0.45</v>
      </c>
      <c r="M104" s="31"/>
      <c r="N104" s="32"/>
      <c r="O104" s="32"/>
      <c r="P104" s="32"/>
      <c r="Q104" s="32"/>
      <c r="R104" s="32"/>
      <c r="S104" s="32"/>
      <c r="T104" s="33">
        <v>0</v>
      </c>
      <c r="U104" s="33">
        <v>1</v>
      </c>
      <c r="V104" s="30">
        <v>31554</v>
      </c>
      <c r="W104" s="30"/>
      <c r="X104" s="34">
        <v>55153</v>
      </c>
      <c r="Y104" s="16">
        <v>1</v>
      </c>
      <c r="Z104" s="75" t="str">
        <f t="shared" si="1"/>
        <v>CAISO_Hydro</v>
      </c>
      <c r="AA104" s="75">
        <f>IF(IFERROR(MATCH(C104,REN_Existing_Resources!E:E,0),FALSE),1,0)</f>
        <v>1</v>
      </c>
    </row>
    <row r="105" spans="2:27" x14ac:dyDescent="0.25">
      <c r="B105" s="29" t="s">
        <v>3334</v>
      </c>
      <c r="C105" s="29" t="s">
        <v>452</v>
      </c>
      <c r="D105" s="29" t="s">
        <v>229</v>
      </c>
      <c r="E105" s="29" t="s">
        <v>3477</v>
      </c>
      <c r="F105" s="29" t="s">
        <v>3524</v>
      </c>
      <c r="G105" s="29"/>
      <c r="H105" s="13" t="s">
        <v>3390</v>
      </c>
      <c r="I105" s="13" t="s">
        <v>3338</v>
      </c>
      <c r="J105" s="30"/>
      <c r="K105" s="31">
        <v>1.3</v>
      </c>
      <c r="L105" s="31">
        <v>1.3</v>
      </c>
      <c r="M105" s="31"/>
      <c r="N105" s="32"/>
      <c r="O105" s="32"/>
      <c r="P105" s="32"/>
      <c r="Q105" s="32"/>
      <c r="R105" s="32"/>
      <c r="S105" s="32"/>
      <c r="T105" s="33">
        <v>0</v>
      </c>
      <c r="U105" s="33">
        <v>1</v>
      </c>
      <c r="V105" s="30">
        <v>31048</v>
      </c>
      <c r="W105" s="30"/>
      <c r="X105" s="34">
        <v>55153</v>
      </c>
      <c r="Y105" s="16">
        <v>1</v>
      </c>
      <c r="Z105" s="75" t="str">
        <f t="shared" si="1"/>
        <v>RenExistRes</v>
      </c>
      <c r="AA105" s="75">
        <f>IF(IFERROR(MATCH(C105,REN_Existing_Resources!E:E,0),FALSE),1,0)</f>
        <v>1</v>
      </c>
    </row>
    <row r="106" spans="2:27" x14ac:dyDescent="0.25">
      <c r="B106" s="29" t="s">
        <v>3334</v>
      </c>
      <c r="C106" s="29" t="s">
        <v>3525</v>
      </c>
      <c r="D106" s="29" t="s">
        <v>229</v>
      </c>
      <c r="E106" s="29" t="s">
        <v>3477</v>
      </c>
      <c r="F106" s="29" t="s">
        <v>3526</v>
      </c>
      <c r="G106" s="29"/>
      <c r="H106" s="13" t="s">
        <v>3390</v>
      </c>
      <c r="I106" s="13" t="s">
        <v>3338</v>
      </c>
      <c r="J106" s="30" t="s">
        <v>3391</v>
      </c>
      <c r="K106" s="31">
        <v>59</v>
      </c>
      <c r="L106" s="31">
        <v>58</v>
      </c>
      <c r="M106" s="31"/>
      <c r="N106" s="32"/>
      <c r="O106" s="32"/>
      <c r="P106" s="32"/>
      <c r="Q106" s="32"/>
      <c r="R106" s="32"/>
      <c r="S106" s="32"/>
      <c r="T106" s="33">
        <v>0</v>
      </c>
      <c r="U106" s="33">
        <v>1</v>
      </c>
      <c r="V106" s="30">
        <v>10228</v>
      </c>
      <c r="W106" s="30"/>
      <c r="X106" s="34">
        <v>55153</v>
      </c>
      <c r="Y106" s="16">
        <v>1</v>
      </c>
      <c r="Z106" s="75" t="str">
        <f t="shared" si="1"/>
        <v>CAISO_Hydro</v>
      </c>
      <c r="AA106" s="75">
        <f>IF(IFERROR(MATCH(C106,REN_Existing_Resources!E:E,0),FALSE),1,0)</f>
        <v>0</v>
      </c>
    </row>
    <row r="107" spans="2:27" x14ac:dyDescent="0.25">
      <c r="B107" s="29" t="s">
        <v>3334</v>
      </c>
      <c r="C107" s="29" t="s">
        <v>1522</v>
      </c>
      <c r="D107" s="29" t="s">
        <v>3351</v>
      </c>
      <c r="E107" s="29" t="s">
        <v>3418</v>
      </c>
      <c r="F107" s="29" t="s">
        <v>3527</v>
      </c>
      <c r="G107" s="29"/>
      <c r="H107" s="13" t="s">
        <v>3337</v>
      </c>
      <c r="I107" s="13" t="s">
        <v>3338</v>
      </c>
      <c r="J107" s="30"/>
      <c r="K107" s="31">
        <v>2.4</v>
      </c>
      <c r="L107" s="31">
        <v>1.36</v>
      </c>
      <c r="M107" s="31"/>
      <c r="N107" s="32"/>
      <c r="O107" s="32"/>
      <c r="P107" s="32"/>
      <c r="Q107" s="32"/>
      <c r="R107" s="32"/>
      <c r="S107" s="32"/>
      <c r="T107" s="33">
        <v>0</v>
      </c>
      <c r="U107" s="33">
        <v>1</v>
      </c>
      <c r="V107" s="30">
        <v>41001</v>
      </c>
      <c r="W107" s="30"/>
      <c r="X107" s="34">
        <v>55153</v>
      </c>
      <c r="Y107" s="16">
        <v>1</v>
      </c>
      <c r="Z107" s="75" t="str">
        <f t="shared" si="1"/>
        <v>RenExistRes</v>
      </c>
      <c r="AA107" s="75">
        <f>IF(IFERROR(MATCH(C107,REN_Existing_Resources!E:E,0),FALSE),1,0)</f>
        <v>1</v>
      </c>
    </row>
    <row r="108" spans="2:27" x14ac:dyDescent="0.25">
      <c r="B108" s="29" t="s">
        <v>3334</v>
      </c>
      <c r="C108" s="29" t="s">
        <v>3528</v>
      </c>
      <c r="D108" s="29" t="s">
        <v>3351</v>
      </c>
      <c r="E108" s="29" t="s">
        <v>3418</v>
      </c>
      <c r="F108" s="29" t="s">
        <v>3529</v>
      </c>
      <c r="G108" s="29"/>
      <c r="H108" s="13" t="s">
        <v>3404</v>
      </c>
      <c r="I108" s="13" t="s">
        <v>3338</v>
      </c>
      <c r="J108" s="30"/>
      <c r="K108" s="31">
        <v>16.5</v>
      </c>
      <c r="L108" s="31">
        <v>2.64</v>
      </c>
      <c r="M108" s="31"/>
      <c r="N108" s="32"/>
      <c r="O108" s="32"/>
      <c r="P108" s="32"/>
      <c r="Q108" s="32"/>
      <c r="R108" s="32"/>
      <c r="S108" s="32"/>
      <c r="T108" s="33">
        <v>0</v>
      </c>
      <c r="U108" s="33">
        <v>1</v>
      </c>
      <c r="V108" s="30">
        <v>31029</v>
      </c>
      <c r="W108" s="30"/>
      <c r="X108" s="34">
        <v>55153</v>
      </c>
      <c r="Y108" s="16">
        <v>1</v>
      </c>
      <c r="Z108" s="75" t="str">
        <f t="shared" si="1"/>
        <v>Unclassified</v>
      </c>
      <c r="AA108" s="75">
        <f>IF(IFERROR(MATCH(C108,REN_Existing_Resources!E:E,0),FALSE),1,0)</f>
        <v>0</v>
      </c>
    </row>
    <row r="109" spans="2:27" x14ac:dyDescent="0.25">
      <c r="B109" s="29" t="s">
        <v>3334</v>
      </c>
      <c r="C109" s="29" t="s">
        <v>3010</v>
      </c>
      <c r="D109" s="29" t="s">
        <v>3351</v>
      </c>
      <c r="E109" s="29" t="s">
        <v>3418</v>
      </c>
      <c r="F109" s="29" t="s">
        <v>3530</v>
      </c>
      <c r="G109" s="29"/>
      <c r="H109" s="13" t="s">
        <v>3404</v>
      </c>
      <c r="I109" s="13" t="s">
        <v>3338</v>
      </c>
      <c r="J109" s="30"/>
      <c r="K109" s="31">
        <v>1.32</v>
      </c>
      <c r="L109" s="31">
        <v>0.16</v>
      </c>
      <c r="M109" s="31"/>
      <c r="N109" s="32"/>
      <c r="O109" s="32"/>
      <c r="P109" s="32"/>
      <c r="Q109" s="32"/>
      <c r="R109" s="32"/>
      <c r="S109" s="32"/>
      <c r="T109" s="33">
        <v>0</v>
      </c>
      <c r="U109" s="33">
        <v>1</v>
      </c>
      <c r="V109" s="30">
        <v>37985</v>
      </c>
      <c r="W109" s="30"/>
      <c r="X109" s="34">
        <v>55153</v>
      </c>
      <c r="Y109" s="16">
        <v>1</v>
      </c>
      <c r="Z109" s="75" t="str">
        <f t="shared" si="1"/>
        <v>RenExistRes</v>
      </c>
      <c r="AA109" s="75">
        <f>IF(IFERROR(MATCH(C109,REN_Existing_Resources!E:E,0),FALSE),1,0)</f>
        <v>1</v>
      </c>
    </row>
    <row r="110" spans="2:27" x14ac:dyDescent="0.25">
      <c r="B110" s="29" t="s">
        <v>3334</v>
      </c>
      <c r="C110" s="29" t="s">
        <v>114</v>
      </c>
      <c r="D110" s="29" t="s">
        <v>3365</v>
      </c>
      <c r="E110" s="29"/>
      <c r="F110" s="29" t="s">
        <v>3531</v>
      </c>
      <c r="G110" s="29"/>
      <c r="H110" s="13" t="s">
        <v>3488</v>
      </c>
      <c r="I110" s="13" t="s">
        <v>3338</v>
      </c>
      <c r="J110" s="30"/>
      <c r="K110" s="31">
        <v>35.700000000000003</v>
      </c>
      <c r="L110" s="31">
        <v>29.14</v>
      </c>
      <c r="M110" s="31"/>
      <c r="N110" s="32"/>
      <c r="O110" s="32"/>
      <c r="P110" s="32"/>
      <c r="Q110" s="32"/>
      <c r="R110" s="32"/>
      <c r="S110" s="32"/>
      <c r="T110" s="33">
        <v>0</v>
      </c>
      <c r="U110" s="33">
        <v>1</v>
      </c>
      <c r="V110" s="30">
        <v>32798</v>
      </c>
      <c r="W110" s="30"/>
      <c r="X110" s="34">
        <v>55153</v>
      </c>
      <c r="Y110" s="16">
        <v>1</v>
      </c>
      <c r="Z110" s="75" t="str">
        <f t="shared" si="1"/>
        <v>RenExistRes</v>
      </c>
      <c r="AA110" s="75">
        <f>IF(IFERROR(MATCH(C110,REN_Existing_Resources!E:E,0),FALSE),1,0)</f>
        <v>1</v>
      </c>
    </row>
    <row r="111" spans="2:27" x14ac:dyDescent="0.25">
      <c r="B111" s="29" t="s">
        <v>3334</v>
      </c>
      <c r="C111" s="29" t="s">
        <v>3532</v>
      </c>
      <c r="D111" s="29" t="s">
        <v>3365</v>
      </c>
      <c r="E111" s="29"/>
      <c r="F111" s="29" t="s">
        <v>3533</v>
      </c>
      <c r="G111" s="29"/>
      <c r="H111" s="13" t="s">
        <v>3390</v>
      </c>
      <c r="I111" s="13" t="s">
        <v>3338</v>
      </c>
      <c r="J111" s="30" t="s">
        <v>3391</v>
      </c>
      <c r="K111" s="31">
        <v>40</v>
      </c>
      <c r="L111" s="31">
        <v>40</v>
      </c>
      <c r="M111" s="31"/>
      <c r="N111" s="32"/>
      <c r="O111" s="32"/>
      <c r="P111" s="32"/>
      <c r="Q111" s="32"/>
      <c r="R111" s="32"/>
      <c r="S111" s="32"/>
      <c r="T111" s="33">
        <v>0</v>
      </c>
      <c r="U111" s="33">
        <v>1</v>
      </c>
      <c r="V111" s="30">
        <v>21186</v>
      </c>
      <c r="W111" s="30"/>
      <c r="X111" s="34">
        <v>55153</v>
      </c>
      <c r="Y111" s="16">
        <v>1</v>
      </c>
      <c r="Z111" s="75" t="str">
        <f t="shared" si="1"/>
        <v>CAISO_Hydro</v>
      </c>
      <c r="AA111" s="75">
        <f>IF(IFERROR(MATCH(C111,REN_Existing_Resources!E:E,0),FALSE),1,0)</f>
        <v>0</v>
      </c>
    </row>
    <row r="112" spans="2:27" x14ac:dyDescent="0.25">
      <c r="B112" s="29" t="s">
        <v>3334</v>
      </c>
      <c r="C112" s="29" t="s">
        <v>3534</v>
      </c>
      <c r="D112" s="29" t="s">
        <v>3351</v>
      </c>
      <c r="E112" s="29" t="s">
        <v>3418</v>
      </c>
      <c r="F112" s="29" t="s">
        <v>3535</v>
      </c>
      <c r="G112" s="29"/>
      <c r="H112" s="13" t="s">
        <v>3404</v>
      </c>
      <c r="I112" s="13" t="s">
        <v>3338</v>
      </c>
      <c r="J112" s="30"/>
      <c r="K112" s="31">
        <v>41</v>
      </c>
      <c r="L112" s="31">
        <v>8.9</v>
      </c>
      <c r="M112" s="31"/>
      <c r="N112" s="32"/>
      <c r="O112" s="32"/>
      <c r="P112" s="32"/>
      <c r="Q112" s="32"/>
      <c r="R112" s="32"/>
      <c r="S112" s="32"/>
      <c r="T112" s="33">
        <v>0</v>
      </c>
      <c r="U112" s="33">
        <v>1</v>
      </c>
      <c r="V112" s="30">
        <v>37499</v>
      </c>
      <c r="W112" s="30"/>
      <c r="X112" s="34">
        <v>55153</v>
      </c>
      <c r="Y112" s="16">
        <v>1</v>
      </c>
      <c r="Z112" s="75" t="str">
        <f t="shared" si="1"/>
        <v>Unclassified</v>
      </c>
      <c r="AA112" s="75">
        <f>IF(IFERROR(MATCH(C112,REN_Existing_Resources!E:E,0),FALSE),1,0)</f>
        <v>0</v>
      </c>
    </row>
    <row r="113" spans="2:27" x14ac:dyDescent="0.25">
      <c r="B113" s="29" t="s">
        <v>3334</v>
      </c>
      <c r="C113" s="29" t="s">
        <v>1208</v>
      </c>
      <c r="D113" s="29" t="s">
        <v>3365</v>
      </c>
      <c r="E113" s="29"/>
      <c r="F113" s="29" t="s">
        <v>3536</v>
      </c>
      <c r="G113" s="29"/>
      <c r="H113" s="13" t="s">
        <v>3345</v>
      </c>
      <c r="I113" s="13" t="s">
        <v>3338</v>
      </c>
      <c r="J113" s="30"/>
      <c r="K113" s="31">
        <v>92.2</v>
      </c>
      <c r="L113" s="31">
        <v>53.83</v>
      </c>
      <c r="M113" s="31"/>
      <c r="N113" s="32"/>
      <c r="O113" s="32"/>
      <c r="P113" s="32"/>
      <c r="Q113" s="32"/>
      <c r="R113" s="32"/>
      <c r="S113" s="32"/>
      <c r="T113" s="33">
        <v>0</v>
      </c>
      <c r="U113" s="33">
        <v>1</v>
      </c>
      <c r="V113" s="30">
        <v>31971</v>
      </c>
      <c r="W113" s="30"/>
      <c r="X113" s="34">
        <v>55153</v>
      </c>
      <c r="Y113" s="16">
        <v>1</v>
      </c>
      <c r="Z113" s="75" t="str">
        <f t="shared" si="1"/>
        <v>RenExistRes</v>
      </c>
      <c r="AA113" s="75">
        <f>IF(IFERROR(MATCH(C113,REN_Existing_Resources!E:E,0),FALSE),1,0)</f>
        <v>1</v>
      </c>
    </row>
    <row r="114" spans="2:27" x14ac:dyDescent="0.25">
      <c r="B114" s="29" t="s">
        <v>3334</v>
      </c>
      <c r="C114" s="29" t="s">
        <v>3537</v>
      </c>
      <c r="D114" s="29" t="s">
        <v>134</v>
      </c>
      <c r="E114" s="29" t="s">
        <v>3346</v>
      </c>
      <c r="F114" s="29" t="s">
        <v>3538</v>
      </c>
      <c r="G114" s="29" t="s">
        <v>3539</v>
      </c>
      <c r="H114" s="13" t="s">
        <v>3362</v>
      </c>
      <c r="I114" s="13" t="s">
        <v>3439</v>
      </c>
      <c r="J114" s="30" t="s">
        <v>3523</v>
      </c>
      <c r="K114" s="31">
        <v>50.6</v>
      </c>
      <c r="L114" s="31">
        <v>50.5</v>
      </c>
      <c r="M114" s="31">
        <v>27.830000000000002</v>
      </c>
      <c r="N114" s="32">
        <v>4237.6438925294888</v>
      </c>
      <c r="O114" s="32">
        <v>8439.4879370904309</v>
      </c>
      <c r="P114" s="32">
        <v>9271.6507947098744</v>
      </c>
      <c r="Q114" s="32">
        <v>7.9580602883355178</v>
      </c>
      <c r="R114" s="32">
        <v>8.2896461336828313</v>
      </c>
      <c r="S114" s="32"/>
      <c r="T114" s="33">
        <v>1</v>
      </c>
      <c r="U114" s="33">
        <v>1</v>
      </c>
      <c r="V114" s="30">
        <v>36892</v>
      </c>
      <c r="W114" s="30"/>
      <c r="X114" s="34">
        <v>55153</v>
      </c>
      <c r="Y114" s="16">
        <v>1</v>
      </c>
      <c r="Z114" s="75" t="str">
        <f t="shared" si="1"/>
        <v>CAISO_CCGT2</v>
      </c>
      <c r="AA114" s="75">
        <f>IF(IFERROR(MATCH(C114,REN_Existing_Resources!E:E,0),FALSE),1,0)</f>
        <v>0</v>
      </c>
    </row>
    <row r="115" spans="2:27" x14ac:dyDescent="0.25">
      <c r="B115" s="29" t="s">
        <v>3334</v>
      </c>
      <c r="C115" s="29" t="s">
        <v>3540</v>
      </c>
      <c r="D115" s="29" t="s">
        <v>3471</v>
      </c>
      <c r="E115" s="29" t="s">
        <v>3541</v>
      </c>
      <c r="F115" s="29" t="s">
        <v>3542</v>
      </c>
      <c r="G115" s="29"/>
      <c r="H115" s="13" t="s">
        <v>3390</v>
      </c>
      <c r="I115" s="13" t="s">
        <v>3338</v>
      </c>
      <c r="J115" s="30"/>
      <c r="K115" s="31">
        <v>9.99</v>
      </c>
      <c r="L115" s="31">
        <v>0.57999999999999996</v>
      </c>
      <c r="M115" s="31"/>
      <c r="N115" s="32"/>
      <c r="O115" s="32"/>
      <c r="P115" s="32"/>
      <c r="Q115" s="32"/>
      <c r="R115" s="32"/>
      <c r="S115" s="32"/>
      <c r="T115" s="33">
        <v>0</v>
      </c>
      <c r="U115" s="33">
        <v>1</v>
      </c>
      <c r="V115" s="30">
        <v>30317</v>
      </c>
      <c r="W115" s="30"/>
      <c r="X115" s="34">
        <v>55153</v>
      </c>
      <c r="Y115" s="16">
        <v>1</v>
      </c>
      <c r="Z115" s="75" t="str">
        <f t="shared" si="1"/>
        <v>Unclassified</v>
      </c>
      <c r="AA115" s="75">
        <f>IF(IFERROR(MATCH(C115,REN_Existing_Resources!E:E,0),FALSE),1,0)</f>
        <v>0</v>
      </c>
    </row>
    <row r="116" spans="2:27" x14ac:dyDescent="0.25">
      <c r="B116" s="29" t="s">
        <v>3334</v>
      </c>
      <c r="C116" s="29" t="s">
        <v>3543</v>
      </c>
      <c r="D116" s="29" t="s">
        <v>3365</v>
      </c>
      <c r="E116" s="29"/>
      <c r="F116" s="29" t="s">
        <v>3544</v>
      </c>
      <c r="G116" s="29"/>
      <c r="H116" s="13" t="s">
        <v>3337</v>
      </c>
      <c r="I116" s="13" t="s">
        <v>3338</v>
      </c>
      <c r="J116" s="30"/>
      <c r="K116" s="31">
        <v>45</v>
      </c>
      <c r="L116" s="31">
        <v>39.64</v>
      </c>
      <c r="M116" s="31"/>
      <c r="N116" s="32"/>
      <c r="O116" s="32"/>
      <c r="P116" s="32"/>
      <c r="Q116" s="32"/>
      <c r="R116" s="32"/>
      <c r="S116" s="32"/>
      <c r="T116" s="33">
        <v>0</v>
      </c>
      <c r="U116" s="33">
        <v>1</v>
      </c>
      <c r="V116" s="30">
        <v>41984</v>
      </c>
      <c r="W116" s="30"/>
      <c r="X116" s="34">
        <v>55153</v>
      </c>
      <c r="Y116" s="16">
        <v>1</v>
      </c>
      <c r="Z116" s="75" t="str">
        <f t="shared" si="1"/>
        <v>Unclassified</v>
      </c>
      <c r="AA116" s="75">
        <f>IF(IFERROR(MATCH(C116,REN_Existing_Resources!E:E,0),FALSE),1,0)</f>
        <v>0</v>
      </c>
    </row>
    <row r="117" spans="2:27" x14ac:dyDescent="0.25">
      <c r="B117" s="29" t="s">
        <v>3334</v>
      </c>
      <c r="C117" s="29" t="s">
        <v>2586</v>
      </c>
      <c r="D117" s="29" t="s">
        <v>3365</v>
      </c>
      <c r="E117" s="29"/>
      <c r="F117" s="29" t="s">
        <v>3545</v>
      </c>
      <c r="G117" s="29"/>
      <c r="H117" s="13" t="s">
        <v>3337</v>
      </c>
      <c r="I117" s="13" t="s">
        <v>3338</v>
      </c>
      <c r="J117" s="30"/>
      <c r="K117" s="31">
        <v>15</v>
      </c>
      <c r="L117" s="31">
        <v>13.18</v>
      </c>
      <c r="M117" s="31"/>
      <c r="N117" s="32"/>
      <c r="O117" s="32"/>
      <c r="P117" s="32"/>
      <c r="Q117" s="32"/>
      <c r="R117" s="32"/>
      <c r="S117" s="32"/>
      <c r="T117" s="33">
        <v>0</v>
      </c>
      <c r="U117" s="33">
        <v>1</v>
      </c>
      <c r="V117" s="30">
        <v>41983</v>
      </c>
      <c r="W117" s="30"/>
      <c r="X117" s="34">
        <v>55153</v>
      </c>
      <c r="Y117" s="16">
        <v>1</v>
      </c>
      <c r="Z117" s="75" t="str">
        <f t="shared" si="1"/>
        <v>RenExistRes</v>
      </c>
      <c r="AA117" s="75">
        <f>IF(IFERROR(MATCH(C117,REN_Existing_Resources!E:E,0),FALSE),1,0)</f>
        <v>1</v>
      </c>
    </row>
    <row r="118" spans="2:27" x14ac:dyDescent="0.25">
      <c r="B118" s="29" t="s">
        <v>3334</v>
      </c>
      <c r="C118" s="29" t="s">
        <v>3057</v>
      </c>
      <c r="D118" s="29" t="s">
        <v>229</v>
      </c>
      <c r="E118" s="29" t="s">
        <v>3392</v>
      </c>
      <c r="F118" s="29" t="s">
        <v>3546</v>
      </c>
      <c r="G118" s="29"/>
      <c r="H118" s="13" t="s">
        <v>3390</v>
      </c>
      <c r="I118" s="13" t="s">
        <v>3338</v>
      </c>
      <c r="J118" s="30" t="s">
        <v>3391</v>
      </c>
      <c r="K118" s="31">
        <v>8</v>
      </c>
      <c r="L118" s="31">
        <v>2.9</v>
      </c>
      <c r="M118" s="31"/>
      <c r="N118" s="32"/>
      <c r="O118" s="32"/>
      <c r="P118" s="32"/>
      <c r="Q118" s="32"/>
      <c r="R118" s="32"/>
      <c r="S118" s="32"/>
      <c r="T118" s="33">
        <v>0</v>
      </c>
      <c r="U118" s="33">
        <v>1</v>
      </c>
      <c r="V118" s="30">
        <v>31048</v>
      </c>
      <c r="W118" s="30"/>
      <c r="X118" s="34">
        <v>55153</v>
      </c>
      <c r="Y118" s="16">
        <v>1</v>
      </c>
      <c r="Z118" s="75" t="str">
        <f t="shared" si="1"/>
        <v>CAISO_Hydro</v>
      </c>
      <c r="AA118" s="75">
        <f>IF(IFERROR(MATCH(C118,REN_Existing_Resources!E:E,0),FALSE),1,0)</f>
        <v>1</v>
      </c>
    </row>
    <row r="119" spans="2:27" x14ac:dyDescent="0.25">
      <c r="B119" s="29" t="s">
        <v>3334</v>
      </c>
      <c r="C119" s="29" t="s">
        <v>684</v>
      </c>
      <c r="D119" s="29" t="s">
        <v>134</v>
      </c>
      <c r="E119" s="29" t="s">
        <v>3547</v>
      </c>
      <c r="F119" s="29" t="s">
        <v>683</v>
      </c>
      <c r="G119" s="29"/>
      <c r="H119" s="13" t="s">
        <v>3337</v>
      </c>
      <c r="I119" s="13" t="s">
        <v>3338</v>
      </c>
      <c r="J119" s="30"/>
      <c r="K119" s="31">
        <v>20</v>
      </c>
      <c r="L119" s="31">
        <v>13.52</v>
      </c>
      <c r="M119" s="31"/>
      <c r="N119" s="32"/>
      <c r="O119" s="32"/>
      <c r="P119" s="32"/>
      <c r="Q119" s="32"/>
      <c r="R119" s="32"/>
      <c r="S119" s="32"/>
      <c r="T119" s="33">
        <v>0</v>
      </c>
      <c r="U119" s="33">
        <v>1</v>
      </c>
      <c r="V119" s="30">
        <v>41115</v>
      </c>
      <c r="W119" s="30"/>
      <c r="X119" s="34">
        <v>55153</v>
      </c>
      <c r="Y119" s="16">
        <v>1</v>
      </c>
      <c r="Z119" s="75" t="str">
        <f t="shared" si="1"/>
        <v>RenExistRes</v>
      </c>
      <c r="AA119" s="75">
        <f>IF(IFERROR(MATCH(C119,REN_Existing_Resources!E:E,0),FALSE),1,0)</f>
        <v>1</v>
      </c>
    </row>
    <row r="120" spans="2:27" x14ac:dyDescent="0.25">
      <c r="B120" s="29" t="s">
        <v>3334</v>
      </c>
      <c r="C120" s="29" t="s">
        <v>3548</v>
      </c>
      <c r="D120" s="29" t="s">
        <v>134</v>
      </c>
      <c r="E120" s="29" t="s">
        <v>3547</v>
      </c>
      <c r="F120" s="29" t="s">
        <v>3549</v>
      </c>
      <c r="G120" s="29"/>
      <c r="H120" s="13" t="s">
        <v>3488</v>
      </c>
      <c r="I120" s="13" t="s">
        <v>3338</v>
      </c>
      <c r="J120" s="30"/>
      <c r="K120" s="31">
        <v>24</v>
      </c>
      <c r="L120" s="31">
        <v>4.29</v>
      </c>
      <c r="M120" s="31"/>
      <c r="N120" s="32"/>
      <c r="O120" s="32"/>
      <c r="P120" s="32"/>
      <c r="Q120" s="32"/>
      <c r="R120" s="32"/>
      <c r="S120" s="32"/>
      <c r="T120" s="33">
        <v>0</v>
      </c>
      <c r="U120" s="33">
        <v>1</v>
      </c>
      <c r="V120" s="30">
        <v>37027</v>
      </c>
      <c r="W120" s="30"/>
      <c r="X120" s="34">
        <v>55153</v>
      </c>
      <c r="Y120" s="16">
        <v>1</v>
      </c>
      <c r="Z120" s="75" t="str">
        <f t="shared" si="1"/>
        <v>Unclassified</v>
      </c>
      <c r="AA120" s="75">
        <f>IF(IFERROR(MATCH(C120,REN_Existing_Resources!E:E,0),FALSE),1,0)</f>
        <v>0</v>
      </c>
    </row>
    <row r="121" spans="2:27" x14ac:dyDescent="0.25">
      <c r="B121" s="29" t="s">
        <v>3334</v>
      </c>
      <c r="C121" s="29" t="s">
        <v>2035</v>
      </c>
      <c r="D121" s="29" t="s">
        <v>3351</v>
      </c>
      <c r="E121" s="29"/>
      <c r="F121" s="29" t="s">
        <v>3550</v>
      </c>
      <c r="G121" s="29"/>
      <c r="H121" s="13" t="s">
        <v>3404</v>
      </c>
      <c r="I121" s="13" t="s">
        <v>3338</v>
      </c>
      <c r="J121" s="30"/>
      <c r="K121" s="31">
        <v>19.55</v>
      </c>
      <c r="L121" s="31">
        <v>3.45</v>
      </c>
      <c r="M121" s="31"/>
      <c r="N121" s="32"/>
      <c r="O121" s="32"/>
      <c r="P121" s="32"/>
      <c r="Q121" s="32"/>
      <c r="R121" s="32"/>
      <c r="S121" s="32"/>
      <c r="T121" s="33">
        <v>0</v>
      </c>
      <c r="U121" s="33">
        <v>1</v>
      </c>
      <c r="V121" s="30">
        <v>31121</v>
      </c>
      <c r="W121" s="30"/>
      <c r="X121" s="34">
        <v>55153</v>
      </c>
      <c r="Y121" s="16">
        <v>1</v>
      </c>
      <c r="Z121" s="75" t="str">
        <f t="shared" si="1"/>
        <v>RenExistRes</v>
      </c>
      <c r="AA121" s="75">
        <f>IF(IFERROR(MATCH(C121,REN_Existing_Resources!E:E,0),FALSE),1,0)</f>
        <v>1</v>
      </c>
    </row>
    <row r="122" spans="2:27" x14ac:dyDescent="0.25">
      <c r="B122" s="29" t="s">
        <v>3334</v>
      </c>
      <c r="C122" s="29" t="s">
        <v>3551</v>
      </c>
      <c r="D122" s="29" t="s">
        <v>3365</v>
      </c>
      <c r="E122" s="29"/>
      <c r="F122" s="29" t="s">
        <v>3552</v>
      </c>
      <c r="G122" s="29"/>
      <c r="H122" s="13" t="s">
        <v>3390</v>
      </c>
      <c r="I122" s="13" t="s">
        <v>3338</v>
      </c>
      <c r="J122" s="30" t="s">
        <v>3391</v>
      </c>
      <c r="K122" s="31">
        <v>49</v>
      </c>
      <c r="L122" s="31">
        <v>48</v>
      </c>
      <c r="M122" s="31"/>
      <c r="N122" s="32"/>
      <c r="O122" s="32"/>
      <c r="P122" s="32"/>
      <c r="Q122" s="32"/>
      <c r="R122" s="32"/>
      <c r="S122" s="32"/>
      <c r="T122" s="33">
        <v>0</v>
      </c>
      <c r="U122" s="33">
        <v>1</v>
      </c>
      <c r="V122" s="30">
        <v>7672</v>
      </c>
      <c r="W122" s="30"/>
      <c r="X122" s="34">
        <v>55153</v>
      </c>
      <c r="Y122" s="16">
        <v>1</v>
      </c>
      <c r="Z122" s="75" t="str">
        <f t="shared" si="1"/>
        <v>CAISO_Hydro</v>
      </c>
      <c r="AA122" s="75">
        <f>IF(IFERROR(MATCH(C122,REN_Existing_Resources!E:E,0),FALSE),1,0)</f>
        <v>0</v>
      </c>
    </row>
    <row r="123" spans="2:27" x14ac:dyDescent="0.25">
      <c r="B123" s="29" t="s">
        <v>3334</v>
      </c>
      <c r="C123" s="29" t="s">
        <v>3553</v>
      </c>
      <c r="D123" s="29" t="s">
        <v>3365</v>
      </c>
      <c r="E123" s="29"/>
      <c r="F123" s="29" t="s">
        <v>3554</v>
      </c>
      <c r="G123" s="29"/>
      <c r="H123" s="13" t="s">
        <v>3390</v>
      </c>
      <c r="I123" s="13" t="s">
        <v>3338</v>
      </c>
      <c r="J123" s="30" t="s">
        <v>3391</v>
      </c>
      <c r="K123" s="31">
        <v>122</v>
      </c>
      <c r="L123" s="31">
        <v>122</v>
      </c>
      <c r="M123" s="31"/>
      <c r="N123" s="32"/>
      <c r="O123" s="32"/>
      <c r="P123" s="32"/>
      <c r="Q123" s="32"/>
      <c r="R123" s="32"/>
      <c r="S123" s="32"/>
      <c r="T123" s="33">
        <v>0</v>
      </c>
      <c r="U123" s="33">
        <v>1</v>
      </c>
      <c r="V123" s="30">
        <v>21186</v>
      </c>
      <c r="W123" s="30"/>
      <c r="X123" s="34">
        <v>55153</v>
      </c>
      <c r="Y123" s="16">
        <v>1</v>
      </c>
      <c r="Z123" s="75" t="str">
        <f t="shared" si="1"/>
        <v>CAISO_Hydro</v>
      </c>
      <c r="AA123" s="75">
        <f>IF(IFERROR(MATCH(C123,REN_Existing_Resources!E:E,0),FALSE),1,0)</f>
        <v>0</v>
      </c>
    </row>
    <row r="124" spans="2:27" x14ac:dyDescent="0.25">
      <c r="B124" s="29" t="s">
        <v>3334</v>
      </c>
      <c r="C124" s="29" t="s">
        <v>3555</v>
      </c>
      <c r="D124" s="29" t="s">
        <v>3365</v>
      </c>
      <c r="E124" s="29"/>
      <c r="F124" s="29" t="s">
        <v>3556</v>
      </c>
      <c r="G124" s="29"/>
      <c r="H124" s="13" t="s">
        <v>3390</v>
      </c>
      <c r="I124" s="13" t="s">
        <v>3338</v>
      </c>
      <c r="J124" s="30" t="s">
        <v>3391</v>
      </c>
      <c r="K124" s="31">
        <v>24</v>
      </c>
      <c r="L124" s="31">
        <v>24</v>
      </c>
      <c r="M124" s="31"/>
      <c r="N124" s="32"/>
      <c r="O124" s="32"/>
      <c r="P124" s="32"/>
      <c r="Q124" s="32"/>
      <c r="R124" s="32"/>
      <c r="S124" s="32"/>
      <c r="T124" s="33">
        <v>0</v>
      </c>
      <c r="U124" s="33">
        <v>1</v>
      </c>
      <c r="V124" s="30">
        <v>7672</v>
      </c>
      <c r="W124" s="30"/>
      <c r="X124" s="34">
        <v>55153</v>
      </c>
      <c r="Y124" s="16">
        <v>1</v>
      </c>
      <c r="Z124" s="75" t="str">
        <f t="shared" si="1"/>
        <v>CAISO_Hydro</v>
      </c>
      <c r="AA124" s="75">
        <f>IF(IFERROR(MATCH(C124,REN_Existing_Resources!E:E,0),FALSE),1,0)</f>
        <v>0</v>
      </c>
    </row>
    <row r="125" spans="2:27" x14ac:dyDescent="0.25">
      <c r="B125" s="29" t="s">
        <v>3334</v>
      </c>
      <c r="C125" s="29" t="s">
        <v>2281</v>
      </c>
      <c r="D125" s="29" t="s">
        <v>3365</v>
      </c>
      <c r="E125" s="29"/>
      <c r="F125" s="29" t="s">
        <v>3557</v>
      </c>
      <c r="G125" s="29"/>
      <c r="H125" s="13" t="s">
        <v>3337</v>
      </c>
      <c r="I125" s="13" t="s">
        <v>3338</v>
      </c>
      <c r="J125" s="30"/>
      <c r="K125" s="31">
        <v>110</v>
      </c>
      <c r="L125" s="31">
        <v>83.69</v>
      </c>
      <c r="M125" s="31"/>
      <c r="N125" s="32"/>
      <c r="O125" s="32"/>
      <c r="P125" s="32"/>
      <c r="Q125" s="32"/>
      <c r="R125" s="32"/>
      <c r="S125" s="32"/>
      <c r="T125" s="33">
        <v>0</v>
      </c>
      <c r="U125" s="33">
        <v>1</v>
      </c>
      <c r="V125" s="74">
        <v>1</v>
      </c>
      <c r="W125" s="30"/>
      <c r="X125" s="34">
        <v>55153</v>
      </c>
      <c r="Y125" s="16">
        <v>1</v>
      </c>
      <c r="Z125" s="75" t="str">
        <f t="shared" si="1"/>
        <v>RenExistRes</v>
      </c>
      <c r="AA125" s="75">
        <f>IF(IFERROR(MATCH(C125,REN_Existing_Resources!E:E,0),FALSE),1,0)</f>
        <v>1</v>
      </c>
    </row>
    <row r="126" spans="2:27" x14ac:dyDescent="0.25">
      <c r="B126" s="29" t="s">
        <v>3334</v>
      </c>
      <c r="C126" s="29" t="s">
        <v>1802</v>
      </c>
      <c r="D126" s="29" t="s">
        <v>3365</v>
      </c>
      <c r="E126" s="29"/>
      <c r="F126" s="29" t="s">
        <v>3558</v>
      </c>
      <c r="G126" s="29"/>
      <c r="H126" s="13" t="s">
        <v>3337</v>
      </c>
      <c r="I126" s="13" t="s">
        <v>3338</v>
      </c>
      <c r="J126" s="30"/>
      <c r="K126" s="31">
        <v>18</v>
      </c>
      <c r="L126" s="31">
        <v>16.22</v>
      </c>
      <c r="M126" s="31"/>
      <c r="N126" s="32"/>
      <c r="O126" s="32"/>
      <c r="P126" s="32"/>
      <c r="Q126" s="32"/>
      <c r="R126" s="32"/>
      <c r="S126" s="32"/>
      <c r="T126" s="33">
        <v>0</v>
      </c>
      <c r="U126" s="33">
        <v>1</v>
      </c>
      <c r="V126" s="30">
        <v>42207</v>
      </c>
      <c r="W126" s="30"/>
      <c r="X126" s="34">
        <v>55153</v>
      </c>
      <c r="Y126" s="16">
        <v>1</v>
      </c>
      <c r="Z126" s="75" t="str">
        <f t="shared" si="1"/>
        <v>RenExistRes</v>
      </c>
      <c r="AA126" s="75">
        <f>IF(IFERROR(MATCH(C126,REN_Existing_Resources!E:E,0),FALSE),1,0)</f>
        <v>1</v>
      </c>
    </row>
    <row r="127" spans="2:27" x14ac:dyDescent="0.25">
      <c r="B127" s="29" t="s">
        <v>3334</v>
      </c>
      <c r="C127" s="29" t="s">
        <v>854</v>
      </c>
      <c r="D127" s="29" t="s">
        <v>3365</v>
      </c>
      <c r="E127" s="29"/>
      <c r="F127" s="29" t="s">
        <v>3559</v>
      </c>
      <c r="G127" s="29"/>
      <c r="H127" s="13" t="s">
        <v>3337</v>
      </c>
      <c r="I127" s="13" t="s">
        <v>3338</v>
      </c>
      <c r="J127" s="30"/>
      <c r="K127" s="31">
        <v>40</v>
      </c>
      <c r="L127" s="31">
        <v>40</v>
      </c>
      <c r="M127" s="31"/>
      <c r="N127" s="32"/>
      <c r="O127" s="32"/>
      <c r="P127" s="32"/>
      <c r="Q127" s="32"/>
      <c r="R127" s="32"/>
      <c r="S127" s="32"/>
      <c r="T127" s="33">
        <v>0</v>
      </c>
      <c r="U127" s="33">
        <v>1</v>
      </c>
      <c r="V127" s="30">
        <v>41275</v>
      </c>
      <c r="W127" s="30"/>
      <c r="X127" s="34">
        <v>55153</v>
      </c>
      <c r="Y127" s="16">
        <v>1</v>
      </c>
      <c r="Z127" s="75" t="str">
        <f t="shared" si="1"/>
        <v>RenExistRes</v>
      </c>
      <c r="AA127" s="75">
        <f>IF(IFERROR(MATCH(C127,REN_Existing_Resources!E:E,0),FALSE),1,0)</f>
        <v>1</v>
      </c>
    </row>
    <row r="128" spans="2:27" x14ac:dyDescent="0.25">
      <c r="B128" s="29" t="s">
        <v>3334</v>
      </c>
      <c r="C128" s="29" t="s">
        <v>875</v>
      </c>
      <c r="D128" s="29" t="s">
        <v>3365</v>
      </c>
      <c r="E128" s="29"/>
      <c r="F128" s="29" t="s">
        <v>3560</v>
      </c>
      <c r="G128" s="29"/>
      <c r="H128" s="13" t="s">
        <v>3337</v>
      </c>
      <c r="I128" s="13" t="s">
        <v>3338</v>
      </c>
      <c r="J128" s="30"/>
      <c r="K128" s="31">
        <v>210</v>
      </c>
      <c r="L128" s="31">
        <v>204.47</v>
      </c>
      <c r="M128" s="31"/>
      <c r="N128" s="32"/>
      <c r="O128" s="32"/>
      <c r="P128" s="32"/>
      <c r="Q128" s="32"/>
      <c r="R128" s="32"/>
      <c r="S128" s="32"/>
      <c r="T128" s="33">
        <v>0</v>
      </c>
      <c r="U128" s="33">
        <v>1</v>
      </c>
      <c r="V128" s="30">
        <v>41579</v>
      </c>
      <c r="W128" s="30"/>
      <c r="X128" s="34">
        <v>55153</v>
      </c>
      <c r="Y128" s="16">
        <v>1</v>
      </c>
      <c r="Z128" s="75" t="str">
        <f t="shared" si="1"/>
        <v>RenExistRes</v>
      </c>
      <c r="AA128" s="75">
        <f>IF(IFERROR(MATCH(C128,REN_Existing_Resources!E:E,0),FALSE),1,0)</f>
        <v>1</v>
      </c>
    </row>
    <row r="129" spans="2:27" x14ac:dyDescent="0.25">
      <c r="B129" s="29" t="s">
        <v>3334</v>
      </c>
      <c r="C129" s="29" t="s">
        <v>3172</v>
      </c>
      <c r="D129" s="29" t="s">
        <v>3460</v>
      </c>
      <c r="E129" s="29" t="s">
        <v>771</v>
      </c>
      <c r="F129" s="29" t="s">
        <v>3561</v>
      </c>
      <c r="G129" s="29"/>
      <c r="H129" s="13" t="s">
        <v>3488</v>
      </c>
      <c r="I129" s="13" t="s">
        <v>3338</v>
      </c>
      <c r="J129" s="30"/>
      <c r="K129" s="31">
        <v>4.3</v>
      </c>
      <c r="L129" s="31">
        <v>4.3</v>
      </c>
      <c r="M129" s="31"/>
      <c r="N129" s="32"/>
      <c r="O129" s="32"/>
      <c r="P129" s="32"/>
      <c r="Q129" s="32"/>
      <c r="R129" s="32"/>
      <c r="S129" s="32"/>
      <c r="T129" s="33">
        <v>0</v>
      </c>
      <c r="U129" s="33">
        <v>1</v>
      </c>
      <c r="V129" s="30">
        <v>41675</v>
      </c>
      <c r="W129" s="30"/>
      <c r="X129" s="34">
        <v>55153</v>
      </c>
      <c r="Y129" s="16">
        <v>1</v>
      </c>
      <c r="Z129" s="75" t="str">
        <f t="shared" si="1"/>
        <v>RenExistRes</v>
      </c>
      <c r="AA129" s="75">
        <f>IF(IFERROR(MATCH(C129,REN_Existing_Resources!E:E,0),FALSE),1,0)</f>
        <v>1</v>
      </c>
    </row>
    <row r="130" spans="2:27" x14ac:dyDescent="0.25">
      <c r="B130" s="29" t="s">
        <v>3334</v>
      </c>
      <c r="C130" s="29" t="s">
        <v>2228</v>
      </c>
      <c r="D130" s="29" t="s">
        <v>3397</v>
      </c>
      <c r="E130" s="29" t="s">
        <v>1901</v>
      </c>
      <c r="F130" s="29" t="s">
        <v>3562</v>
      </c>
      <c r="G130" s="29"/>
      <c r="H130" s="13" t="s">
        <v>3488</v>
      </c>
      <c r="I130" s="13" t="s">
        <v>3338</v>
      </c>
      <c r="J130" s="30"/>
      <c r="K130" s="31">
        <v>4.83</v>
      </c>
      <c r="L130" s="31">
        <v>2.5299999999999998</v>
      </c>
      <c r="M130" s="31"/>
      <c r="N130" s="32"/>
      <c r="O130" s="32"/>
      <c r="P130" s="32"/>
      <c r="Q130" s="32"/>
      <c r="R130" s="32"/>
      <c r="S130" s="32"/>
      <c r="T130" s="33">
        <v>0</v>
      </c>
      <c r="U130" s="33">
        <v>1</v>
      </c>
      <c r="V130" s="30">
        <v>31048</v>
      </c>
      <c r="W130" s="30"/>
      <c r="X130" s="34">
        <v>55153</v>
      </c>
      <c r="Y130" s="16">
        <v>1</v>
      </c>
      <c r="Z130" s="75" t="str">
        <f t="shared" si="1"/>
        <v>RenExistRes</v>
      </c>
      <c r="AA130" s="75">
        <f>IF(IFERROR(MATCH(C130,REN_Existing_Resources!E:E,0),FALSE),1,0)</f>
        <v>1</v>
      </c>
    </row>
    <row r="131" spans="2:27" x14ac:dyDescent="0.25">
      <c r="B131" s="29" t="s">
        <v>3334</v>
      </c>
      <c r="C131" s="29" t="s">
        <v>2225</v>
      </c>
      <c r="D131" s="29" t="s">
        <v>3397</v>
      </c>
      <c r="E131" s="29" t="s">
        <v>1901</v>
      </c>
      <c r="F131" s="29" t="s">
        <v>3563</v>
      </c>
      <c r="G131" s="29"/>
      <c r="H131" s="13" t="s">
        <v>3390</v>
      </c>
      <c r="I131" s="13" t="s">
        <v>3338</v>
      </c>
      <c r="J131" s="30"/>
      <c r="K131" s="31">
        <v>5.25</v>
      </c>
      <c r="L131" s="31">
        <v>2.17</v>
      </c>
      <c r="M131" s="31"/>
      <c r="N131" s="32"/>
      <c r="O131" s="32"/>
      <c r="P131" s="32"/>
      <c r="Q131" s="32"/>
      <c r="R131" s="32"/>
      <c r="S131" s="32"/>
      <c r="T131" s="33">
        <v>0</v>
      </c>
      <c r="U131" s="33">
        <v>1</v>
      </c>
      <c r="V131" s="30">
        <v>39105</v>
      </c>
      <c r="W131" s="30"/>
      <c r="X131" s="34">
        <v>55153</v>
      </c>
      <c r="Y131" s="16">
        <v>1</v>
      </c>
      <c r="Z131" s="75" t="str">
        <f t="shared" si="1"/>
        <v>RenExistRes</v>
      </c>
      <c r="AA131" s="75">
        <f>IF(IFERROR(MATCH(C131,REN_Existing_Resources!E:E,0),FALSE),1,0)</f>
        <v>1</v>
      </c>
    </row>
    <row r="132" spans="2:27" x14ac:dyDescent="0.25">
      <c r="B132" s="29" t="s">
        <v>3334</v>
      </c>
      <c r="C132" s="29" t="s">
        <v>3564</v>
      </c>
      <c r="D132" s="29" t="s">
        <v>3365</v>
      </c>
      <c r="E132" s="29"/>
      <c r="F132" s="29" t="s">
        <v>3564</v>
      </c>
      <c r="G132" s="29"/>
      <c r="H132" s="13" t="s">
        <v>3461</v>
      </c>
      <c r="I132" s="13" t="s">
        <v>3338</v>
      </c>
      <c r="J132" s="30"/>
      <c r="K132" s="31">
        <v>0</v>
      </c>
      <c r="L132" s="31">
        <v>115.6</v>
      </c>
      <c r="M132" s="31"/>
      <c r="N132" s="32"/>
      <c r="O132" s="32"/>
      <c r="P132" s="32"/>
      <c r="Q132" s="32"/>
      <c r="R132" s="32"/>
      <c r="S132" s="32"/>
      <c r="T132" s="33">
        <v>1</v>
      </c>
      <c r="U132" s="33">
        <v>1</v>
      </c>
      <c r="V132" s="74">
        <v>1</v>
      </c>
      <c r="W132" s="30"/>
      <c r="X132" s="34">
        <v>55153</v>
      </c>
      <c r="Y132" s="16">
        <v>1</v>
      </c>
      <c r="Z132" s="75" t="str">
        <f t="shared" si="1"/>
        <v>Unclassified</v>
      </c>
      <c r="AA132" s="75">
        <f>IF(IFERROR(MATCH(C132,REN_Existing_Resources!E:E,0),FALSE),1,0)</f>
        <v>0</v>
      </c>
    </row>
    <row r="133" spans="2:27" x14ac:dyDescent="0.25">
      <c r="B133" s="29" t="s">
        <v>3334</v>
      </c>
      <c r="C133" s="29" t="s">
        <v>319</v>
      </c>
      <c r="D133" s="29" t="s">
        <v>3365</v>
      </c>
      <c r="E133" s="29"/>
      <c r="F133" s="29" t="s">
        <v>318</v>
      </c>
      <c r="G133" s="29"/>
      <c r="H133" s="13" t="s">
        <v>3390</v>
      </c>
      <c r="I133" s="13" t="s">
        <v>3338</v>
      </c>
      <c r="J133" s="30" t="s">
        <v>3391</v>
      </c>
      <c r="K133" s="31">
        <v>0.98</v>
      </c>
      <c r="L133" s="31">
        <v>7.0000000000000007E-2</v>
      </c>
      <c r="M133" s="31"/>
      <c r="N133" s="32"/>
      <c r="O133" s="32"/>
      <c r="P133" s="32"/>
      <c r="Q133" s="32"/>
      <c r="R133" s="32"/>
      <c r="S133" s="32"/>
      <c r="T133" s="33">
        <v>0</v>
      </c>
      <c r="U133" s="33">
        <v>1</v>
      </c>
      <c r="V133" s="30">
        <v>30763</v>
      </c>
      <c r="W133" s="30"/>
      <c r="X133" s="34">
        <v>55153</v>
      </c>
      <c r="Y133" s="16">
        <v>1</v>
      </c>
      <c r="Z133" s="75" t="str">
        <f t="shared" si="1"/>
        <v>CAISO_Hydro</v>
      </c>
      <c r="AA133" s="75">
        <f>IF(IFERROR(MATCH(C133,REN_Existing_Resources!E:E,0),FALSE),1,0)</f>
        <v>1</v>
      </c>
    </row>
    <row r="134" spans="2:27" x14ac:dyDescent="0.25">
      <c r="B134" s="29" t="s">
        <v>3334</v>
      </c>
      <c r="C134" s="29" t="s">
        <v>3565</v>
      </c>
      <c r="D134" s="29" t="s">
        <v>3351</v>
      </c>
      <c r="E134" s="29" t="s">
        <v>3352</v>
      </c>
      <c r="F134" s="29" t="s">
        <v>3566</v>
      </c>
      <c r="G134" s="29" t="s">
        <v>3567</v>
      </c>
      <c r="H134" s="13" t="s">
        <v>3362</v>
      </c>
      <c r="I134" s="13" t="s">
        <v>3400</v>
      </c>
      <c r="J134" s="30" t="s">
        <v>3364</v>
      </c>
      <c r="K134" s="35">
        <v>17.399999999999999</v>
      </c>
      <c r="L134" s="35">
        <v>17.399999999999999</v>
      </c>
      <c r="M134" s="35">
        <v>17.399999999999999</v>
      </c>
      <c r="N134" s="32"/>
      <c r="O134" s="32">
        <v>7606.0303582401057</v>
      </c>
      <c r="P134" s="32">
        <v>7606.0303582401057</v>
      </c>
      <c r="Q134" s="32"/>
      <c r="R134" s="32"/>
      <c r="S134" s="32"/>
      <c r="T134" s="33">
        <v>1</v>
      </c>
      <c r="U134" s="33">
        <v>1</v>
      </c>
      <c r="V134" s="30">
        <v>31778</v>
      </c>
      <c r="W134" s="30"/>
      <c r="X134" s="34">
        <v>55153</v>
      </c>
      <c r="Y134" s="16">
        <v>1</v>
      </c>
      <c r="Z134" s="75" t="str">
        <f t="shared" si="1"/>
        <v>CAISO_CHP</v>
      </c>
      <c r="AA134" s="75">
        <f>IF(IFERROR(MATCH(C134,REN_Existing_Resources!E:E,0),FALSE),1,0)</f>
        <v>0</v>
      </c>
    </row>
    <row r="135" spans="2:27" x14ac:dyDescent="0.25">
      <c r="B135" s="29" t="s">
        <v>3334</v>
      </c>
      <c r="C135" s="29" t="s">
        <v>3568</v>
      </c>
      <c r="D135" s="29" t="s">
        <v>3351</v>
      </c>
      <c r="E135" s="29" t="s">
        <v>3352</v>
      </c>
      <c r="F135" s="29" t="s">
        <v>3569</v>
      </c>
      <c r="G135" s="29"/>
      <c r="H135" s="13" t="s">
        <v>3390</v>
      </c>
      <c r="I135" s="13" t="s">
        <v>3338</v>
      </c>
      <c r="J135" s="30" t="s">
        <v>3391</v>
      </c>
      <c r="K135" s="31">
        <v>1.91</v>
      </c>
      <c r="L135" s="31">
        <v>1.91</v>
      </c>
      <c r="M135" s="31"/>
      <c r="N135" s="32"/>
      <c r="O135" s="32"/>
      <c r="P135" s="32"/>
      <c r="Q135" s="32"/>
      <c r="R135" s="32"/>
      <c r="S135" s="32"/>
      <c r="T135" s="33">
        <v>0</v>
      </c>
      <c r="U135" s="33">
        <v>1</v>
      </c>
      <c r="V135" s="30">
        <v>30682</v>
      </c>
      <c r="W135" s="30"/>
      <c r="X135" s="34">
        <v>55153</v>
      </c>
      <c r="Y135" s="16">
        <v>1</v>
      </c>
      <c r="Z135" s="75" t="str">
        <f t="shared" ref="Z135:Z198" si="2">IF(J135="",IF(AA135,"RenExistRes","Unclassified"),J135)</f>
        <v>CAISO_Hydro</v>
      </c>
      <c r="AA135" s="75">
        <f>IF(IFERROR(MATCH(C135,REN_Existing_Resources!E:E,0),FALSE),1,0)</f>
        <v>0</v>
      </c>
    </row>
    <row r="136" spans="2:27" x14ac:dyDescent="0.25">
      <c r="B136" s="29" t="s">
        <v>3334</v>
      </c>
      <c r="C136" s="29" t="s">
        <v>1853</v>
      </c>
      <c r="D136" s="29" t="s">
        <v>3351</v>
      </c>
      <c r="E136" s="29"/>
      <c r="F136" s="29" t="s">
        <v>3570</v>
      </c>
      <c r="G136" s="29"/>
      <c r="H136" s="13" t="s">
        <v>3337</v>
      </c>
      <c r="I136" s="13" t="s">
        <v>3338</v>
      </c>
      <c r="J136" s="30"/>
      <c r="K136" s="31">
        <v>0.9</v>
      </c>
      <c r="L136" s="31">
        <v>0</v>
      </c>
      <c r="M136" s="31"/>
      <c r="N136" s="32"/>
      <c r="O136" s="32"/>
      <c r="P136" s="32"/>
      <c r="Q136" s="32"/>
      <c r="R136" s="32"/>
      <c r="S136" s="32"/>
      <c r="T136" s="33">
        <v>0</v>
      </c>
      <c r="U136" s="33">
        <v>1</v>
      </c>
      <c r="V136" s="30">
        <v>42328</v>
      </c>
      <c r="W136" s="30"/>
      <c r="X136" s="34">
        <v>55153</v>
      </c>
      <c r="Y136" s="16">
        <v>1</v>
      </c>
      <c r="Z136" s="75" t="str">
        <f t="shared" si="2"/>
        <v>RenExistRes</v>
      </c>
      <c r="AA136" s="75">
        <f>IF(IFERROR(MATCH(C136,REN_Existing_Resources!E:E,0),FALSE),1,0)</f>
        <v>1</v>
      </c>
    </row>
    <row r="137" spans="2:27" x14ac:dyDescent="0.25">
      <c r="B137" s="29" t="s">
        <v>3334</v>
      </c>
      <c r="C137" s="29" t="s">
        <v>3571</v>
      </c>
      <c r="D137" s="29" t="s">
        <v>3397</v>
      </c>
      <c r="E137" s="29" t="s">
        <v>1901</v>
      </c>
      <c r="F137" s="29" t="s">
        <v>3572</v>
      </c>
      <c r="G137" s="29" t="s">
        <v>3573</v>
      </c>
      <c r="H137" s="13" t="s">
        <v>3355</v>
      </c>
      <c r="I137" s="13" t="s">
        <v>3356</v>
      </c>
      <c r="J137" s="30" t="s">
        <v>3357</v>
      </c>
      <c r="K137" s="31">
        <v>35.5</v>
      </c>
      <c r="L137" s="31">
        <v>35.5</v>
      </c>
      <c r="M137" s="31">
        <v>10.65</v>
      </c>
      <c r="N137" s="32">
        <v>1204.2733870967741</v>
      </c>
      <c r="O137" s="32">
        <v>12861.741771526777</v>
      </c>
      <c r="P137" s="32">
        <v>17219.095760161712</v>
      </c>
      <c r="Q137" s="32">
        <v>129.03225806451613</v>
      </c>
      <c r="R137" s="32">
        <v>129.03225806451613</v>
      </c>
      <c r="S137" s="32"/>
      <c r="T137" s="33">
        <v>1</v>
      </c>
      <c r="U137" s="33">
        <v>1</v>
      </c>
      <c r="V137" s="30">
        <v>38876</v>
      </c>
      <c r="W137" s="30"/>
      <c r="X137" s="34">
        <v>55153</v>
      </c>
      <c r="Y137" s="16">
        <v>1</v>
      </c>
      <c r="Z137" s="75" t="str">
        <f t="shared" si="2"/>
        <v>CAISO_Peaker2</v>
      </c>
      <c r="AA137" s="75">
        <f>IF(IFERROR(MATCH(C137,REN_Existing_Resources!E:E,0),FALSE),1,0)</f>
        <v>0</v>
      </c>
    </row>
    <row r="138" spans="2:27" x14ac:dyDescent="0.25">
      <c r="B138" s="29" t="s">
        <v>3334</v>
      </c>
      <c r="C138" s="29" t="s">
        <v>3574</v>
      </c>
      <c r="D138" s="29" t="s">
        <v>3460</v>
      </c>
      <c r="E138" s="29" t="s">
        <v>3575</v>
      </c>
      <c r="F138" s="29" t="s">
        <v>3576</v>
      </c>
      <c r="G138" s="29" t="s">
        <v>3577</v>
      </c>
      <c r="H138" s="13" t="s">
        <v>3355</v>
      </c>
      <c r="I138" s="13" t="s">
        <v>3356</v>
      </c>
      <c r="J138" s="30" t="s">
        <v>3357</v>
      </c>
      <c r="K138" s="31">
        <v>47.7</v>
      </c>
      <c r="L138" s="31">
        <v>47.7</v>
      </c>
      <c r="M138" s="31">
        <v>14.310000000000002</v>
      </c>
      <c r="N138" s="32">
        <v>1618.1369458917836</v>
      </c>
      <c r="O138" s="32">
        <v>12857.513869117545</v>
      </c>
      <c r="P138" s="32">
        <v>16588.023241886072</v>
      </c>
      <c r="Q138" s="32">
        <v>76.472945891783567</v>
      </c>
      <c r="R138" s="32">
        <v>76.472945891783567</v>
      </c>
      <c r="S138" s="32"/>
      <c r="T138" s="33">
        <v>1</v>
      </c>
      <c r="U138" s="33">
        <v>1</v>
      </c>
      <c r="V138" s="30">
        <v>37285</v>
      </c>
      <c r="W138" s="30"/>
      <c r="X138" s="34">
        <v>55153</v>
      </c>
      <c r="Y138" s="16">
        <v>2</v>
      </c>
      <c r="Z138" s="75" t="str">
        <f t="shared" si="2"/>
        <v>CAISO_Peaker2</v>
      </c>
      <c r="AA138" s="75">
        <f>IF(IFERROR(MATCH(C138,REN_Existing_Resources!E:E,0),FALSE),1,0)</f>
        <v>0</v>
      </c>
    </row>
    <row r="139" spans="2:27" x14ac:dyDescent="0.25">
      <c r="B139" s="29" t="s">
        <v>3334</v>
      </c>
      <c r="C139" s="29" t="s">
        <v>3574</v>
      </c>
      <c r="D139" s="29" t="s">
        <v>3460</v>
      </c>
      <c r="E139" s="29" t="s">
        <v>3575</v>
      </c>
      <c r="F139" s="29" t="s">
        <v>3576</v>
      </c>
      <c r="G139" s="29" t="s">
        <v>3578</v>
      </c>
      <c r="H139" s="13" t="s">
        <v>3355</v>
      </c>
      <c r="I139" s="13" t="s">
        <v>3356</v>
      </c>
      <c r="J139" s="30" t="s">
        <v>3357</v>
      </c>
      <c r="K139" s="31">
        <v>47.7</v>
      </c>
      <c r="L139" s="31">
        <v>47.7</v>
      </c>
      <c r="M139" s="31">
        <v>14.310000000000002</v>
      </c>
      <c r="N139" s="32">
        <v>1618.1369458917836</v>
      </c>
      <c r="O139" s="32">
        <v>12857.513869117545</v>
      </c>
      <c r="P139" s="32">
        <v>16588.023241886072</v>
      </c>
      <c r="Q139" s="32">
        <v>76.472945891783567</v>
      </c>
      <c r="R139" s="32">
        <v>76.472945891783567</v>
      </c>
      <c r="S139" s="32"/>
      <c r="T139" s="33">
        <v>1</v>
      </c>
      <c r="U139" s="33">
        <v>1</v>
      </c>
      <c r="V139" s="30">
        <v>37285</v>
      </c>
      <c r="W139" s="30"/>
      <c r="X139" s="34">
        <v>55153</v>
      </c>
      <c r="Y139" s="16">
        <v>2</v>
      </c>
      <c r="Z139" s="75" t="str">
        <f t="shared" si="2"/>
        <v>CAISO_Peaker2</v>
      </c>
      <c r="AA139" s="75">
        <f>IF(IFERROR(MATCH(C139,REN_Existing_Resources!E:E,0),FALSE),1,0)</f>
        <v>0</v>
      </c>
    </row>
    <row r="140" spans="2:27" x14ac:dyDescent="0.25">
      <c r="B140" s="29" t="s">
        <v>3334</v>
      </c>
      <c r="C140" s="29" t="s">
        <v>3579</v>
      </c>
      <c r="D140" s="29" t="s">
        <v>3460</v>
      </c>
      <c r="E140" s="29" t="s">
        <v>3575</v>
      </c>
      <c r="F140" s="29" t="s">
        <v>3580</v>
      </c>
      <c r="G140" s="29" t="s">
        <v>3581</v>
      </c>
      <c r="H140" s="13" t="s">
        <v>3355</v>
      </c>
      <c r="I140" s="13" t="s">
        <v>3356</v>
      </c>
      <c r="J140" s="30" t="s">
        <v>3357</v>
      </c>
      <c r="K140" s="31">
        <v>46.2</v>
      </c>
      <c r="L140" s="31">
        <v>46.2</v>
      </c>
      <c r="M140" s="31">
        <v>13.860000000000003</v>
      </c>
      <c r="N140" s="32">
        <v>1567.2521362725452</v>
      </c>
      <c r="O140" s="32">
        <v>12857.513869117545</v>
      </c>
      <c r="P140" s="32">
        <v>16588.023241886072</v>
      </c>
      <c r="Q140" s="32">
        <v>74.068136272545104</v>
      </c>
      <c r="R140" s="32">
        <v>74.068136272545104</v>
      </c>
      <c r="S140" s="32"/>
      <c r="T140" s="33">
        <v>1</v>
      </c>
      <c r="U140" s="33">
        <v>1</v>
      </c>
      <c r="V140" s="30">
        <v>37315</v>
      </c>
      <c r="W140" s="30"/>
      <c r="X140" s="34">
        <v>55153</v>
      </c>
      <c r="Y140" s="16">
        <v>1</v>
      </c>
      <c r="Z140" s="75" t="str">
        <f t="shared" si="2"/>
        <v>CAISO_Peaker2</v>
      </c>
      <c r="AA140" s="75">
        <f>IF(IFERROR(MATCH(C140,REN_Existing_Resources!E:E,0),FALSE),1,0)</f>
        <v>0</v>
      </c>
    </row>
    <row r="141" spans="2:27" x14ac:dyDescent="0.25">
      <c r="B141" s="29" t="s">
        <v>3334</v>
      </c>
      <c r="C141" s="29" t="s">
        <v>3582</v>
      </c>
      <c r="D141" s="29" t="s">
        <v>3460</v>
      </c>
      <c r="E141" s="29" t="s">
        <v>771</v>
      </c>
      <c r="F141" s="29" t="s">
        <v>3583</v>
      </c>
      <c r="G141" s="29" t="s">
        <v>3584</v>
      </c>
      <c r="H141" s="13" t="s">
        <v>3355</v>
      </c>
      <c r="I141" s="13" t="s">
        <v>3356</v>
      </c>
      <c r="J141" s="30" t="s">
        <v>3357</v>
      </c>
      <c r="K141" s="31">
        <v>48</v>
      </c>
      <c r="L141" s="31">
        <v>48</v>
      </c>
      <c r="M141" s="31">
        <v>14.400002885772121</v>
      </c>
      <c r="N141" s="32">
        <v>1628.3142341311091</v>
      </c>
      <c r="O141" s="32">
        <v>12856.698624831753</v>
      </c>
      <c r="P141" s="32">
        <v>16553.022414227446</v>
      </c>
      <c r="Q141" s="32">
        <v>461.72353942355494</v>
      </c>
      <c r="R141" s="32">
        <v>461.72353942355494</v>
      </c>
      <c r="S141" s="32"/>
      <c r="T141" s="33">
        <v>1</v>
      </c>
      <c r="U141" s="33">
        <v>1</v>
      </c>
      <c r="V141" s="30">
        <v>37627</v>
      </c>
      <c r="W141" s="30"/>
      <c r="X141" s="34">
        <v>55153</v>
      </c>
      <c r="Y141" s="16">
        <v>1</v>
      </c>
      <c r="Z141" s="75" t="str">
        <f t="shared" si="2"/>
        <v>CAISO_Peaker2</v>
      </c>
      <c r="AA141" s="75">
        <f>IF(IFERROR(MATCH(C141,REN_Existing_Resources!E:E,0),FALSE),1,0)</f>
        <v>0</v>
      </c>
    </row>
    <row r="142" spans="2:27" x14ac:dyDescent="0.25">
      <c r="B142" s="29" t="s">
        <v>3334</v>
      </c>
      <c r="C142" s="29" t="s">
        <v>3585</v>
      </c>
      <c r="D142" s="29" t="s">
        <v>3460</v>
      </c>
      <c r="E142" s="29" t="s">
        <v>771</v>
      </c>
      <c r="F142" s="29" t="s">
        <v>3586</v>
      </c>
      <c r="G142" s="29" t="s">
        <v>3587</v>
      </c>
      <c r="H142" s="13" t="s">
        <v>3355</v>
      </c>
      <c r="I142" s="13" t="s">
        <v>3356</v>
      </c>
      <c r="J142" s="30" t="s">
        <v>3357</v>
      </c>
      <c r="K142" s="31">
        <v>48</v>
      </c>
      <c r="L142" s="31">
        <v>48</v>
      </c>
      <c r="M142" s="31">
        <v>14.400002885772121</v>
      </c>
      <c r="N142" s="32">
        <v>1628.3142341311091</v>
      </c>
      <c r="O142" s="32">
        <v>12856.698624831753</v>
      </c>
      <c r="P142" s="32">
        <v>16553.022414227446</v>
      </c>
      <c r="Q142" s="32">
        <v>153.90784647451832</v>
      </c>
      <c r="R142" s="32">
        <v>153.90784647451832</v>
      </c>
      <c r="S142" s="32"/>
      <c r="T142" s="33">
        <v>1</v>
      </c>
      <c r="U142" s="33">
        <v>1</v>
      </c>
      <c r="V142" s="30">
        <v>37627</v>
      </c>
      <c r="W142" s="30"/>
      <c r="X142" s="34">
        <v>55153</v>
      </c>
      <c r="Y142" s="16">
        <v>1</v>
      </c>
      <c r="Z142" s="75" t="str">
        <f t="shared" si="2"/>
        <v>CAISO_Peaker2</v>
      </c>
      <c r="AA142" s="75">
        <f>IF(IFERROR(MATCH(C142,REN_Existing_Resources!E:E,0),FALSE),1,0)</f>
        <v>0</v>
      </c>
    </row>
    <row r="143" spans="2:27" x14ac:dyDescent="0.25">
      <c r="B143" s="29" t="s">
        <v>3334</v>
      </c>
      <c r="C143" s="29" t="s">
        <v>3588</v>
      </c>
      <c r="D143" s="29" t="s">
        <v>3365</v>
      </c>
      <c r="E143" s="29"/>
      <c r="F143" s="29" t="s">
        <v>3589</v>
      </c>
      <c r="G143" s="29"/>
      <c r="H143" s="13" t="s">
        <v>3362</v>
      </c>
      <c r="I143" s="13" t="s">
        <v>3338</v>
      </c>
      <c r="J143" s="30" t="s">
        <v>3364</v>
      </c>
      <c r="K143" s="35">
        <v>1.29</v>
      </c>
      <c r="L143" s="35">
        <v>1.29</v>
      </c>
      <c r="M143" s="35">
        <v>1.29</v>
      </c>
      <c r="N143" s="32"/>
      <c r="O143" s="32">
        <v>7606.0303582401057</v>
      </c>
      <c r="P143" s="32">
        <v>7606.0303582401057</v>
      </c>
      <c r="Q143" s="32"/>
      <c r="R143" s="32"/>
      <c r="S143" s="32"/>
      <c r="T143" s="33">
        <v>1</v>
      </c>
      <c r="U143" s="33">
        <v>1</v>
      </c>
      <c r="V143" s="30">
        <v>30158</v>
      </c>
      <c r="W143" s="30"/>
      <c r="X143" s="34">
        <v>55153</v>
      </c>
      <c r="Y143" s="16">
        <v>1</v>
      </c>
      <c r="Z143" s="75" t="str">
        <f t="shared" si="2"/>
        <v>CAISO_CHP</v>
      </c>
      <c r="AA143" s="75">
        <f>IF(IFERROR(MATCH(C143,REN_Existing_Resources!E:E,0),FALSE),1,0)</f>
        <v>0</v>
      </c>
    </row>
    <row r="144" spans="2:27" x14ac:dyDescent="0.25">
      <c r="B144" s="29" t="s">
        <v>3334</v>
      </c>
      <c r="C144" s="29" t="s">
        <v>3590</v>
      </c>
      <c r="D144" s="29" t="s">
        <v>134</v>
      </c>
      <c r="E144" s="29" t="s">
        <v>3446</v>
      </c>
      <c r="F144" s="29" t="s">
        <v>3591</v>
      </c>
      <c r="G144" s="29" t="s">
        <v>3592</v>
      </c>
      <c r="H144" s="13" t="s">
        <v>3362</v>
      </c>
      <c r="I144" s="13" t="s">
        <v>3356</v>
      </c>
      <c r="J144" s="30" t="s">
        <v>3364</v>
      </c>
      <c r="K144" s="35">
        <v>0.5</v>
      </c>
      <c r="L144" s="35">
        <v>0.5</v>
      </c>
      <c r="M144" s="35">
        <v>0.5</v>
      </c>
      <c r="N144" s="32"/>
      <c r="O144" s="32">
        <v>7606.0303582401057</v>
      </c>
      <c r="P144" s="32">
        <v>7606.0303582401057</v>
      </c>
      <c r="Q144" s="32"/>
      <c r="R144" s="32"/>
      <c r="S144" s="32"/>
      <c r="T144" s="33">
        <v>1</v>
      </c>
      <c r="U144" s="33">
        <v>1</v>
      </c>
      <c r="V144" s="30">
        <v>31429</v>
      </c>
      <c r="W144" s="30"/>
      <c r="X144" s="34">
        <v>55153</v>
      </c>
      <c r="Y144" s="16">
        <v>2</v>
      </c>
      <c r="Z144" s="75" t="str">
        <f t="shared" si="2"/>
        <v>CAISO_CHP</v>
      </c>
      <c r="AA144" s="75">
        <f>IF(IFERROR(MATCH(C144,REN_Existing_Resources!E:E,0),FALSE),1,0)</f>
        <v>0</v>
      </c>
    </row>
    <row r="145" spans="2:27" x14ac:dyDescent="0.25">
      <c r="B145" s="29" t="s">
        <v>3334</v>
      </c>
      <c r="C145" s="29" t="s">
        <v>3590</v>
      </c>
      <c r="D145" s="29" t="s">
        <v>134</v>
      </c>
      <c r="E145" s="29" t="s">
        <v>3446</v>
      </c>
      <c r="F145" s="29" t="s">
        <v>3591</v>
      </c>
      <c r="G145" s="29" t="s">
        <v>3593</v>
      </c>
      <c r="H145" s="13" t="s">
        <v>3362</v>
      </c>
      <c r="I145" s="13" t="s">
        <v>3356</v>
      </c>
      <c r="J145" s="30" t="s">
        <v>3364</v>
      </c>
      <c r="K145" s="35">
        <v>0.5</v>
      </c>
      <c r="L145" s="35">
        <v>0.5</v>
      </c>
      <c r="M145" s="35">
        <v>0.5</v>
      </c>
      <c r="N145" s="32"/>
      <c r="O145" s="32">
        <v>7606.0303582401057</v>
      </c>
      <c r="P145" s="32">
        <v>7606.0303582401057</v>
      </c>
      <c r="Q145" s="32"/>
      <c r="R145" s="32"/>
      <c r="S145" s="32"/>
      <c r="T145" s="33">
        <v>1</v>
      </c>
      <c r="U145" s="33">
        <v>1</v>
      </c>
      <c r="V145" s="30">
        <v>31429</v>
      </c>
      <c r="W145" s="30"/>
      <c r="X145" s="34">
        <v>55153</v>
      </c>
      <c r="Y145" s="16">
        <v>2</v>
      </c>
      <c r="Z145" s="75" t="str">
        <f t="shared" si="2"/>
        <v>CAISO_CHP</v>
      </c>
      <c r="AA145" s="75">
        <f>IF(IFERROR(MATCH(C145,REN_Existing_Resources!E:E,0),FALSE),1,0)</f>
        <v>0</v>
      </c>
    </row>
    <row r="146" spans="2:27" x14ac:dyDescent="0.25">
      <c r="B146" s="29" t="s">
        <v>3334</v>
      </c>
      <c r="C146" s="29" t="s">
        <v>3594</v>
      </c>
      <c r="D146" s="29" t="s">
        <v>134</v>
      </c>
      <c r="E146" s="29" t="s">
        <v>3446</v>
      </c>
      <c r="F146" s="29" t="s">
        <v>3595</v>
      </c>
      <c r="G146" s="29"/>
      <c r="H146" s="13" t="s">
        <v>3362</v>
      </c>
      <c r="I146" s="13" t="s">
        <v>3338</v>
      </c>
      <c r="J146" s="30" t="s">
        <v>3364</v>
      </c>
      <c r="K146" s="35">
        <v>0.75</v>
      </c>
      <c r="L146" s="35">
        <v>0.75</v>
      </c>
      <c r="M146" s="35">
        <v>0.75</v>
      </c>
      <c r="N146" s="32"/>
      <c r="O146" s="32">
        <v>7606.0303582401057</v>
      </c>
      <c r="P146" s="32">
        <v>7606.0303582401057</v>
      </c>
      <c r="Q146" s="32"/>
      <c r="R146" s="32"/>
      <c r="S146" s="32"/>
      <c r="T146" s="33">
        <v>1</v>
      </c>
      <c r="U146" s="33">
        <v>1</v>
      </c>
      <c r="V146" s="30">
        <v>32297</v>
      </c>
      <c r="W146" s="30"/>
      <c r="X146" s="34">
        <v>55153</v>
      </c>
      <c r="Y146" s="16">
        <v>1</v>
      </c>
      <c r="Z146" s="75" t="str">
        <f t="shared" si="2"/>
        <v>CAISO_CHP</v>
      </c>
      <c r="AA146" s="75">
        <f>IF(IFERROR(MATCH(C146,REN_Existing_Resources!E:E,0),FALSE),1,0)</f>
        <v>0</v>
      </c>
    </row>
    <row r="147" spans="2:27" x14ac:dyDescent="0.25">
      <c r="B147" s="29" t="s">
        <v>3334</v>
      </c>
      <c r="C147" s="29" t="s">
        <v>3596</v>
      </c>
      <c r="D147" s="29" t="s">
        <v>3365</v>
      </c>
      <c r="E147" s="29"/>
      <c r="F147" s="29" t="s">
        <v>3597</v>
      </c>
      <c r="G147" s="29" t="s">
        <v>3598</v>
      </c>
      <c r="H147" s="13" t="s">
        <v>3362</v>
      </c>
      <c r="I147" s="13" t="s">
        <v>3356</v>
      </c>
      <c r="J147" s="30" t="s">
        <v>3364</v>
      </c>
      <c r="K147" s="35">
        <v>0.64624999999999999</v>
      </c>
      <c r="L147" s="35">
        <v>0.64624999999999999</v>
      </c>
      <c r="M147" s="35">
        <v>0.64624999999999999</v>
      </c>
      <c r="N147" s="32"/>
      <c r="O147" s="32">
        <v>7606.0303582401057</v>
      </c>
      <c r="P147" s="32">
        <v>7606.0303582401057</v>
      </c>
      <c r="Q147" s="32"/>
      <c r="R147" s="32"/>
      <c r="S147" s="32"/>
      <c r="T147" s="33">
        <v>1</v>
      </c>
      <c r="U147" s="33">
        <v>1</v>
      </c>
      <c r="V147" s="30">
        <v>30239</v>
      </c>
      <c r="W147" s="30"/>
      <c r="X147" s="34">
        <v>55153</v>
      </c>
      <c r="Y147" s="16">
        <v>8</v>
      </c>
      <c r="Z147" s="75" t="str">
        <f t="shared" si="2"/>
        <v>CAISO_CHP</v>
      </c>
      <c r="AA147" s="75">
        <f>IF(IFERROR(MATCH(C147,REN_Existing_Resources!E:E,0),FALSE),1,0)</f>
        <v>0</v>
      </c>
    </row>
    <row r="148" spans="2:27" x14ac:dyDescent="0.25">
      <c r="B148" s="29" t="s">
        <v>3334</v>
      </c>
      <c r="C148" s="29" t="s">
        <v>3596</v>
      </c>
      <c r="D148" s="29" t="s">
        <v>3365</v>
      </c>
      <c r="E148" s="29"/>
      <c r="F148" s="29" t="s">
        <v>3597</v>
      </c>
      <c r="G148" s="29" t="s">
        <v>3599</v>
      </c>
      <c r="H148" s="13" t="s">
        <v>3362</v>
      </c>
      <c r="I148" s="13" t="s">
        <v>3356</v>
      </c>
      <c r="J148" s="30" t="s">
        <v>3364</v>
      </c>
      <c r="K148" s="35">
        <v>0.64624999999999999</v>
      </c>
      <c r="L148" s="35">
        <v>0.64624999999999999</v>
      </c>
      <c r="M148" s="35">
        <v>0.64624999999999999</v>
      </c>
      <c r="N148" s="32"/>
      <c r="O148" s="32">
        <v>7606.0303582401057</v>
      </c>
      <c r="P148" s="32">
        <v>7606.0303582401057</v>
      </c>
      <c r="Q148" s="32"/>
      <c r="R148" s="32"/>
      <c r="S148" s="32"/>
      <c r="T148" s="33">
        <v>1</v>
      </c>
      <c r="U148" s="33">
        <v>1</v>
      </c>
      <c r="V148" s="30">
        <v>30239</v>
      </c>
      <c r="W148" s="30"/>
      <c r="X148" s="34">
        <v>55153</v>
      </c>
      <c r="Y148" s="16">
        <v>8</v>
      </c>
      <c r="Z148" s="75" t="str">
        <f t="shared" si="2"/>
        <v>CAISO_CHP</v>
      </c>
      <c r="AA148" s="75">
        <f>IF(IFERROR(MATCH(C148,REN_Existing_Resources!E:E,0),FALSE),1,0)</f>
        <v>0</v>
      </c>
    </row>
    <row r="149" spans="2:27" x14ac:dyDescent="0.25">
      <c r="B149" s="29" t="s">
        <v>3334</v>
      </c>
      <c r="C149" s="29" t="s">
        <v>3596</v>
      </c>
      <c r="D149" s="29" t="s">
        <v>3365</v>
      </c>
      <c r="E149" s="29"/>
      <c r="F149" s="29" t="s">
        <v>3597</v>
      </c>
      <c r="G149" s="29" t="s">
        <v>3600</v>
      </c>
      <c r="H149" s="13" t="s">
        <v>3362</v>
      </c>
      <c r="I149" s="13" t="s">
        <v>3356</v>
      </c>
      <c r="J149" s="30" t="s">
        <v>3364</v>
      </c>
      <c r="K149" s="35">
        <v>0.64624999999999999</v>
      </c>
      <c r="L149" s="35">
        <v>0.64624999999999999</v>
      </c>
      <c r="M149" s="35">
        <v>0.64624999999999999</v>
      </c>
      <c r="N149" s="32"/>
      <c r="O149" s="32">
        <v>7606.0303582401057</v>
      </c>
      <c r="P149" s="32">
        <v>7606.0303582401057</v>
      </c>
      <c r="Q149" s="32"/>
      <c r="R149" s="32"/>
      <c r="S149" s="32"/>
      <c r="T149" s="33">
        <v>1</v>
      </c>
      <c r="U149" s="33">
        <v>1</v>
      </c>
      <c r="V149" s="30">
        <v>30239</v>
      </c>
      <c r="W149" s="30"/>
      <c r="X149" s="34">
        <v>55153</v>
      </c>
      <c r="Y149" s="16">
        <v>8</v>
      </c>
      <c r="Z149" s="75" t="str">
        <f t="shared" si="2"/>
        <v>CAISO_CHP</v>
      </c>
      <c r="AA149" s="75">
        <f>IF(IFERROR(MATCH(C149,REN_Existing_Resources!E:E,0),FALSE),1,0)</f>
        <v>0</v>
      </c>
    </row>
    <row r="150" spans="2:27" x14ac:dyDescent="0.25">
      <c r="B150" s="29" t="s">
        <v>3334</v>
      </c>
      <c r="C150" s="29" t="s">
        <v>3596</v>
      </c>
      <c r="D150" s="29" t="s">
        <v>3365</v>
      </c>
      <c r="E150" s="29"/>
      <c r="F150" s="29" t="s">
        <v>3597</v>
      </c>
      <c r="G150" s="29" t="s">
        <v>3601</v>
      </c>
      <c r="H150" s="13" t="s">
        <v>3362</v>
      </c>
      <c r="I150" s="13" t="s">
        <v>3356</v>
      </c>
      <c r="J150" s="30" t="s">
        <v>3364</v>
      </c>
      <c r="K150" s="35">
        <v>0.64624999999999999</v>
      </c>
      <c r="L150" s="35">
        <v>0.64624999999999999</v>
      </c>
      <c r="M150" s="35">
        <v>0.64624999999999999</v>
      </c>
      <c r="N150" s="32"/>
      <c r="O150" s="32">
        <v>7606.0303582401057</v>
      </c>
      <c r="P150" s="32">
        <v>7606.0303582401057</v>
      </c>
      <c r="Q150" s="32"/>
      <c r="R150" s="32"/>
      <c r="S150" s="32"/>
      <c r="T150" s="33">
        <v>1</v>
      </c>
      <c r="U150" s="33">
        <v>1</v>
      </c>
      <c r="V150" s="30">
        <v>30239</v>
      </c>
      <c r="W150" s="30"/>
      <c r="X150" s="34">
        <v>55153</v>
      </c>
      <c r="Y150" s="16">
        <v>8</v>
      </c>
      <c r="Z150" s="75" t="str">
        <f t="shared" si="2"/>
        <v>CAISO_CHP</v>
      </c>
      <c r="AA150" s="75">
        <f>IF(IFERROR(MATCH(C150,REN_Existing_Resources!E:E,0),FALSE),1,0)</f>
        <v>0</v>
      </c>
    </row>
    <row r="151" spans="2:27" x14ac:dyDescent="0.25">
      <c r="B151" s="29" t="s">
        <v>3334</v>
      </c>
      <c r="C151" s="29" t="s">
        <v>3596</v>
      </c>
      <c r="D151" s="29" t="s">
        <v>3365</v>
      </c>
      <c r="E151" s="29"/>
      <c r="F151" s="29" t="s">
        <v>3597</v>
      </c>
      <c r="G151" s="29" t="s">
        <v>3602</v>
      </c>
      <c r="H151" s="13" t="s">
        <v>3362</v>
      </c>
      <c r="I151" s="13" t="s">
        <v>3356</v>
      </c>
      <c r="J151" s="30" t="s">
        <v>3364</v>
      </c>
      <c r="K151" s="35">
        <v>0.64624999999999999</v>
      </c>
      <c r="L151" s="35">
        <v>0.64624999999999999</v>
      </c>
      <c r="M151" s="35">
        <v>0.64624999999999999</v>
      </c>
      <c r="N151" s="32"/>
      <c r="O151" s="32">
        <v>7606.0303582401057</v>
      </c>
      <c r="P151" s="32">
        <v>7606.0303582401057</v>
      </c>
      <c r="Q151" s="32"/>
      <c r="R151" s="32"/>
      <c r="S151" s="32"/>
      <c r="T151" s="33">
        <v>1</v>
      </c>
      <c r="U151" s="33">
        <v>1</v>
      </c>
      <c r="V151" s="30">
        <v>30239</v>
      </c>
      <c r="W151" s="30"/>
      <c r="X151" s="34">
        <v>55153</v>
      </c>
      <c r="Y151" s="16">
        <v>8</v>
      </c>
      <c r="Z151" s="75" t="str">
        <f t="shared" si="2"/>
        <v>CAISO_CHP</v>
      </c>
      <c r="AA151" s="75">
        <f>IF(IFERROR(MATCH(C151,REN_Existing_Resources!E:E,0),FALSE),1,0)</f>
        <v>0</v>
      </c>
    </row>
    <row r="152" spans="2:27" x14ac:dyDescent="0.25">
      <c r="B152" s="29" t="s">
        <v>3334</v>
      </c>
      <c r="C152" s="29" t="s">
        <v>3596</v>
      </c>
      <c r="D152" s="29" t="s">
        <v>3365</v>
      </c>
      <c r="E152" s="29"/>
      <c r="F152" s="29" t="s">
        <v>3597</v>
      </c>
      <c r="G152" s="29" t="s">
        <v>3603</v>
      </c>
      <c r="H152" s="13" t="s">
        <v>3362</v>
      </c>
      <c r="I152" s="13" t="s">
        <v>3356</v>
      </c>
      <c r="J152" s="30" t="s">
        <v>3364</v>
      </c>
      <c r="K152" s="35">
        <v>0.64624999999999999</v>
      </c>
      <c r="L152" s="35">
        <v>0.64624999999999999</v>
      </c>
      <c r="M152" s="35">
        <v>0.64624999999999999</v>
      </c>
      <c r="N152" s="32"/>
      <c r="O152" s="32">
        <v>7606.0303582401057</v>
      </c>
      <c r="P152" s="32">
        <v>7606.0303582401057</v>
      </c>
      <c r="Q152" s="32"/>
      <c r="R152" s="32"/>
      <c r="S152" s="32"/>
      <c r="T152" s="33">
        <v>1</v>
      </c>
      <c r="U152" s="33">
        <v>1</v>
      </c>
      <c r="V152" s="30">
        <v>30239</v>
      </c>
      <c r="W152" s="30"/>
      <c r="X152" s="34">
        <v>55153</v>
      </c>
      <c r="Y152" s="16">
        <v>8</v>
      </c>
      <c r="Z152" s="75" t="str">
        <f t="shared" si="2"/>
        <v>CAISO_CHP</v>
      </c>
      <c r="AA152" s="75">
        <f>IF(IFERROR(MATCH(C152,REN_Existing_Resources!E:E,0),FALSE),1,0)</f>
        <v>0</v>
      </c>
    </row>
    <row r="153" spans="2:27" x14ac:dyDescent="0.25">
      <c r="B153" s="29" t="s">
        <v>3334</v>
      </c>
      <c r="C153" s="29" t="s">
        <v>3596</v>
      </c>
      <c r="D153" s="29" t="s">
        <v>3365</v>
      </c>
      <c r="E153" s="29"/>
      <c r="F153" s="29" t="s">
        <v>3597</v>
      </c>
      <c r="G153" s="29" t="s">
        <v>3604</v>
      </c>
      <c r="H153" s="13" t="s">
        <v>3362</v>
      </c>
      <c r="I153" s="13" t="s">
        <v>3356</v>
      </c>
      <c r="J153" s="30" t="s">
        <v>3364</v>
      </c>
      <c r="K153" s="35">
        <v>0.64624999999999999</v>
      </c>
      <c r="L153" s="35">
        <v>0.64624999999999999</v>
      </c>
      <c r="M153" s="35">
        <v>0.64624999999999999</v>
      </c>
      <c r="N153" s="32"/>
      <c r="O153" s="32">
        <v>7606.0303582401057</v>
      </c>
      <c r="P153" s="32">
        <v>7606.0303582401057</v>
      </c>
      <c r="Q153" s="32"/>
      <c r="R153" s="32"/>
      <c r="S153" s="32"/>
      <c r="T153" s="33">
        <v>1</v>
      </c>
      <c r="U153" s="33">
        <v>1</v>
      </c>
      <c r="V153" s="30">
        <v>30239</v>
      </c>
      <c r="W153" s="30"/>
      <c r="X153" s="34">
        <v>55153</v>
      </c>
      <c r="Y153" s="16">
        <v>8</v>
      </c>
      <c r="Z153" s="75" t="str">
        <f t="shared" si="2"/>
        <v>CAISO_CHP</v>
      </c>
      <c r="AA153" s="75">
        <f>IF(IFERROR(MATCH(C153,REN_Existing_Resources!E:E,0),FALSE),1,0)</f>
        <v>0</v>
      </c>
    </row>
    <row r="154" spans="2:27" x14ac:dyDescent="0.25">
      <c r="B154" s="29" t="s">
        <v>3334</v>
      </c>
      <c r="C154" s="29" t="s">
        <v>3596</v>
      </c>
      <c r="D154" s="29" t="s">
        <v>3365</v>
      </c>
      <c r="E154" s="29"/>
      <c r="F154" s="29" t="s">
        <v>3597</v>
      </c>
      <c r="G154" s="29" t="s">
        <v>3605</v>
      </c>
      <c r="H154" s="13" t="s">
        <v>3362</v>
      </c>
      <c r="I154" s="13" t="s">
        <v>3356</v>
      </c>
      <c r="J154" s="30" t="s">
        <v>3364</v>
      </c>
      <c r="K154" s="35">
        <v>0.64624999999999999</v>
      </c>
      <c r="L154" s="35">
        <v>0.64624999999999999</v>
      </c>
      <c r="M154" s="35">
        <v>0.64624999999999999</v>
      </c>
      <c r="N154" s="32"/>
      <c r="O154" s="32">
        <v>7606.0303582401057</v>
      </c>
      <c r="P154" s="32">
        <v>7606.0303582401057</v>
      </c>
      <c r="Q154" s="32"/>
      <c r="R154" s="32"/>
      <c r="S154" s="32"/>
      <c r="T154" s="33">
        <v>1</v>
      </c>
      <c r="U154" s="33">
        <v>1</v>
      </c>
      <c r="V154" s="30">
        <v>30239</v>
      </c>
      <c r="W154" s="30"/>
      <c r="X154" s="34">
        <v>55153</v>
      </c>
      <c r="Y154" s="16">
        <v>8</v>
      </c>
      <c r="Z154" s="75" t="str">
        <f t="shared" si="2"/>
        <v>CAISO_CHP</v>
      </c>
      <c r="AA154" s="75">
        <f>IF(IFERROR(MATCH(C154,REN_Existing_Resources!E:E,0),FALSE),1,0)</f>
        <v>0</v>
      </c>
    </row>
    <row r="155" spans="2:27" x14ac:dyDescent="0.25">
      <c r="B155" s="29" t="s">
        <v>3334</v>
      </c>
      <c r="C155" s="29" t="s">
        <v>3606</v>
      </c>
      <c r="D155" s="29" t="s">
        <v>3351</v>
      </c>
      <c r="E155" s="29" t="s">
        <v>3352</v>
      </c>
      <c r="F155" s="29" t="s">
        <v>3607</v>
      </c>
      <c r="G155" s="29" t="s">
        <v>3608</v>
      </c>
      <c r="H155" s="13" t="s">
        <v>3362</v>
      </c>
      <c r="I155" s="13" t="s">
        <v>3363</v>
      </c>
      <c r="J155" s="30" t="s">
        <v>3364</v>
      </c>
      <c r="K155" s="35">
        <v>3.9333333333333336</v>
      </c>
      <c r="L155" s="35">
        <v>3.9333333333333336</v>
      </c>
      <c r="M155" s="35">
        <v>3.9333333333333336</v>
      </c>
      <c r="N155" s="32"/>
      <c r="O155" s="32">
        <v>7606.0303582401057</v>
      </c>
      <c r="P155" s="32">
        <v>7606.0303582401057</v>
      </c>
      <c r="Q155" s="32"/>
      <c r="R155" s="32"/>
      <c r="S155" s="32"/>
      <c r="T155" s="33">
        <v>1</v>
      </c>
      <c r="U155" s="33">
        <v>1</v>
      </c>
      <c r="V155" s="30">
        <v>32140</v>
      </c>
      <c r="W155" s="30"/>
      <c r="X155" s="34">
        <v>55153</v>
      </c>
      <c r="Y155" s="16">
        <v>3</v>
      </c>
      <c r="Z155" s="75" t="str">
        <f t="shared" si="2"/>
        <v>CAISO_CHP</v>
      </c>
      <c r="AA155" s="75">
        <f>IF(IFERROR(MATCH(C155,REN_Existing_Resources!E:E,0),FALSE),1,0)</f>
        <v>0</v>
      </c>
    </row>
    <row r="156" spans="2:27" x14ac:dyDescent="0.25">
      <c r="B156" s="29" t="s">
        <v>3334</v>
      </c>
      <c r="C156" s="29" t="s">
        <v>3606</v>
      </c>
      <c r="D156" s="29" t="s">
        <v>3351</v>
      </c>
      <c r="E156" s="29" t="s">
        <v>3352</v>
      </c>
      <c r="F156" s="29" t="s">
        <v>3607</v>
      </c>
      <c r="G156" s="29" t="s">
        <v>3609</v>
      </c>
      <c r="H156" s="13" t="s">
        <v>3362</v>
      </c>
      <c r="I156" s="13" t="s">
        <v>3363</v>
      </c>
      <c r="J156" s="30" t="s">
        <v>3364</v>
      </c>
      <c r="K156" s="35">
        <v>3.9333333333333336</v>
      </c>
      <c r="L156" s="35">
        <v>3.9333333333333336</v>
      </c>
      <c r="M156" s="35">
        <v>3.9333333333333336</v>
      </c>
      <c r="N156" s="32"/>
      <c r="O156" s="32">
        <v>7606.0303582401057</v>
      </c>
      <c r="P156" s="32">
        <v>7606.0303582401057</v>
      </c>
      <c r="Q156" s="32"/>
      <c r="R156" s="32"/>
      <c r="S156" s="32"/>
      <c r="T156" s="33">
        <v>1</v>
      </c>
      <c r="U156" s="33">
        <v>1</v>
      </c>
      <c r="V156" s="30">
        <v>32140</v>
      </c>
      <c r="W156" s="30"/>
      <c r="X156" s="34">
        <v>55153</v>
      </c>
      <c r="Y156" s="16">
        <v>3</v>
      </c>
      <c r="Z156" s="75" t="str">
        <f t="shared" si="2"/>
        <v>CAISO_CHP</v>
      </c>
      <c r="AA156" s="75">
        <f>IF(IFERROR(MATCH(C156,REN_Existing_Resources!E:E,0),FALSE),1,0)</f>
        <v>0</v>
      </c>
    </row>
    <row r="157" spans="2:27" x14ac:dyDescent="0.25">
      <c r="B157" s="29" t="s">
        <v>3334</v>
      </c>
      <c r="C157" s="29" t="s">
        <v>3606</v>
      </c>
      <c r="D157" s="29" t="s">
        <v>3351</v>
      </c>
      <c r="E157" s="29" t="s">
        <v>3352</v>
      </c>
      <c r="F157" s="29" t="s">
        <v>3607</v>
      </c>
      <c r="G157" s="29" t="s">
        <v>3610</v>
      </c>
      <c r="H157" s="13" t="s">
        <v>3362</v>
      </c>
      <c r="I157" s="13" t="s">
        <v>3363</v>
      </c>
      <c r="J157" s="30" t="s">
        <v>3364</v>
      </c>
      <c r="K157" s="35">
        <v>3.9333333333333336</v>
      </c>
      <c r="L157" s="35">
        <v>3.9333333333333336</v>
      </c>
      <c r="M157" s="35">
        <v>3.9333333333333336</v>
      </c>
      <c r="N157" s="32"/>
      <c r="O157" s="32">
        <v>7606.0303582401057</v>
      </c>
      <c r="P157" s="32">
        <v>7606.0303582401057</v>
      </c>
      <c r="Q157" s="32"/>
      <c r="R157" s="32"/>
      <c r="S157" s="32"/>
      <c r="T157" s="33">
        <v>1</v>
      </c>
      <c r="U157" s="33">
        <v>1</v>
      </c>
      <c r="V157" s="30">
        <v>32140</v>
      </c>
      <c r="W157" s="30"/>
      <c r="X157" s="34">
        <v>55153</v>
      </c>
      <c r="Y157" s="16">
        <v>3</v>
      </c>
      <c r="Z157" s="75" t="str">
        <f t="shared" si="2"/>
        <v>CAISO_CHP</v>
      </c>
      <c r="AA157" s="75">
        <f>IF(IFERROR(MATCH(C157,REN_Existing_Resources!E:E,0),FALSE),1,0)</f>
        <v>0</v>
      </c>
    </row>
    <row r="158" spans="2:27" x14ac:dyDescent="0.25">
      <c r="B158" s="29" t="s">
        <v>3334</v>
      </c>
      <c r="C158" s="29" t="s">
        <v>3611</v>
      </c>
      <c r="D158" s="29" t="s">
        <v>229</v>
      </c>
      <c r="E158" s="29" t="s">
        <v>3612</v>
      </c>
      <c r="F158" s="29" t="s">
        <v>3613</v>
      </c>
      <c r="G158" s="29"/>
      <c r="H158" s="13" t="s">
        <v>3390</v>
      </c>
      <c r="I158" s="13" t="s">
        <v>3338</v>
      </c>
      <c r="J158" s="30" t="s">
        <v>3391</v>
      </c>
      <c r="K158" s="31">
        <v>42</v>
      </c>
      <c r="L158" s="31">
        <v>42</v>
      </c>
      <c r="M158" s="31"/>
      <c r="N158" s="32"/>
      <c r="O158" s="32"/>
      <c r="P158" s="32"/>
      <c r="Q158" s="32"/>
      <c r="R158" s="32"/>
      <c r="S158" s="32"/>
      <c r="T158" s="33">
        <v>0</v>
      </c>
      <c r="U158" s="33">
        <v>1</v>
      </c>
      <c r="V158" s="30">
        <v>23743</v>
      </c>
      <c r="W158" s="30"/>
      <c r="X158" s="34">
        <v>55153</v>
      </c>
      <c r="Y158" s="16">
        <v>1</v>
      </c>
      <c r="Z158" s="75" t="str">
        <f t="shared" si="2"/>
        <v>CAISO_Hydro</v>
      </c>
      <c r="AA158" s="75">
        <f>IF(IFERROR(MATCH(C158,REN_Existing_Resources!E:E,0),FALSE),1,0)</f>
        <v>0</v>
      </c>
    </row>
    <row r="159" spans="2:27" x14ac:dyDescent="0.25">
      <c r="B159" s="29" t="s">
        <v>3334</v>
      </c>
      <c r="C159" s="29" t="s">
        <v>2192</v>
      </c>
      <c r="D159" s="29" t="s">
        <v>3397</v>
      </c>
      <c r="E159" s="29" t="s">
        <v>1901</v>
      </c>
      <c r="F159" s="29" t="s">
        <v>3614</v>
      </c>
      <c r="G159" s="29"/>
      <c r="H159" s="13" t="s">
        <v>3488</v>
      </c>
      <c r="I159" s="13" t="s">
        <v>3338</v>
      </c>
      <c r="J159" s="30"/>
      <c r="K159" s="31">
        <v>1.5</v>
      </c>
      <c r="L159" s="31">
        <v>0.67</v>
      </c>
      <c r="M159" s="31"/>
      <c r="N159" s="32"/>
      <c r="O159" s="32"/>
      <c r="P159" s="32"/>
      <c r="Q159" s="32"/>
      <c r="R159" s="32"/>
      <c r="S159" s="32"/>
      <c r="T159" s="33">
        <v>0</v>
      </c>
      <c r="U159" s="33">
        <v>1</v>
      </c>
      <c r="V159" s="30">
        <v>40682</v>
      </c>
      <c r="W159" s="30"/>
      <c r="X159" s="34">
        <v>55153</v>
      </c>
      <c r="Y159" s="16">
        <v>1</v>
      </c>
      <c r="Z159" s="75" t="str">
        <f t="shared" si="2"/>
        <v>RenExistRes</v>
      </c>
      <c r="AA159" s="75">
        <f>IF(IFERROR(MATCH(C159,REN_Existing_Resources!E:E,0),FALSE),1,0)</f>
        <v>1</v>
      </c>
    </row>
    <row r="160" spans="2:27" x14ac:dyDescent="0.25">
      <c r="B160" s="29" t="s">
        <v>3334</v>
      </c>
      <c r="C160" s="29" t="s">
        <v>2214</v>
      </c>
      <c r="D160" s="29" t="s">
        <v>3397</v>
      </c>
      <c r="E160" s="29" t="s">
        <v>1901</v>
      </c>
      <c r="F160" s="29" t="s">
        <v>3615</v>
      </c>
      <c r="G160" s="29"/>
      <c r="H160" s="13" t="s">
        <v>3488</v>
      </c>
      <c r="I160" s="13" t="s">
        <v>3338</v>
      </c>
      <c r="J160" s="30"/>
      <c r="K160" s="31">
        <v>2</v>
      </c>
      <c r="L160" s="31">
        <v>1.52</v>
      </c>
      <c r="M160" s="31"/>
      <c r="N160" s="32"/>
      <c r="O160" s="32"/>
      <c r="P160" s="32"/>
      <c r="Q160" s="32"/>
      <c r="R160" s="32"/>
      <c r="S160" s="32"/>
      <c r="T160" s="33">
        <v>0</v>
      </c>
      <c r="U160" s="33">
        <v>1</v>
      </c>
      <c r="V160" s="30">
        <v>38182</v>
      </c>
      <c r="W160" s="30"/>
      <c r="X160" s="34">
        <v>55153</v>
      </c>
      <c r="Y160" s="16">
        <v>1</v>
      </c>
      <c r="Z160" s="75" t="str">
        <f t="shared" si="2"/>
        <v>RenExistRes</v>
      </c>
      <c r="AA160" s="75">
        <f>IF(IFERROR(MATCH(C160,REN_Existing_Resources!E:E,0),FALSE),1,0)</f>
        <v>1</v>
      </c>
    </row>
    <row r="161" spans="2:27" x14ac:dyDescent="0.25">
      <c r="B161" s="29" t="s">
        <v>3334</v>
      </c>
      <c r="C161" s="29" t="s">
        <v>1737</v>
      </c>
      <c r="D161" s="29" t="s">
        <v>3351</v>
      </c>
      <c r="E161" s="29" t="s">
        <v>3418</v>
      </c>
      <c r="F161" s="29" t="s">
        <v>3616</v>
      </c>
      <c r="G161" s="29"/>
      <c r="H161" s="13" t="s">
        <v>3337</v>
      </c>
      <c r="I161" s="13" t="s">
        <v>3338</v>
      </c>
      <c r="J161" s="30"/>
      <c r="K161" s="31">
        <v>1.5</v>
      </c>
      <c r="L161" s="31">
        <v>0</v>
      </c>
      <c r="M161" s="31"/>
      <c r="N161" s="32"/>
      <c r="O161" s="32"/>
      <c r="P161" s="32"/>
      <c r="Q161" s="32"/>
      <c r="R161" s="32"/>
      <c r="S161" s="32"/>
      <c r="T161" s="33">
        <v>0</v>
      </c>
      <c r="U161" s="33">
        <v>1</v>
      </c>
      <c r="V161" s="30">
        <v>41628</v>
      </c>
      <c r="W161" s="30"/>
      <c r="X161" s="34">
        <v>55153</v>
      </c>
      <c r="Y161" s="16">
        <v>1</v>
      </c>
      <c r="Z161" s="75" t="str">
        <f t="shared" si="2"/>
        <v>RenExistRes</v>
      </c>
      <c r="AA161" s="75">
        <f>IF(IFERROR(MATCH(C161,REN_Existing_Resources!E:E,0),FALSE),1,0)</f>
        <v>1</v>
      </c>
    </row>
    <row r="162" spans="2:27" x14ac:dyDescent="0.25">
      <c r="B162" s="29" t="s">
        <v>3334</v>
      </c>
      <c r="C162" s="29" t="s">
        <v>1139</v>
      </c>
      <c r="D162" s="29" t="s">
        <v>3351</v>
      </c>
      <c r="E162" s="29" t="s">
        <v>3418</v>
      </c>
      <c r="F162" s="29" t="s">
        <v>3617</v>
      </c>
      <c r="G162" s="29"/>
      <c r="H162" s="13" t="s">
        <v>3463</v>
      </c>
      <c r="I162" s="13" t="s">
        <v>3338</v>
      </c>
      <c r="J162" s="30"/>
      <c r="K162" s="31">
        <v>21.8</v>
      </c>
      <c r="L162" s="31">
        <v>5.09</v>
      </c>
      <c r="M162" s="31"/>
      <c r="N162" s="32"/>
      <c r="O162" s="32"/>
      <c r="P162" s="32"/>
      <c r="Q162" s="32"/>
      <c r="R162" s="32"/>
      <c r="S162" s="32"/>
      <c r="T162" s="33">
        <v>1</v>
      </c>
      <c r="U162" s="33">
        <v>1</v>
      </c>
      <c r="V162" s="30">
        <v>31778</v>
      </c>
      <c r="W162" s="30"/>
      <c r="X162" s="34">
        <v>55153</v>
      </c>
      <c r="Y162" s="16">
        <v>1</v>
      </c>
      <c r="Z162" s="75" t="str">
        <f t="shared" si="2"/>
        <v>RenExistRes</v>
      </c>
      <c r="AA162" s="75">
        <f>IF(IFERROR(MATCH(C162,REN_Existing_Resources!E:E,0),FALSE),1,0)</f>
        <v>1</v>
      </c>
    </row>
    <row r="163" spans="2:27" x14ac:dyDescent="0.25">
      <c r="B163" s="29" t="s">
        <v>3334</v>
      </c>
      <c r="C163" s="29" t="s">
        <v>1512</v>
      </c>
      <c r="D163" s="29" t="s">
        <v>3351</v>
      </c>
      <c r="E163" s="29"/>
      <c r="F163" s="29" t="s">
        <v>3618</v>
      </c>
      <c r="G163" s="29"/>
      <c r="H163" s="13" t="s">
        <v>3337</v>
      </c>
      <c r="I163" s="13" t="s">
        <v>3338</v>
      </c>
      <c r="J163" s="30"/>
      <c r="K163" s="31">
        <v>1.5</v>
      </c>
      <c r="L163" s="31">
        <v>0</v>
      </c>
      <c r="M163" s="31"/>
      <c r="N163" s="32"/>
      <c r="O163" s="32"/>
      <c r="P163" s="32"/>
      <c r="Q163" s="32"/>
      <c r="R163" s="32"/>
      <c r="S163" s="32"/>
      <c r="T163" s="33">
        <v>0</v>
      </c>
      <c r="U163" s="33">
        <v>1</v>
      </c>
      <c r="V163" s="30">
        <v>41628</v>
      </c>
      <c r="W163" s="30"/>
      <c r="X163" s="34">
        <v>55153</v>
      </c>
      <c r="Y163" s="16">
        <v>1</v>
      </c>
      <c r="Z163" s="75" t="str">
        <f t="shared" si="2"/>
        <v>RenExistRes</v>
      </c>
      <c r="AA163" s="75">
        <f>IF(IFERROR(MATCH(C163,REN_Existing_Resources!E:E,0),FALSE),1,0)</f>
        <v>1</v>
      </c>
    </row>
    <row r="164" spans="2:27" x14ac:dyDescent="0.25">
      <c r="B164" s="29" t="s">
        <v>3334</v>
      </c>
      <c r="C164" s="29" t="s">
        <v>1386</v>
      </c>
      <c r="D164" s="29" t="s">
        <v>3351</v>
      </c>
      <c r="E164" s="29" t="s">
        <v>3418</v>
      </c>
      <c r="F164" s="29" t="s">
        <v>3619</v>
      </c>
      <c r="G164" s="29"/>
      <c r="H164" s="13" t="s">
        <v>3337</v>
      </c>
      <c r="I164" s="13" t="s">
        <v>3338</v>
      </c>
      <c r="J164" s="30"/>
      <c r="K164" s="31">
        <v>1</v>
      </c>
      <c r="L164" s="31">
        <v>0.34</v>
      </c>
      <c r="M164" s="31"/>
      <c r="N164" s="32"/>
      <c r="O164" s="32"/>
      <c r="P164" s="32"/>
      <c r="Q164" s="32"/>
      <c r="R164" s="32"/>
      <c r="S164" s="32"/>
      <c r="T164" s="33">
        <v>0</v>
      </c>
      <c r="U164" s="33">
        <v>1</v>
      </c>
      <c r="V164" s="30">
        <v>40148</v>
      </c>
      <c r="W164" s="30"/>
      <c r="X164" s="34">
        <v>55153</v>
      </c>
      <c r="Y164" s="16">
        <v>1</v>
      </c>
      <c r="Z164" s="75" t="str">
        <f t="shared" si="2"/>
        <v>RenExistRes</v>
      </c>
      <c r="AA164" s="75">
        <f>IF(IFERROR(MATCH(C164,REN_Existing_Resources!E:E,0),FALSE),1,0)</f>
        <v>1</v>
      </c>
    </row>
    <row r="165" spans="2:27" x14ac:dyDescent="0.25">
      <c r="B165" s="29" t="s">
        <v>3334</v>
      </c>
      <c r="C165" s="29" t="s">
        <v>3620</v>
      </c>
      <c r="D165" s="29" t="s">
        <v>3351</v>
      </c>
      <c r="E165" s="29" t="s">
        <v>3418</v>
      </c>
      <c r="F165" s="29" t="s">
        <v>3621</v>
      </c>
      <c r="G165" s="29"/>
      <c r="H165" s="13" t="s">
        <v>3337</v>
      </c>
      <c r="I165" s="13" t="s">
        <v>3338</v>
      </c>
      <c r="J165" s="30"/>
      <c r="K165" s="31">
        <v>1.49</v>
      </c>
      <c r="L165" s="31">
        <v>0</v>
      </c>
      <c r="M165" s="31"/>
      <c r="N165" s="32"/>
      <c r="O165" s="32"/>
      <c r="P165" s="32"/>
      <c r="Q165" s="32"/>
      <c r="R165" s="32"/>
      <c r="S165" s="32"/>
      <c r="T165" s="33">
        <v>0</v>
      </c>
      <c r="U165" s="33">
        <v>1</v>
      </c>
      <c r="V165" s="30">
        <v>42107</v>
      </c>
      <c r="W165" s="30"/>
      <c r="X165" s="34">
        <v>55153</v>
      </c>
      <c r="Y165" s="16">
        <v>1</v>
      </c>
      <c r="Z165" s="75" t="str">
        <f t="shared" si="2"/>
        <v>Unclassified</v>
      </c>
      <c r="AA165" s="75">
        <f>IF(IFERROR(MATCH(C165,REN_Existing_Resources!E:E,0),FALSE),1,0)</f>
        <v>0</v>
      </c>
    </row>
    <row r="166" spans="2:27" x14ac:dyDescent="0.25">
      <c r="B166" s="29" t="s">
        <v>3334</v>
      </c>
      <c r="C166" s="29" t="s">
        <v>3622</v>
      </c>
      <c r="D166" s="29" t="s">
        <v>3351</v>
      </c>
      <c r="E166" s="29" t="s">
        <v>3418</v>
      </c>
      <c r="F166" s="29" t="s">
        <v>3623</v>
      </c>
      <c r="G166" s="29" t="s">
        <v>3624</v>
      </c>
      <c r="H166" s="13" t="s">
        <v>3362</v>
      </c>
      <c r="I166" s="13" t="s">
        <v>3439</v>
      </c>
      <c r="J166" s="30" t="s">
        <v>3364</v>
      </c>
      <c r="K166" s="35">
        <v>25.18</v>
      </c>
      <c r="L166" s="35">
        <v>25.18</v>
      </c>
      <c r="M166" s="35">
        <v>25.18</v>
      </c>
      <c r="N166" s="32"/>
      <c r="O166" s="32">
        <v>7606.0303582401057</v>
      </c>
      <c r="P166" s="32">
        <v>7606.0303582401057</v>
      </c>
      <c r="Q166" s="32"/>
      <c r="R166" s="32"/>
      <c r="S166" s="32"/>
      <c r="T166" s="33">
        <v>1</v>
      </c>
      <c r="U166" s="33">
        <v>1</v>
      </c>
      <c r="V166" s="30">
        <v>32135</v>
      </c>
      <c r="W166" s="30"/>
      <c r="X166" s="34">
        <v>55153</v>
      </c>
      <c r="Y166" s="16">
        <v>1</v>
      </c>
      <c r="Z166" s="75" t="str">
        <f t="shared" si="2"/>
        <v>CAISO_CHP</v>
      </c>
      <c r="AA166" s="75">
        <f>IF(IFERROR(MATCH(C166,REN_Existing_Resources!E:E,0),FALSE),1,0)</f>
        <v>0</v>
      </c>
    </row>
    <row r="167" spans="2:27" x14ac:dyDescent="0.25">
      <c r="B167" s="29" t="s">
        <v>3334</v>
      </c>
      <c r="C167" s="29" t="s">
        <v>3625</v>
      </c>
      <c r="D167" s="29" t="s">
        <v>3351</v>
      </c>
      <c r="E167" s="29" t="s">
        <v>3418</v>
      </c>
      <c r="F167" s="29" t="s">
        <v>3626</v>
      </c>
      <c r="G167" s="29"/>
      <c r="H167" s="13" t="s">
        <v>3362</v>
      </c>
      <c r="I167" s="13" t="s">
        <v>3338</v>
      </c>
      <c r="J167" s="30"/>
      <c r="K167" s="31">
        <v>44</v>
      </c>
      <c r="L167" s="31">
        <v>22.78</v>
      </c>
      <c r="M167" s="31"/>
      <c r="N167" s="32"/>
      <c r="O167" s="32"/>
      <c r="P167" s="32"/>
      <c r="Q167" s="32"/>
      <c r="R167" s="32"/>
      <c r="S167" s="32"/>
      <c r="T167" s="33">
        <v>1</v>
      </c>
      <c r="U167" s="33">
        <v>1</v>
      </c>
      <c r="V167" s="30">
        <v>31369</v>
      </c>
      <c r="W167" s="30"/>
      <c r="X167" s="34">
        <v>55153</v>
      </c>
      <c r="Y167" s="16">
        <v>1</v>
      </c>
      <c r="Z167" s="75" t="str">
        <f t="shared" si="2"/>
        <v>Unclassified</v>
      </c>
      <c r="AA167" s="75">
        <f>IF(IFERROR(MATCH(C167,REN_Existing_Resources!E:E,0),FALSE),1,0)</f>
        <v>0</v>
      </c>
    </row>
    <row r="168" spans="2:27" x14ac:dyDescent="0.25">
      <c r="B168" s="29" t="s">
        <v>3334</v>
      </c>
      <c r="C168" s="29" t="s">
        <v>2996</v>
      </c>
      <c r="D168" s="29" t="s">
        <v>3351</v>
      </c>
      <c r="E168" s="29" t="s">
        <v>3418</v>
      </c>
      <c r="F168" s="29" t="s">
        <v>3627</v>
      </c>
      <c r="G168" s="29"/>
      <c r="H168" s="13" t="s">
        <v>3488</v>
      </c>
      <c r="I168" s="13" t="s">
        <v>3338</v>
      </c>
      <c r="J168" s="30"/>
      <c r="K168" s="31">
        <v>1.9</v>
      </c>
      <c r="L168" s="31">
        <v>1.19</v>
      </c>
      <c r="M168" s="31"/>
      <c r="N168" s="32"/>
      <c r="O168" s="32"/>
      <c r="P168" s="32"/>
      <c r="Q168" s="32"/>
      <c r="R168" s="32"/>
      <c r="S168" s="32"/>
      <c r="T168" s="33">
        <v>0</v>
      </c>
      <c r="U168" s="33">
        <v>1</v>
      </c>
      <c r="V168" s="30">
        <v>37819</v>
      </c>
      <c r="W168" s="30"/>
      <c r="X168" s="34">
        <v>55153</v>
      </c>
      <c r="Y168" s="16">
        <v>1</v>
      </c>
      <c r="Z168" s="75" t="str">
        <f t="shared" si="2"/>
        <v>RenExistRes</v>
      </c>
      <c r="AA168" s="75">
        <f>IF(IFERROR(MATCH(C168,REN_Existing_Resources!E:E,0),FALSE),1,0)</f>
        <v>1</v>
      </c>
    </row>
    <row r="169" spans="2:27" x14ac:dyDescent="0.25">
      <c r="B169" s="29" t="s">
        <v>3334</v>
      </c>
      <c r="C169" s="29" t="s">
        <v>184</v>
      </c>
      <c r="D169" s="29" t="s">
        <v>134</v>
      </c>
      <c r="E169" s="29" t="s">
        <v>3346</v>
      </c>
      <c r="F169" s="29" t="s">
        <v>3628</v>
      </c>
      <c r="G169" s="29"/>
      <c r="H169" s="13" t="s">
        <v>3488</v>
      </c>
      <c r="I169" s="13" t="s">
        <v>3338</v>
      </c>
      <c r="J169" s="30"/>
      <c r="K169" s="31">
        <v>10.8</v>
      </c>
      <c r="L169" s="31">
        <v>7.6</v>
      </c>
      <c r="M169" s="31"/>
      <c r="N169" s="32"/>
      <c r="O169" s="32"/>
      <c r="P169" s="32"/>
      <c r="Q169" s="32"/>
      <c r="R169" s="32"/>
      <c r="S169" s="32"/>
      <c r="T169" s="33">
        <v>0</v>
      </c>
      <c r="U169" s="33">
        <v>1</v>
      </c>
      <c r="V169" s="30">
        <v>39576</v>
      </c>
      <c r="W169" s="30"/>
      <c r="X169" s="34">
        <v>55153</v>
      </c>
      <c r="Y169" s="16">
        <v>1</v>
      </c>
      <c r="Z169" s="75" t="str">
        <f t="shared" si="2"/>
        <v>RenExistRes</v>
      </c>
      <c r="AA169" s="75">
        <f>IF(IFERROR(MATCH(C169,REN_Existing_Resources!E:E,0),FALSE),1,0)</f>
        <v>1</v>
      </c>
    </row>
    <row r="170" spans="2:27" x14ac:dyDescent="0.25">
      <c r="B170" s="29" t="s">
        <v>3334</v>
      </c>
      <c r="C170" s="29" t="s">
        <v>3629</v>
      </c>
      <c r="D170" s="29" t="s">
        <v>134</v>
      </c>
      <c r="E170" s="29" t="s">
        <v>3346</v>
      </c>
      <c r="F170" s="29" t="s">
        <v>3630</v>
      </c>
      <c r="G170" s="29" t="s">
        <v>3631</v>
      </c>
      <c r="H170" s="13" t="s">
        <v>3370</v>
      </c>
      <c r="I170" s="13" t="s">
        <v>3632</v>
      </c>
      <c r="J170" s="30" t="s">
        <v>3633</v>
      </c>
      <c r="K170" s="31">
        <v>3.0375000000000001</v>
      </c>
      <c r="L170" s="31">
        <v>3</v>
      </c>
      <c r="M170" s="31">
        <v>0.18528749999999999</v>
      </c>
      <c r="N170" s="32">
        <v>32.200537500000003</v>
      </c>
      <c r="O170" s="32">
        <v>11202.72014580549</v>
      </c>
      <c r="P170" s="32">
        <v>13775.687352339435</v>
      </c>
      <c r="Q170" s="32">
        <v>47.960526315789473</v>
      </c>
      <c r="R170" s="32">
        <v>47.960526315789473</v>
      </c>
      <c r="S170" s="32"/>
      <c r="T170" s="33">
        <v>1</v>
      </c>
      <c r="U170" s="33">
        <v>1</v>
      </c>
      <c r="V170" s="30">
        <v>37055</v>
      </c>
      <c r="W170" s="30"/>
      <c r="X170" s="34">
        <v>55153</v>
      </c>
      <c r="Y170" s="16">
        <v>16</v>
      </c>
      <c r="Z170" s="75" t="str">
        <f t="shared" si="2"/>
        <v>CAISO_Reciprocating_Engine</v>
      </c>
      <c r="AA170" s="75">
        <f>IF(IFERROR(MATCH(C170,REN_Existing_Resources!E:E,0),FALSE),1,0)</f>
        <v>0</v>
      </c>
    </row>
    <row r="171" spans="2:27" x14ac:dyDescent="0.25">
      <c r="B171" s="29" t="s">
        <v>3334</v>
      </c>
      <c r="C171" s="29" t="s">
        <v>3629</v>
      </c>
      <c r="D171" s="29" t="s">
        <v>134</v>
      </c>
      <c r="E171" s="29" t="s">
        <v>3346</v>
      </c>
      <c r="F171" s="29" t="s">
        <v>3630</v>
      </c>
      <c r="G171" s="29" t="s">
        <v>3634</v>
      </c>
      <c r="H171" s="13" t="s">
        <v>3370</v>
      </c>
      <c r="I171" s="13" t="s">
        <v>3632</v>
      </c>
      <c r="J171" s="30" t="s">
        <v>3633</v>
      </c>
      <c r="K171" s="31">
        <v>3.0375000000000001</v>
      </c>
      <c r="L171" s="31">
        <v>3</v>
      </c>
      <c r="M171" s="31">
        <v>0.18528749999999999</v>
      </c>
      <c r="N171" s="32">
        <v>32.200537500000003</v>
      </c>
      <c r="O171" s="32">
        <v>11202.72014580549</v>
      </c>
      <c r="P171" s="32">
        <v>13775.687352339435</v>
      </c>
      <c r="Q171" s="32">
        <v>47.960526315789473</v>
      </c>
      <c r="R171" s="32">
        <v>47.960526315789473</v>
      </c>
      <c r="S171" s="32"/>
      <c r="T171" s="33">
        <v>1</v>
      </c>
      <c r="U171" s="33">
        <v>1</v>
      </c>
      <c r="V171" s="30">
        <v>37055</v>
      </c>
      <c r="W171" s="30"/>
      <c r="X171" s="34">
        <v>55153</v>
      </c>
      <c r="Y171" s="16">
        <v>16</v>
      </c>
      <c r="Z171" s="75" t="str">
        <f t="shared" si="2"/>
        <v>CAISO_Reciprocating_Engine</v>
      </c>
      <c r="AA171" s="75">
        <f>IF(IFERROR(MATCH(C171,REN_Existing_Resources!E:E,0),FALSE),1,0)</f>
        <v>0</v>
      </c>
    </row>
    <row r="172" spans="2:27" x14ac:dyDescent="0.25">
      <c r="B172" s="29" t="s">
        <v>3334</v>
      </c>
      <c r="C172" s="29" t="s">
        <v>3629</v>
      </c>
      <c r="D172" s="29" t="s">
        <v>134</v>
      </c>
      <c r="E172" s="29" t="s">
        <v>3346</v>
      </c>
      <c r="F172" s="29" t="s">
        <v>3630</v>
      </c>
      <c r="G172" s="29" t="s">
        <v>3635</v>
      </c>
      <c r="H172" s="13" t="s">
        <v>3370</v>
      </c>
      <c r="I172" s="13" t="s">
        <v>3632</v>
      </c>
      <c r="J172" s="30" t="s">
        <v>3633</v>
      </c>
      <c r="K172" s="31">
        <v>3.0375000000000001</v>
      </c>
      <c r="L172" s="31">
        <v>3</v>
      </c>
      <c r="M172" s="31">
        <v>0.18528749999999999</v>
      </c>
      <c r="N172" s="32">
        <v>32.200537500000003</v>
      </c>
      <c r="O172" s="32">
        <v>11202.72014580549</v>
      </c>
      <c r="P172" s="32">
        <v>13775.687352339435</v>
      </c>
      <c r="Q172" s="32">
        <v>47.960526315789473</v>
      </c>
      <c r="R172" s="32">
        <v>47.960526315789473</v>
      </c>
      <c r="S172" s="32"/>
      <c r="T172" s="33">
        <v>1</v>
      </c>
      <c r="U172" s="33">
        <v>1</v>
      </c>
      <c r="V172" s="30">
        <v>37055</v>
      </c>
      <c r="W172" s="30"/>
      <c r="X172" s="34">
        <v>55153</v>
      </c>
      <c r="Y172" s="16">
        <v>16</v>
      </c>
      <c r="Z172" s="75" t="str">
        <f t="shared" si="2"/>
        <v>CAISO_Reciprocating_Engine</v>
      </c>
      <c r="AA172" s="75">
        <f>IF(IFERROR(MATCH(C172,REN_Existing_Resources!E:E,0),FALSE),1,0)</f>
        <v>0</v>
      </c>
    </row>
    <row r="173" spans="2:27" x14ac:dyDescent="0.25">
      <c r="B173" s="29" t="s">
        <v>3334</v>
      </c>
      <c r="C173" s="29" t="s">
        <v>3629</v>
      </c>
      <c r="D173" s="29" t="s">
        <v>134</v>
      </c>
      <c r="E173" s="29" t="s">
        <v>3346</v>
      </c>
      <c r="F173" s="29" t="s">
        <v>3630</v>
      </c>
      <c r="G173" s="29" t="s">
        <v>3636</v>
      </c>
      <c r="H173" s="13" t="s">
        <v>3370</v>
      </c>
      <c r="I173" s="13" t="s">
        <v>3632</v>
      </c>
      <c r="J173" s="30" t="s">
        <v>3633</v>
      </c>
      <c r="K173" s="31">
        <v>3.0375000000000001</v>
      </c>
      <c r="L173" s="31">
        <v>3</v>
      </c>
      <c r="M173" s="31">
        <v>0.18528749999999999</v>
      </c>
      <c r="N173" s="32">
        <v>32.200537500000003</v>
      </c>
      <c r="O173" s="32">
        <v>11202.72014580549</v>
      </c>
      <c r="P173" s="32">
        <v>13775.687352339435</v>
      </c>
      <c r="Q173" s="32">
        <v>47.960526315789473</v>
      </c>
      <c r="R173" s="32">
        <v>47.960526315789473</v>
      </c>
      <c r="S173" s="32"/>
      <c r="T173" s="33">
        <v>1</v>
      </c>
      <c r="U173" s="33">
        <v>1</v>
      </c>
      <c r="V173" s="30">
        <v>37055</v>
      </c>
      <c r="W173" s="30"/>
      <c r="X173" s="34">
        <v>55153</v>
      </c>
      <c r="Y173" s="16">
        <v>16</v>
      </c>
      <c r="Z173" s="75" t="str">
        <f t="shared" si="2"/>
        <v>CAISO_Reciprocating_Engine</v>
      </c>
      <c r="AA173" s="75">
        <f>IF(IFERROR(MATCH(C173,REN_Existing_Resources!E:E,0),FALSE),1,0)</f>
        <v>0</v>
      </c>
    </row>
    <row r="174" spans="2:27" x14ac:dyDescent="0.25">
      <c r="B174" s="29" t="s">
        <v>3334</v>
      </c>
      <c r="C174" s="29" t="s">
        <v>3629</v>
      </c>
      <c r="D174" s="29" t="s">
        <v>134</v>
      </c>
      <c r="E174" s="29" t="s">
        <v>3346</v>
      </c>
      <c r="F174" s="29" t="s">
        <v>3630</v>
      </c>
      <c r="G174" s="29" t="s">
        <v>3637</v>
      </c>
      <c r="H174" s="13" t="s">
        <v>3370</v>
      </c>
      <c r="I174" s="13" t="s">
        <v>3632</v>
      </c>
      <c r="J174" s="30" t="s">
        <v>3633</v>
      </c>
      <c r="K174" s="31">
        <v>3.0375000000000001</v>
      </c>
      <c r="L174" s="31">
        <v>3</v>
      </c>
      <c r="M174" s="31">
        <v>0.18528749999999999</v>
      </c>
      <c r="N174" s="32">
        <v>32.200537500000003</v>
      </c>
      <c r="O174" s="32">
        <v>11202.72014580549</v>
      </c>
      <c r="P174" s="32">
        <v>13775.687352339435</v>
      </c>
      <c r="Q174" s="32">
        <v>47.960526315789473</v>
      </c>
      <c r="R174" s="32">
        <v>47.960526315789473</v>
      </c>
      <c r="S174" s="32"/>
      <c r="T174" s="33">
        <v>1</v>
      </c>
      <c r="U174" s="33">
        <v>1</v>
      </c>
      <c r="V174" s="30">
        <v>37055</v>
      </c>
      <c r="W174" s="30"/>
      <c r="X174" s="34">
        <v>55153</v>
      </c>
      <c r="Y174" s="16">
        <v>16</v>
      </c>
      <c r="Z174" s="75" t="str">
        <f t="shared" si="2"/>
        <v>CAISO_Reciprocating_Engine</v>
      </c>
      <c r="AA174" s="75">
        <f>IF(IFERROR(MATCH(C174,REN_Existing_Resources!E:E,0),FALSE),1,0)</f>
        <v>0</v>
      </c>
    </row>
    <row r="175" spans="2:27" x14ac:dyDescent="0.25">
      <c r="B175" s="29" t="s">
        <v>3334</v>
      </c>
      <c r="C175" s="29" t="s">
        <v>3629</v>
      </c>
      <c r="D175" s="29" t="s">
        <v>134</v>
      </c>
      <c r="E175" s="29" t="s">
        <v>3346</v>
      </c>
      <c r="F175" s="29" t="s">
        <v>3630</v>
      </c>
      <c r="G175" s="29" t="s">
        <v>3638</v>
      </c>
      <c r="H175" s="13" t="s">
        <v>3370</v>
      </c>
      <c r="I175" s="13" t="s">
        <v>3632</v>
      </c>
      <c r="J175" s="30" t="s">
        <v>3633</v>
      </c>
      <c r="K175" s="31">
        <v>3.0375000000000001</v>
      </c>
      <c r="L175" s="31">
        <v>3</v>
      </c>
      <c r="M175" s="31">
        <v>0.18528749999999999</v>
      </c>
      <c r="N175" s="32">
        <v>32.200537500000003</v>
      </c>
      <c r="O175" s="32">
        <v>11202.72014580549</v>
      </c>
      <c r="P175" s="32">
        <v>13775.687352339435</v>
      </c>
      <c r="Q175" s="32">
        <v>47.960526315789473</v>
      </c>
      <c r="R175" s="32">
        <v>47.960526315789473</v>
      </c>
      <c r="S175" s="32"/>
      <c r="T175" s="33">
        <v>1</v>
      </c>
      <c r="U175" s="33">
        <v>1</v>
      </c>
      <c r="V175" s="30">
        <v>37055</v>
      </c>
      <c r="W175" s="30"/>
      <c r="X175" s="34">
        <v>55153</v>
      </c>
      <c r="Y175" s="16">
        <v>16</v>
      </c>
      <c r="Z175" s="75" t="str">
        <f t="shared" si="2"/>
        <v>CAISO_Reciprocating_Engine</v>
      </c>
      <c r="AA175" s="75">
        <f>IF(IFERROR(MATCH(C175,REN_Existing_Resources!E:E,0),FALSE),1,0)</f>
        <v>0</v>
      </c>
    </row>
    <row r="176" spans="2:27" x14ac:dyDescent="0.25">
      <c r="B176" s="29" t="s">
        <v>3334</v>
      </c>
      <c r="C176" s="29" t="s">
        <v>3629</v>
      </c>
      <c r="D176" s="29" t="s">
        <v>134</v>
      </c>
      <c r="E176" s="29" t="s">
        <v>3346</v>
      </c>
      <c r="F176" s="29" t="s">
        <v>3630</v>
      </c>
      <c r="G176" s="29" t="s">
        <v>3639</v>
      </c>
      <c r="H176" s="13" t="s">
        <v>3370</v>
      </c>
      <c r="I176" s="13" t="s">
        <v>3632</v>
      </c>
      <c r="J176" s="30" t="s">
        <v>3633</v>
      </c>
      <c r="K176" s="31">
        <v>3.0375000000000001</v>
      </c>
      <c r="L176" s="31">
        <v>3</v>
      </c>
      <c r="M176" s="31">
        <v>0.18528749999999999</v>
      </c>
      <c r="N176" s="32">
        <v>32.200537500000003</v>
      </c>
      <c r="O176" s="32">
        <v>11202.72014580549</v>
      </c>
      <c r="P176" s="32">
        <v>13775.687352339435</v>
      </c>
      <c r="Q176" s="32">
        <v>47.960526315789473</v>
      </c>
      <c r="R176" s="32">
        <v>47.960526315789473</v>
      </c>
      <c r="S176" s="32"/>
      <c r="T176" s="33">
        <v>1</v>
      </c>
      <c r="U176" s="33">
        <v>1</v>
      </c>
      <c r="V176" s="30">
        <v>37055</v>
      </c>
      <c r="W176" s="30"/>
      <c r="X176" s="34">
        <v>55153</v>
      </c>
      <c r="Y176" s="16">
        <v>16</v>
      </c>
      <c r="Z176" s="75" t="str">
        <f t="shared" si="2"/>
        <v>CAISO_Reciprocating_Engine</v>
      </c>
      <c r="AA176" s="75">
        <f>IF(IFERROR(MATCH(C176,REN_Existing_Resources!E:E,0),FALSE),1,0)</f>
        <v>0</v>
      </c>
    </row>
    <row r="177" spans="2:27" x14ac:dyDescent="0.25">
      <c r="B177" s="29" t="s">
        <v>3334</v>
      </c>
      <c r="C177" s="29" t="s">
        <v>3629</v>
      </c>
      <c r="D177" s="29" t="s">
        <v>134</v>
      </c>
      <c r="E177" s="29" t="s">
        <v>3346</v>
      </c>
      <c r="F177" s="29" t="s">
        <v>3630</v>
      </c>
      <c r="G177" s="29" t="s">
        <v>3640</v>
      </c>
      <c r="H177" s="13" t="s">
        <v>3370</v>
      </c>
      <c r="I177" s="13" t="s">
        <v>3632</v>
      </c>
      <c r="J177" s="30" t="s">
        <v>3633</v>
      </c>
      <c r="K177" s="31">
        <v>3.0375000000000001</v>
      </c>
      <c r="L177" s="31">
        <v>3</v>
      </c>
      <c r="M177" s="31">
        <v>0.18528749999999999</v>
      </c>
      <c r="N177" s="32">
        <v>32.200537500000003</v>
      </c>
      <c r="O177" s="32">
        <v>11202.72014580549</v>
      </c>
      <c r="P177" s="32">
        <v>13775.687352339435</v>
      </c>
      <c r="Q177" s="32">
        <v>47.960526315789473</v>
      </c>
      <c r="R177" s="32">
        <v>47.960526315789473</v>
      </c>
      <c r="S177" s="32"/>
      <c r="T177" s="33">
        <v>1</v>
      </c>
      <c r="U177" s="33">
        <v>1</v>
      </c>
      <c r="V177" s="30">
        <v>37055</v>
      </c>
      <c r="W177" s="30"/>
      <c r="X177" s="34">
        <v>55153</v>
      </c>
      <c r="Y177" s="16">
        <v>16</v>
      </c>
      <c r="Z177" s="75" t="str">
        <f t="shared" si="2"/>
        <v>CAISO_Reciprocating_Engine</v>
      </c>
      <c r="AA177" s="75">
        <f>IF(IFERROR(MATCH(C177,REN_Existing_Resources!E:E,0),FALSE),1,0)</f>
        <v>0</v>
      </c>
    </row>
    <row r="178" spans="2:27" x14ac:dyDescent="0.25">
      <c r="B178" s="29" t="s">
        <v>3334</v>
      </c>
      <c r="C178" s="29" t="s">
        <v>3629</v>
      </c>
      <c r="D178" s="29" t="s">
        <v>134</v>
      </c>
      <c r="E178" s="29" t="s">
        <v>3346</v>
      </c>
      <c r="F178" s="29" t="s">
        <v>3630</v>
      </c>
      <c r="G178" s="29" t="s">
        <v>3641</v>
      </c>
      <c r="H178" s="13" t="s">
        <v>3370</v>
      </c>
      <c r="I178" s="13" t="s">
        <v>3632</v>
      </c>
      <c r="J178" s="30" t="s">
        <v>3633</v>
      </c>
      <c r="K178" s="31">
        <v>3.0375000000000001</v>
      </c>
      <c r="L178" s="31">
        <v>3</v>
      </c>
      <c r="M178" s="31">
        <v>0.18528749999999999</v>
      </c>
      <c r="N178" s="32">
        <v>32.200537500000003</v>
      </c>
      <c r="O178" s="32">
        <v>11202.72014580549</v>
      </c>
      <c r="P178" s="32">
        <v>13775.687352339435</v>
      </c>
      <c r="Q178" s="32">
        <v>47.960526315789473</v>
      </c>
      <c r="R178" s="32">
        <v>47.960526315789473</v>
      </c>
      <c r="S178" s="32"/>
      <c r="T178" s="33">
        <v>1</v>
      </c>
      <c r="U178" s="33">
        <v>1</v>
      </c>
      <c r="V178" s="30">
        <v>37055</v>
      </c>
      <c r="W178" s="30"/>
      <c r="X178" s="34">
        <v>55153</v>
      </c>
      <c r="Y178" s="16">
        <v>16</v>
      </c>
      <c r="Z178" s="75" t="str">
        <f t="shared" si="2"/>
        <v>CAISO_Reciprocating_Engine</v>
      </c>
      <c r="AA178" s="75">
        <f>IF(IFERROR(MATCH(C178,REN_Existing_Resources!E:E,0),FALSE),1,0)</f>
        <v>0</v>
      </c>
    </row>
    <row r="179" spans="2:27" x14ac:dyDescent="0.25">
      <c r="B179" s="29" t="s">
        <v>3334</v>
      </c>
      <c r="C179" s="29" t="s">
        <v>3629</v>
      </c>
      <c r="D179" s="29" t="s">
        <v>134</v>
      </c>
      <c r="E179" s="29" t="s">
        <v>3346</v>
      </c>
      <c r="F179" s="29" t="s">
        <v>3630</v>
      </c>
      <c r="G179" s="29" t="s">
        <v>3642</v>
      </c>
      <c r="H179" s="13" t="s">
        <v>3370</v>
      </c>
      <c r="I179" s="13" t="s">
        <v>3632</v>
      </c>
      <c r="J179" s="30" t="s">
        <v>3633</v>
      </c>
      <c r="K179" s="31">
        <v>3.0375000000000001</v>
      </c>
      <c r="L179" s="31">
        <v>3</v>
      </c>
      <c r="M179" s="31">
        <v>0.18528749999999999</v>
      </c>
      <c r="N179" s="32">
        <v>32.200537500000003</v>
      </c>
      <c r="O179" s="32">
        <v>11202.72014580549</v>
      </c>
      <c r="P179" s="32">
        <v>13775.687352339435</v>
      </c>
      <c r="Q179" s="32">
        <v>47.960526315789473</v>
      </c>
      <c r="R179" s="32">
        <v>47.960526315789473</v>
      </c>
      <c r="S179" s="32"/>
      <c r="T179" s="33">
        <v>1</v>
      </c>
      <c r="U179" s="33">
        <v>1</v>
      </c>
      <c r="V179" s="30">
        <v>37055</v>
      </c>
      <c r="W179" s="30"/>
      <c r="X179" s="34">
        <v>55153</v>
      </c>
      <c r="Y179" s="16">
        <v>16</v>
      </c>
      <c r="Z179" s="75" t="str">
        <f t="shared" si="2"/>
        <v>CAISO_Reciprocating_Engine</v>
      </c>
      <c r="AA179" s="75">
        <f>IF(IFERROR(MATCH(C179,REN_Existing_Resources!E:E,0),FALSE),1,0)</f>
        <v>0</v>
      </c>
    </row>
    <row r="180" spans="2:27" x14ac:dyDescent="0.25">
      <c r="B180" s="29" t="s">
        <v>3334</v>
      </c>
      <c r="C180" s="29" t="s">
        <v>3629</v>
      </c>
      <c r="D180" s="29" t="s">
        <v>134</v>
      </c>
      <c r="E180" s="29" t="s">
        <v>3346</v>
      </c>
      <c r="F180" s="29" t="s">
        <v>3630</v>
      </c>
      <c r="G180" s="29" t="s">
        <v>3643</v>
      </c>
      <c r="H180" s="13" t="s">
        <v>3370</v>
      </c>
      <c r="I180" s="13" t="s">
        <v>3632</v>
      </c>
      <c r="J180" s="30" t="s">
        <v>3633</v>
      </c>
      <c r="K180" s="31">
        <v>3.0375000000000001</v>
      </c>
      <c r="L180" s="31">
        <v>3</v>
      </c>
      <c r="M180" s="31">
        <v>0.18528749999999999</v>
      </c>
      <c r="N180" s="32">
        <v>32.200537500000003</v>
      </c>
      <c r="O180" s="32">
        <v>11202.72014580549</v>
      </c>
      <c r="P180" s="32">
        <v>13775.687352339435</v>
      </c>
      <c r="Q180" s="32">
        <v>47.960526315789473</v>
      </c>
      <c r="R180" s="32">
        <v>47.960526315789473</v>
      </c>
      <c r="S180" s="32"/>
      <c r="T180" s="33">
        <v>1</v>
      </c>
      <c r="U180" s="33">
        <v>1</v>
      </c>
      <c r="V180" s="30">
        <v>37055</v>
      </c>
      <c r="W180" s="30"/>
      <c r="X180" s="34">
        <v>55153</v>
      </c>
      <c r="Y180" s="16">
        <v>16</v>
      </c>
      <c r="Z180" s="75" t="str">
        <f t="shared" si="2"/>
        <v>CAISO_Reciprocating_Engine</v>
      </c>
      <c r="AA180" s="75">
        <f>IF(IFERROR(MATCH(C180,REN_Existing_Resources!E:E,0),FALSE),1,0)</f>
        <v>0</v>
      </c>
    </row>
    <row r="181" spans="2:27" x14ac:dyDescent="0.25">
      <c r="B181" s="29" t="s">
        <v>3334</v>
      </c>
      <c r="C181" s="29" t="s">
        <v>3629</v>
      </c>
      <c r="D181" s="29" t="s">
        <v>134</v>
      </c>
      <c r="E181" s="29" t="s">
        <v>3346</v>
      </c>
      <c r="F181" s="29" t="s">
        <v>3630</v>
      </c>
      <c r="G181" s="29" t="s">
        <v>3644</v>
      </c>
      <c r="H181" s="13" t="s">
        <v>3370</v>
      </c>
      <c r="I181" s="13" t="s">
        <v>3632</v>
      </c>
      <c r="J181" s="30" t="s">
        <v>3633</v>
      </c>
      <c r="K181" s="31">
        <v>3.0375000000000001</v>
      </c>
      <c r="L181" s="31">
        <v>3</v>
      </c>
      <c r="M181" s="31">
        <v>0.18528749999999999</v>
      </c>
      <c r="N181" s="32">
        <v>32.200537500000003</v>
      </c>
      <c r="O181" s="32">
        <v>11202.72014580549</v>
      </c>
      <c r="P181" s="32">
        <v>13775.687352339435</v>
      </c>
      <c r="Q181" s="32">
        <v>47.960526315789473</v>
      </c>
      <c r="R181" s="32">
        <v>47.960526315789473</v>
      </c>
      <c r="S181" s="32"/>
      <c r="T181" s="33">
        <v>1</v>
      </c>
      <c r="U181" s="33">
        <v>1</v>
      </c>
      <c r="V181" s="30">
        <v>37055</v>
      </c>
      <c r="W181" s="30"/>
      <c r="X181" s="34">
        <v>55153</v>
      </c>
      <c r="Y181" s="16">
        <v>16</v>
      </c>
      <c r="Z181" s="75" t="str">
        <f t="shared" si="2"/>
        <v>CAISO_Reciprocating_Engine</v>
      </c>
      <c r="AA181" s="75">
        <f>IF(IFERROR(MATCH(C181,REN_Existing_Resources!E:E,0),FALSE),1,0)</f>
        <v>0</v>
      </c>
    </row>
    <row r="182" spans="2:27" x14ac:dyDescent="0.25">
      <c r="B182" s="29" t="s">
        <v>3334</v>
      </c>
      <c r="C182" s="29" t="s">
        <v>3629</v>
      </c>
      <c r="D182" s="29" t="s">
        <v>134</v>
      </c>
      <c r="E182" s="29" t="s">
        <v>3346</v>
      </c>
      <c r="F182" s="29" t="s">
        <v>3630</v>
      </c>
      <c r="G182" s="29" t="s">
        <v>3645</v>
      </c>
      <c r="H182" s="13" t="s">
        <v>3370</v>
      </c>
      <c r="I182" s="13" t="s">
        <v>3632</v>
      </c>
      <c r="J182" s="30" t="s">
        <v>3633</v>
      </c>
      <c r="K182" s="31">
        <v>3.0375000000000001</v>
      </c>
      <c r="L182" s="31">
        <v>3</v>
      </c>
      <c r="M182" s="31">
        <v>0.18528749999999999</v>
      </c>
      <c r="N182" s="32">
        <v>32.200537500000003</v>
      </c>
      <c r="O182" s="32">
        <v>11202.72014580549</v>
      </c>
      <c r="P182" s="32">
        <v>13775.687352339435</v>
      </c>
      <c r="Q182" s="32">
        <v>47.960526315789473</v>
      </c>
      <c r="R182" s="32">
        <v>47.960526315789473</v>
      </c>
      <c r="S182" s="32"/>
      <c r="T182" s="33">
        <v>1</v>
      </c>
      <c r="U182" s="33">
        <v>1</v>
      </c>
      <c r="V182" s="30">
        <v>37055</v>
      </c>
      <c r="W182" s="30"/>
      <c r="X182" s="34">
        <v>55153</v>
      </c>
      <c r="Y182" s="16">
        <v>16</v>
      </c>
      <c r="Z182" s="75" t="str">
        <f t="shared" si="2"/>
        <v>CAISO_Reciprocating_Engine</v>
      </c>
      <c r="AA182" s="75">
        <f>IF(IFERROR(MATCH(C182,REN_Existing_Resources!E:E,0),FALSE),1,0)</f>
        <v>0</v>
      </c>
    </row>
    <row r="183" spans="2:27" x14ac:dyDescent="0.25">
      <c r="B183" s="29" t="s">
        <v>3334</v>
      </c>
      <c r="C183" s="29" t="s">
        <v>3629</v>
      </c>
      <c r="D183" s="29" t="s">
        <v>134</v>
      </c>
      <c r="E183" s="29" t="s">
        <v>3346</v>
      </c>
      <c r="F183" s="29" t="s">
        <v>3630</v>
      </c>
      <c r="G183" s="29" t="s">
        <v>3646</v>
      </c>
      <c r="H183" s="13" t="s">
        <v>3370</v>
      </c>
      <c r="I183" s="13" t="s">
        <v>3632</v>
      </c>
      <c r="J183" s="30" t="s">
        <v>3633</v>
      </c>
      <c r="K183" s="31">
        <v>3.0375000000000001</v>
      </c>
      <c r="L183" s="31">
        <v>3</v>
      </c>
      <c r="M183" s="31">
        <v>0.18528749999999999</v>
      </c>
      <c r="N183" s="32">
        <v>32.200537500000003</v>
      </c>
      <c r="O183" s="32">
        <v>11202.72014580549</v>
      </c>
      <c r="P183" s="32">
        <v>13775.687352339435</v>
      </c>
      <c r="Q183" s="32">
        <v>47.960526315789473</v>
      </c>
      <c r="R183" s="32">
        <v>47.960526315789473</v>
      </c>
      <c r="S183" s="32"/>
      <c r="T183" s="33">
        <v>1</v>
      </c>
      <c r="U183" s="33">
        <v>1</v>
      </c>
      <c r="V183" s="30">
        <v>37055</v>
      </c>
      <c r="W183" s="30"/>
      <c r="X183" s="34">
        <v>55153</v>
      </c>
      <c r="Y183" s="16">
        <v>16</v>
      </c>
      <c r="Z183" s="75" t="str">
        <f t="shared" si="2"/>
        <v>CAISO_Reciprocating_Engine</v>
      </c>
      <c r="AA183" s="75">
        <f>IF(IFERROR(MATCH(C183,REN_Existing_Resources!E:E,0),FALSE),1,0)</f>
        <v>0</v>
      </c>
    </row>
    <row r="184" spans="2:27" x14ac:dyDescent="0.25">
      <c r="B184" s="29" t="s">
        <v>3334</v>
      </c>
      <c r="C184" s="29" t="s">
        <v>3629</v>
      </c>
      <c r="D184" s="29" t="s">
        <v>134</v>
      </c>
      <c r="E184" s="29" t="s">
        <v>3346</v>
      </c>
      <c r="F184" s="29" t="s">
        <v>3630</v>
      </c>
      <c r="G184" s="29" t="s">
        <v>3647</v>
      </c>
      <c r="H184" s="13" t="s">
        <v>3370</v>
      </c>
      <c r="I184" s="13" t="s">
        <v>3632</v>
      </c>
      <c r="J184" s="30" t="s">
        <v>3633</v>
      </c>
      <c r="K184" s="31">
        <v>3.0375000000000001</v>
      </c>
      <c r="L184" s="31">
        <v>3</v>
      </c>
      <c r="M184" s="31">
        <v>0.18528749999999999</v>
      </c>
      <c r="N184" s="32">
        <v>32.200537500000003</v>
      </c>
      <c r="O184" s="32">
        <v>11202.72014580549</v>
      </c>
      <c r="P184" s="32">
        <v>13775.687352339435</v>
      </c>
      <c r="Q184" s="32">
        <v>47.960526315789473</v>
      </c>
      <c r="R184" s="32">
        <v>47.960526315789473</v>
      </c>
      <c r="S184" s="32"/>
      <c r="T184" s="33">
        <v>1</v>
      </c>
      <c r="U184" s="33">
        <v>1</v>
      </c>
      <c r="V184" s="30">
        <v>37055</v>
      </c>
      <c r="W184" s="30"/>
      <c r="X184" s="34">
        <v>55153</v>
      </c>
      <c r="Y184" s="16">
        <v>16</v>
      </c>
      <c r="Z184" s="75" t="str">
        <f t="shared" si="2"/>
        <v>CAISO_Reciprocating_Engine</v>
      </c>
      <c r="AA184" s="75">
        <f>IF(IFERROR(MATCH(C184,REN_Existing_Resources!E:E,0),FALSE),1,0)</f>
        <v>0</v>
      </c>
    </row>
    <row r="185" spans="2:27" x14ac:dyDescent="0.25">
      <c r="B185" s="29" t="s">
        <v>3334</v>
      </c>
      <c r="C185" s="29" t="s">
        <v>3629</v>
      </c>
      <c r="D185" s="29" t="s">
        <v>134</v>
      </c>
      <c r="E185" s="29" t="s">
        <v>3346</v>
      </c>
      <c r="F185" s="29" t="s">
        <v>3630</v>
      </c>
      <c r="G185" s="29" t="s">
        <v>3648</v>
      </c>
      <c r="H185" s="13" t="s">
        <v>3370</v>
      </c>
      <c r="I185" s="13" t="s">
        <v>3632</v>
      </c>
      <c r="J185" s="30" t="s">
        <v>3633</v>
      </c>
      <c r="K185" s="31">
        <v>3.0375000000000001</v>
      </c>
      <c r="L185" s="31">
        <v>3</v>
      </c>
      <c r="M185" s="31">
        <v>0.18528749999999999</v>
      </c>
      <c r="N185" s="32">
        <v>32.200537500000003</v>
      </c>
      <c r="O185" s="32">
        <v>11202.72014580549</v>
      </c>
      <c r="P185" s="32">
        <v>13775.687352339435</v>
      </c>
      <c r="Q185" s="32">
        <v>47.960526315789473</v>
      </c>
      <c r="R185" s="32">
        <v>47.960526315789473</v>
      </c>
      <c r="S185" s="32"/>
      <c r="T185" s="33">
        <v>1</v>
      </c>
      <c r="U185" s="33">
        <v>1</v>
      </c>
      <c r="V185" s="30">
        <v>37055</v>
      </c>
      <c r="W185" s="30"/>
      <c r="X185" s="34">
        <v>55153</v>
      </c>
      <c r="Y185" s="16">
        <v>16</v>
      </c>
      <c r="Z185" s="75" t="str">
        <f t="shared" si="2"/>
        <v>CAISO_Reciprocating_Engine</v>
      </c>
      <c r="AA185" s="75">
        <f>IF(IFERROR(MATCH(C185,REN_Existing_Resources!E:E,0),FALSE),1,0)</f>
        <v>0</v>
      </c>
    </row>
    <row r="186" spans="2:27" x14ac:dyDescent="0.25">
      <c r="B186" s="29" t="s">
        <v>3334</v>
      </c>
      <c r="C186" s="29" t="s">
        <v>885</v>
      </c>
      <c r="D186" s="29" t="s">
        <v>3342</v>
      </c>
      <c r="E186" s="29" t="s">
        <v>3343</v>
      </c>
      <c r="F186" s="29" t="s">
        <v>3649</v>
      </c>
      <c r="G186" s="29"/>
      <c r="H186" s="13" t="s">
        <v>3337</v>
      </c>
      <c r="I186" s="13" t="s">
        <v>3338</v>
      </c>
      <c r="J186" s="30"/>
      <c r="K186" s="31">
        <v>1.5</v>
      </c>
      <c r="L186" s="31">
        <v>1.07</v>
      </c>
      <c r="M186" s="31"/>
      <c r="N186" s="32"/>
      <c r="O186" s="32"/>
      <c r="P186" s="32"/>
      <c r="Q186" s="32"/>
      <c r="R186" s="32"/>
      <c r="S186" s="32"/>
      <c r="T186" s="33">
        <v>0</v>
      </c>
      <c r="U186" s="33">
        <v>1</v>
      </c>
      <c r="V186" s="30">
        <v>41816</v>
      </c>
      <c r="W186" s="30"/>
      <c r="X186" s="34">
        <v>55153</v>
      </c>
      <c r="Y186" s="16">
        <v>1</v>
      </c>
      <c r="Z186" s="75" t="str">
        <f t="shared" si="2"/>
        <v>RenExistRes</v>
      </c>
      <c r="AA186" s="75">
        <f>IF(IFERROR(MATCH(C186,REN_Existing_Resources!E:E,0),FALSE),1,0)</f>
        <v>1</v>
      </c>
    </row>
    <row r="187" spans="2:27" x14ac:dyDescent="0.25">
      <c r="B187" s="29" t="s">
        <v>3334</v>
      </c>
      <c r="C187" s="29" t="s">
        <v>511</v>
      </c>
      <c r="D187" s="29" t="s">
        <v>3365</v>
      </c>
      <c r="E187" s="29"/>
      <c r="F187" s="29" t="s">
        <v>3650</v>
      </c>
      <c r="G187" s="29"/>
      <c r="H187" s="13" t="s">
        <v>3390</v>
      </c>
      <c r="I187" s="13" t="s">
        <v>3338</v>
      </c>
      <c r="J187" s="30" t="s">
        <v>3391</v>
      </c>
      <c r="K187" s="31">
        <v>0.99</v>
      </c>
      <c r="L187" s="31">
        <v>0.45</v>
      </c>
      <c r="M187" s="31"/>
      <c r="N187" s="32"/>
      <c r="O187" s="32"/>
      <c r="P187" s="32"/>
      <c r="Q187" s="32"/>
      <c r="R187" s="32"/>
      <c r="S187" s="32"/>
      <c r="T187" s="33">
        <v>0</v>
      </c>
      <c r="U187" s="33">
        <v>1</v>
      </c>
      <c r="V187" s="30">
        <v>31464</v>
      </c>
      <c r="W187" s="30"/>
      <c r="X187" s="34">
        <v>55153</v>
      </c>
      <c r="Y187" s="16">
        <v>1</v>
      </c>
      <c r="Z187" s="75" t="str">
        <f t="shared" si="2"/>
        <v>CAISO_Hydro</v>
      </c>
      <c r="AA187" s="75">
        <f>IF(IFERROR(MATCH(C187,REN_Existing_Resources!E:E,0),FALSE),1,0)</f>
        <v>1</v>
      </c>
    </row>
    <row r="188" spans="2:27" x14ac:dyDescent="0.25">
      <c r="B188" s="29" t="s">
        <v>3334</v>
      </c>
      <c r="C188" s="29" t="s">
        <v>348</v>
      </c>
      <c r="D188" s="29" t="s">
        <v>3365</v>
      </c>
      <c r="E188" s="29"/>
      <c r="F188" s="29" t="s">
        <v>3651</v>
      </c>
      <c r="G188" s="29"/>
      <c r="H188" s="13" t="s">
        <v>3390</v>
      </c>
      <c r="I188" s="13" t="s">
        <v>3338</v>
      </c>
      <c r="J188" s="30"/>
      <c r="K188" s="31">
        <v>2</v>
      </c>
      <c r="L188" s="31">
        <v>2</v>
      </c>
      <c r="M188" s="31"/>
      <c r="N188" s="32"/>
      <c r="O188" s="32"/>
      <c r="P188" s="32"/>
      <c r="Q188" s="32"/>
      <c r="R188" s="32"/>
      <c r="S188" s="32"/>
      <c r="T188" s="33">
        <v>0</v>
      </c>
      <c r="U188" s="33">
        <v>1</v>
      </c>
      <c r="V188" s="30">
        <v>2193</v>
      </c>
      <c r="W188" s="30"/>
      <c r="X188" s="34">
        <v>55153</v>
      </c>
      <c r="Y188" s="16">
        <v>1</v>
      </c>
      <c r="Z188" s="75" t="str">
        <f t="shared" si="2"/>
        <v>RenExistRes</v>
      </c>
      <c r="AA188" s="75">
        <f>IF(IFERROR(MATCH(C188,REN_Existing_Resources!E:E,0),FALSE),1,0)</f>
        <v>1</v>
      </c>
    </row>
    <row r="189" spans="2:27" x14ac:dyDescent="0.25">
      <c r="B189" s="29" t="s">
        <v>3334</v>
      </c>
      <c r="C189" s="29" t="s">
        <v>3652</v>
      </c>
      <c r="D189" s="29" t="s">
        <v>3460</v>
      </c>
      <c r="E189" s="29" t="s">
        <v>3653</v>
      </c>
      <c r="F189" s="29" t="s">
        <v>3654</v>
      </c>
      <c r="G189" s="29"/>
      <c r="H189" s="13" t="s">
        <v>3362</v>
      </c>
      <c r="I189" s="13" t="s">
        <v>3338</v>
      </c>
      <c r="J189" s="30" t="s">
        <v>3364</v>
      </c>
      <c r="K189" s="35">
        <v>0</v>
      </c>
      <c r="L189" s="35">
        <v>0</v>
      </c>
      <c r="M189" s="35">
        <v>0</v>
      </c>
      <c r="N189" s="32"/>
      <c r="O189" s="32">
        <v>7606.0303582401057</v>
      </c>
      <c r="P189" s="32">
        <v>7606.0303582401057</v>
      </c>
      <c r="Q189" s="32"/>
      <c r="R189" s="32"/>
      <c r="S189" s="32"/>
      <c r="T189" s="33">
        <v>1</v>
      </c>
      <c r="U189" s="33">
        <v>1</v>
      </c>
      <c r="V189" s="30">
        <v>30655</v>
      </c>
      <c r="W189" s="30"/>
      <c r="X189" s="34">
        <v>55153</v>
      </c>
      <c r="Y189" s="16">
        <v>1</v>
      </c>
      <c r="Z189" s="75" t="str">
        <f t="shared" si="2"/>
        <v>CAISO_CHP</v>
      </c>
      <c r="AA189" s="75">
        <f>IF(IFERROR(MATCH(C189,REN_Existing_Resources!E:E,0),FALSE),1,0)</f>
        <v>0</v>
      </c>
    </row>
    <row r="190" spans="2:27" x14ac:dyDescent="0.25">
      <c r="B190" s="29" t="s">
        <v>3334</v>
      </c>
      <c r="C190" s="29" t="s">
        <v>2242</v>
      </c>
      <c r="D190" s="29" t="s">
        <v>3397</v>
      </c>
      <c r="E190" s="29" t="s">
        <v>41</v>
      </c>
      <c r="F190" s="29" t="s">
        <v>3655</v>
      </c>
      <c r="G190" s="29"/>
      <c r="H190" s="13" t="s">
        <v>3337</v>
      </c>
      <c r="I190" s="13" t="s">
        <v>3338</v>
      </c>
      <c r="J190" s="30"/>
      <c r="K190" s="31">
        <v>125</v>
      </c>
      <c r="L190" s="31">
        <v>113.75</v>
      </c>
      <c r="M190" s="31"/>
      <c r="N190" s="32"/>
      <c r="O190" s="32"/>
      <c r="P190" s="32"/>
      <c r="Q190" s="32"/>
      <c r="R190" s="32"/>
      <c r="S190" s="32"/>
      <c r="T190" s="33">
        <v>0</v>
      </c>
      <c r="U190" s="33">
        <v>1</v>
      </c>
      <c r="V190" s="30">
        <v>41850</v>
      </c>
      <c r="W190" s="30"/>
      <c r="X190" s="34">
        <v>55153</v>
      </c>
      <c r="Y190" s="16">
        <v>1</v>
      </c>
      <c r="Z190" s="75" t="str">
        <f t="shared" si="2"/>
        <v>RenExistRes</v>
      </c>
      <c r="AA190" s="75">
        <f>IF(IFERROR(MATCH(C190,REN_Existing_Resources!E:E,0),FALSE),1,0)</f>
        <v>1</v>
      </c>
    </row>
    <row r="191" spans="2:27" x14ac:dyDescent="0.25">
      <c r="B191" s="29" t="s">
        <v>3334</v>
      </c>
      <c r="C191" s="29" t="s">
        <v>2245</v>
      </c>
      <c r="D191" s="29" t="s">
        <v>3397</v>
      </c>
      <c r="E191" s="29" t="s">
        <v>41</v>
      </c>
      <c r="F191" s="29" t="s">
        <v>3656</v>
      </c>
      <c r="G191" s="29"/>
      <c r="H191" s="13" t="s">
        <v>3337</v>
      </c>
      <c r="I191" s="13" t="s">
        <v>3338</v>
      </c>
      <c r="J191" s="30"/>
      <c r="K191" s="31">
        <v>45.6</v>
      </c>
      <c r="L191" s="31">
        <v>0</v>
      </c>
      <c r="M191" s="31"/>
      <c r="N191" s="32"/>
      <c r="O191" s="32"/>
      <c r="P191" s="32"/>
      <c r="Q191" s="32"/>
      <c r="R191" s="32"/>
      <c r="S191" s="32"/>
      <c r="T191" s="33">
        <v>0</v>
      </c>
      <c r="U191" s="33">
        <v>1</v>
      </c>
      <c r="V191" s="30">
        <v>41866</v>
      </c>
      <c r="W191" s="30"/>
      <c r="X191" s="34">
        <v>55153</v>
      </c>
      <c r="Y191" s="16">
        <v>1</v>
      </c>
      <c r="Z191" s="75" t="str">
        <f t="shared" si="2"/>
        <v>RenExistRes</v>
      </c>
      <c r="AA191" s="75">
        <f>IF(IFERROR(MATCH(C191,REN_Existing_Resources!E:E,0),FALSE),1,0)</f>
        <v>1</v>
      </c>
    </row>
    <row r="192" spans="2:27" x14ac:dyDescent="0.25">
      <c r="B192" s="29" t="s">
        <v>3334</v>
      </c>
      <c r="C192" s="29" t="s">
        <v>339</v>
      </c>
      <c r="D192" s="29" t="s">
        <v>3365</v>
      </c>
      <c r="E192" s="29"/>
      <c r="F192" s="29" t="s">
        <v>3657</v>
      </c>
      <c r="G192" s="29"/>
      <c r="H192" s="13" t="s">
        <v>3390</v>
      </c>
      <c r="I192" s="13" t="s">
        <v>3338</v>
      </c>
      <c r="J192" s="30"/>
      <c r="K192" s="31">
        <v>6.4</v>
      </c>
      <c r="L192" s="31">
        <v>0</v>
      </c>
      <c r="M192" s="31"/>
      <c r="N192" s="32"/>
      <c r="O192" s="32"/>
      <c r="P192" s="32"/>
      <c r="Q192" s="32"/>
      <c r="R192" s="32"/>
      <c r="S192" s="32"/>
      <c r="T192" s="33">
        <v>0</v>
      </c>
      <c r="U192" s="33">
        <v>1</v>
      </c>
      <c r="V192" s="30">
        <v>1</v>
      </c>
      <c r="W192" s="30"/>
      <c r="X192" s="34">
        <v>55153</v>
      </c>
      <c r="Y192" s="16">
        <v>1</v>
      </c>
      <c r="Z192" s="75" t="str">
        <f t="shared" si="2"/>
        <v>RenExistRes</v>
      </c>
      <c r="AA192" s="75">
        <f>IF(IFERROR(MATCH(C192,REN_Existing_Resources!E:E,0),FALSE),1,0)</f>
        <v>1</v>
      </c>
    </row>
    <row r="193" spans="2:27" x14ac:dyDescent="0.25">
      <c r="B193" s="29" t="s">
        <v>3334</v>
      </c>
      <c r="C193" s="29" t="s">
        <v>3658</v>
      </c>
      <c r="D193" s="29" t="s">
        <v>3397</v>
      </c>
      <c r="E193" s="29" t="s">
        <v>1901</v>
      </c>
      <c r="F193" s="29" t="s">
        <v>3659</v>
      </c>
      <c r="G193" s="29" t="s">
        <v>3660</v>
      </c>
      <c r="H193" s="13" t="s">
        <v>3355</v>
      </c>
      <c r="I193" s="13" t="s">
        <v>3400</v>
      </c>
      <c r="J193" s="30" t="s">
        <v>3357</v>
      </c>
      <c r="K193" s="31">
        <v>16.36</v>
      </c>
      <c r="L193" s="31">
        <v>16</v>
      </c>
      <c r="M193" s="31">
        <v>7.8527999999999993</v>
      </c>
      <c r="N193" s="32">
        <v>2858.1644202666666</v>
      </c>
      <c r="O193" s="32">
        <v>12739.240000000002</v>
      </c>
      <c r="P193" s="32">
        <v>15354.66666666667</v>
      </c>
      <c r="Q193" s="32">
        <v>279.21066666666667</v>
      </c>
      <c r="R193" s="32">
        <v>279.21066666666667</v>
      </c>
      <c r="S193" s="32"/>
      <c r="T193" s="33">
        <v>1</v>
      </c>
      <c r="U193" s="33">
        <v>1</v>
      </c>
      <c r="V193" s="30">
        <v>24838</v>
      </c>
      <c r="W193" s="30"/>
      <c r="X193" s="34">
        <v>55153</v>
      </c>
      <c r="Y193" s="16">
        <v>1</v>
      </c>
      <c r="Z193" s="75" t="str">
        <f t="shared" si="2"/>
        <v>CAISO_Peaker2</v>
      </c>
      <c r="AA193" s="75">
        <f>IF(IFERROR(MATCH(C193,REN_Existing_Resources!E:E,0),FALSE),1,0)</f>
        <v>0</v>
      </c>
    </row>
    <row r="194" spans="2:27" x14ac:dyDescent="0.25">
      <c r="B194" s="29" t="s">
        <v>3334</v>
      </c>
      <c r="C194" s="29" t="s">
        <v>3661</v>
      </c>
      <c r="D194" s="29" t="s">
        <v>3460</v>
      </c>
      <c r="E194" s="29" t="s">
        <v>3653</v>
      </c>
      <c r="F194" s="29" t="s">
        <v>3662</v>
      </c>
      <c r="G194" s="29" t="s">
        <v>3663</v>
      </c>
      <c r="H194" s="13" t="s">
        <v>3355</v>
      </c>
      <c r="I194" s="13" t="s">
        <v>3664</v>
      </c>
      <c r="J194" s="30" t="s">
        <v>3357</v>
      </c>
      <c r="K194" s="31">
        <v>55</v>
      </c>
      <c r="L194" s="31">
        <v>55</v>
      </c>
      <c r="M194" s="31">
        <v>16.500000000000004</v>
      </c>
      <c r="N194" s="32">
        <v>1749.1646308724833</v>
      </c>
      <c r="O194" s="32">
        <v>12577.699907428838</v>
      </c>
      <c r="P194" s="32">
        <v>15777.689346601866</v>
      </c>
      <c r="Q194" s="32">
        <v>81.208053691275168</v>
      </c>
      <c r="R194" s="32">
        <v>81.208053691275168</v>
      </c>
      <c r="S194" s="32"/>
      <c r="T194" s="33">
        <v>1</v>
      </c>
      <c r="U194" s="33">
        <v>1</v>
      </c>
      <c r="V194" s="30">
        <v>28491</v>
      </c>
      <c r="W194" s="30"/>
      <c r="X194" s="34">
        <v>55153</v>
      </c>
      <c r="Y194" s="16">
        <v>1</v>
      </c>
      <c r="Z194" s="75" t="str">
        <f t="shared" si="2"/>
        <v>CAISO_Peaker2</v>
      </c>
      <c r="AA194" s="75">
        <f>IF(IFERROR(MATCH(C194,REN_Existing_Resources!E:E,0),FALSE),1,0)</f>
        <v>0</v>
      </c>
    </row>
    <row r="195" spans="2:27" x14ac:dyDescent="0.25">
      <c r="B195" s="29" t="s">
        <v>3334</v>
      </c>
      <c r="C195" s="29" t="s">
        <v>3665</v>
      </c>
      <c r="D195" s="29" t="s">
        <v>3460</v>
      </c>
      <c r="E195" s="29" t="s">
        <v>3653</v>
      </c>
      <c r="F195" s="29" t="s">
        <v>3666</v>
      </c>
      <c r="G195" s="29" t="s">
        <v>3667</v>
      </c>
      <c r="H195" s="13" t="s">
        <v>3355</v>
      </c>
      <c r="I195" s="13" t="s">
        <v>3664</v>
      </c>
      <c r="J195" s="30" t="s">
        <v>3357</v>
      </c>
      <c r="K195" s="31">
        <v>55</v>
      </c>
      <c r="L195" s="31">
        <v>55</v>
      </c>
      <c r="M195" s="31">
        <v>16.500000000000004</v>
      </c>
      <c r="N195" s="32">
        <v>1749.1646308724833</v>
      </c>
      <c r="O195" s="32">
        <v>12577.699907428838</v>
      </c>
      <c r="P195" s="32">
        <v>15777.689346601866</v>
      </c>
      <c r="Q195" s="32">
        <v>81.208053691275168</v>
      </c>
      <c r="R195" s="32">
        <v>81.208053691275168</v>
      </c>
      <c r="S195" s="32"/>
      <c r="T195" s="33">
        <v>1</v>
      </c>
      <c r="U195" s="33">
        <v>1</v>
      </c>
      <c r="V195" s="30">
        <v>28491</v>
      </c>
      <c r="W195" s="30"/>
      <c r="X195" s="34">
        <v>55153</v>
      </c>
      <c r="Y195" s="16">
        <v>1</v>
      </c>
      <c r="Z195" s="75" t="str">
        <f t="shared" si="2"/>
        <v>CAISO_Peaker2</v>
      </c>
      <c r="AA195" s="75">
        <f>IF(IFERROR(MATCH(C195,REN_Existing_Resources!E:E,0),FALSE),1,0)</f>
        <v>0</v>
      </c>
    </row>
    <row r="196" spans="2:27" x14ac:dyDescent="0.25">
      <c r="B196" s="29" t="s">
        <v>3334</v>
      </c>
      <c r="C196" s="29" t="s">
        <v>3668</v>
      </c>
      <c r="D196" s="29" t="s">
        <v>3460</v>
      </c>
      <c r="E196" s="29" t="s">
        <v>3653</v>
      </c>
      <c r="F196" s="29" t="s">
        <v>3669</v>
      </c>
      <c r="G196" s="29" t="s">
        <v>3670</v>
      </c>
      <c r="H196" s="13" t="s">
        <v>3355</v>
      </c>
      <c r="I196" s="13" t="s">
        <v>3664</v>
      </c>
      <c r="J196" s="30" t="s">
        <v>3357</v>
      </c>
      <c r="K196" s="31">
        <v>55</v>
      </c>
      <c r="L196" s="31">
        <v>55</v>
      </c>
      <c r="M196" s="31">
        <v>16.500000000000004</v>
      </c>
      <c r="N196" s="32">
        <v>1749.1646308724833</v>
      </c>
      <c r="O196" s="32">
        <v>12577.699907428838</v>
      </c>
      <c r="P196" s="32">
        <v>15777.689346601866</v>
      </c>
      <c r="Q196" s="32">
        <v>81.208053691275168</v>
      </c>
      <c r="R196" s="32">
        <v>81.208053691275168</v>
      </c>
      <c r="S196" s="32"/>
      <c r="T196" s="33">
        <v>1</v>
      </c>
      <c r="U196" s="33">
        <v>1</v>
      </c>
      <c r="V196" s="30">
        <v>28491</v>
      </c>
      <c r="W196" s="30"/>
      <c r="X196" s="34">
        <v>55153</v>
      </c>
      <c r="Y196" s="16">
        <v>1</v>
      </c>
      <c r="Z196" s="75" t="str">
        <f t="shared" si="2"/>
        <v>CAISO_Peaker2</v>
      </c>
      <c r="AA196" s="75">
        <f>IF(IFERROR(MATCH(C196,REN_Existing_Resources!E:E,0),FALSE),1,0)</f>
        <v>0</v>
      </c>
    </row>
    <row r="197" spans="2:27" x14ac:dyDescent="0.25">
      <c r="B197" s="29" t="s">
        <v>3334</v>
      </c>
      <c r="C197" s="29" t="s">
        <v>770</v>
      </c>
      <c r="D197" s="29" t="s">
        <v>3460</v>
      </c>
      <c r="E197" s="29" t="s">
        <v>771</v>
      </c>
      <c r="F197" s="29" t="s">
        <v>3671</v>
      </c>
      <c r="G197" s="29"/>
      <c r="H197" s="13" t="s">
        <v>3337</v>
      </c>
      <c r="I197" s="13" t="s">
        <v>3338</v>
      </c>
      <c r="J197" s="30"/>
      <c r="K197" s="31">
        <v>1.5</v>
      </c>
      <c r="L197" s="31">
        <v>0</v>
      </c>
      <c r="M197" s="31"/>
      <c r="N197" s="32"/>
      <c r="O197" s="32"/>
      <c r="P197" s="32"/>
      <c r="Q197" s="32"/>
      <c r="R197" s="32"/>
      <c r="S197" s="32"/>
      <c r="T197" s="33">
        <v>0</v>
      </c>
      <c r="U197" s="33">
        <v>1</v>
      </c>
      <c r="V197" s="30">
        <v>41437</v>
      </c>
      <c r="W197" s="30"/>
      <c r="X197" s="34">
        <v>55153</v>
      </c>
      <c r="Y197" s="16">
        <v>1</v>
      </c>
      <c r="Z197" s="75" t="str">
        <f t="shared" si="2"/>
        <v>RenExistRes</v>
      </c>
      <c r="AA197" s="75">
        <f>IF(IFERROR(MATCH(C197,REN_Existing_Resources!E:E,0),FALSE),1,0)</f>
        <v>1</v>
      </c>
    </row>
    <row r="198" spans="2:27" x14ac:dyDescent="0.25">
      <c r="B198" s="29" t="s">
        <v>3334</v>
      </c>
      <c r="C198" s="29" t="s">
        <v>188</v>
      </c>
      <c r="D198" s="29" t="s">
        <v>3471</v>
      </c>
      <c r="E198" s="29" t="s">
        <v>3672</v>
      </c>
      <c r="F198" s="29" t="s">
        <v>3673</v>
      </c>
      <c r="G198" s="29"/>
      <c r="H198" s="13" t="s">
        <v>3488</v>
      </c>
      <c r="I198" s="13" t="s">
        <v>3338</v>
      </c>
      <c r="J198" s="30"/>
      <c r="K198" s="31">
        <v>48</v>
      </c>
      <c r="L198" s="31">
        <v>41.58</v>
      </c>
      <c r="M198" s="31"/>
      <c r="N198" s="32"/>
      <c r="O198" s="32"/>
      <c r="P198" s="32"/>
      <c r="Q198" s="32"/>
      <c r="R198" s="32"/>
      <c r="S198" s="32"/>
      <c r="T198" s="33">
        <v>0</v>
      </c>
      <c r="U198" s="33">
        <v>1</v>
      </c>
      <c r="V198" s="30">
        <v>41682</v>
      </c>
      <c r="W198" s="30"/>
      <c r="X198" s="34">
        <v>55153</v>
      </c>
      <c r="Y198" s="16">
        <v>1</v>
      </c>
      <c r="Z198" s="75" t="str">
        <f t="shared" si="2"/>
        <v>RenExistRes</v>
      </c>
      <c r="AA198" s="75">
        <f>IF(IFERROR(MATCH(C198,REN_Existing_Resources!E:E,0),FALSE),1,0)</f>
        <v>1</v>
      </c>
    </row>
    <row r="199" spans="2:27" x14ac:dyDescent="0.25">
      <c r="B199" s="29" t="s">
        <v>3334</v>
      </c>
      <c r="C199" s="29" t="s">
        <v>435</v>
      </c>
      <c r="D199" s="29" t="s">
        <v>3365</v>
      </c>
      <c r="E199" s="29"/>
      <c r="F199" s="29" t="s">
        <v>3674</v>
      </c>
      <c r="G199" s="29"/>
      <c r="H199" s="13" t="s">
        <v>3390</v>
      </c>
      <c r="I199" s="13" t="s">
        <v>3338</v>
      </c>
      <c r="J199" s="30"/>
      <c r="K199" s="31">
        <v>13</v>
      </c>
      <c r="L199" s="31">
        <v>13</v>
      </c>
      <c r="M199" s="31"/>
      <c r="N199" s="32"/>
      <c r="O199" s="32"/>
      <c r="P199" s="32"/>
      <c r="Q199" s="32"/>
      <c r="R199" s="32"/>
      <c r="S199" s="32"/>
      <c r="T199" s="33">
        <v>0</v>
      </c>
      <c r="U199" s="33">
        <v>1</v>
      </c>
      <c r="V199" s="30">
        <v>28856</v>
      </c>
      <c r="W199" s="30"/>
      <c r="X199" s="34">
        <v>55153</v>
      </c>
      <c r="Y199" s="16">
        <v>1</v>
      </c>
      <c r="Z199" s="75" t="str">
        <f t="shared" ref="Z199:Z262" si="3">IF(J199="",IF(AA199,"RenExistRes","Unclassified"),J199)</f>
        <v>RenExistRes</v>
      </c>
      <c r="AA199" s="75">
        <f>IF(IFERROR(MATCH(C199,REN_Existing_Resources!E:E,0),FALSE),1,0)</f>
        <v>1</v>
      </c>
    </row>
    <row r="200" spans="2:27" x14ac:dyDescent="0.25">
      <c r="B200" s="29" t="s">
        <v>3334</v>
      </c>
      <c r="C200" s="29" t="s">
        <v>3675</v>
      </c>
      <c r="D200" s="29" t="s">
        <v>134</v>
      </c>
      <c r="E200" s="29" t="s">
        <v>3446</v>
      </c>
      <c r="F200" s="29" t="s">
        <v>3676</v>
      </c>
      <c r="G200" s="29" t="s">
        <v>3677</v>
      </c>
      <c r="H200" s="13" t="s">
        <v>3362</v>
      </c>
      <c r="I200" s="13" t="s">
        <v>3356</v>
      </c>
      <c r="J200" s="30" t="s">
        <v>3364</v>
      </c>
      <c r="K200" s="35">
        <v>34.700000000000003</v>
      </c>
      <c r="L200" s="35">
        <v>34.700000000000003</v>
      </c>
      <c r="M200" s="35">
        <v>34.700000000000003</v>
      </c>
      <c r="N200" s="32"/>
      <c r="O200" s="32">
        <v>7606.0303582401057</v>
      </c>
      <c r="P200" s="32">
        <v>7606.0303582401057</v>
      </c>
      <c r="Q200" s="32"/>
      <c r="R200" s="32"/>
      <c r="S200" s="32"/>
      <c r="T200" s="33">
        <v>1</v>
      </c>
      <c r="U200" s="33">
        <v>1</v>
      </c>
      <c r="V200" s="30">
        <v>33528</v>
      </c>
      <c r="W200" s="30"/>
      <c r="X200" s="34">
        <v>55153</v>
      </c>
      <c r="Y200" s="16">
        <v>1</v>
      </c>
      <c r="Z200" s="75" t="str">
        <f t="shared" si="3"/>
        <v>CAISO_CHP</v>
      </c>
      <c r="AA200" s="75">
        <f>IF(IFERROR(MATCH(C200,REN_Existing_Resources!E:E,0),FALSE),1,0)</f>
        <v>0</v>
      </c>
    </row>
    <row r="201" spans="2:27" x14ac:dyDescent="0.25">
      <c r="B201" s="29" t="s">
        <v>3334</v>
      </c>
      <c r="C201" s="29" t="s">
        <v>3678</v>
      </c>
      <c r="D201" s="29" t="s">
        <v>229</v>
      </c>
      <c r="E201" s="29" t="s">
        <v>3392</v>
      </c>
      <c r="F201" s="29" t="s">
        <v>3679</v>
      </c>
      <c r="G201" s="29"/>
      <c r="H201" s="13" t="s">
        <v>3390</v>
      </c>
      <c r="I201" s="13" t="s">
        <v>3338</v>
      </c>
      <c r="J201" s="30" t="s">
        <v>3391</v>
      </c>
      <c r="K201" s="31">
        <v>176.72</v>
      </c>
      <c r="L201" s="31">
        <v>161.65</v>
      </c>
      <c r="M201" s="31"/>
      <c r="N201" s="32"/>
      <c r="O201" s="32"/>
      <c r="P201" s="32"/>
      <c r="Q201" s="32"/>
      <c r="R201" s="32"/>
      <c r="S201" s="32"/>
      <c r="T201" s="33">
        <v>0</v>
      </c>
      <c r="U201" s="33">
        <v>1</v>
      </c>
      <c r="V201" s="30">
        <v>25204</v>
      </c>
      <c r="W201" s="30"/>
      <c r="X201" s="34">
        <v>55153</v>
      </c>
      <c r="Y201" s="16">
        <v>1</v>
      </c>
      <c r="Z201" s="75" t="str">
        <f t="shared" si="3"/>
        <v>CAISO_Hydro</v>
      </c>
      <c r="AA201" s="75">
        <f>IF(IFERROR(MATCH(C201,REN_Existing_Resources!E:E,0),FALSE),1,0)</f>
        <v>0</v>
      </c>
    </row>
    <row r="202" spans="2:27" x14ac:dyDescent="0.25">
      <c r="B202" s="29" t="s">
        <v>3334</v>
      </c>
      <c r="C202" s="29" t="s">
        <v>3680</v>
      </c>
      <c r="D202" s="29" t="s">
        <v>229</v>
      </c>
      <c r="E202" s="29" t="s">
        <v>3392</v>
      </c>
      <c r="F202" s="29" t="s">
        <v>3681</v>
      </c>
      <c r="G202" s="29"/>
      <c r="H202" s="13" t="s">
        <v>3390</v>
      </c>
      <c r="I202" s="13" t="s">
        <v>3338</v>
      </c>
      <c r="J202" s="30" t="s">
        <v>3391</v>
      </c>
      <c r="K202" s="31">
        <v>175.67</v>
      </c>
      <c r="L202" s="31">
        <v>161.68</v>
      </c>
      <c r="M202" s="31"/>
      <c r="N202" s="32"/>
      <c r="O202" s="32"/>
      <c r="P202" s="32"/>
      <c r="Q202" s="32"/>
      <c r="R202" s="32"/>
      <c r="S202" s="32"/>
      <c r="T202" s="33">
        <v>0</v>
      </c>
      <c r="U202" s="33">
        <v>1</v>
      </c>
      <c r="V202" s="30">
        <v>25204</v>
      </c>
      <c r="W202" s="30"/>
      <c r="X202" s="34">
        <v>55153</v>
      </c>
      <c r="Y202" s="16">
        <v>1</v>
      </c>
      <c r="Z202" s="75" t="str">
        <f t="shared" si="3"/>
        <v>CAISO_Hydro</v>
      </c>
      <c r="AA202" s="75">
        <f>IF(IFERROR(MATCH(C202,REN_Existing_Resources!E:E,0),FALSE),1,0)</f>
        <v>0</v>
      </c>
    </row>
    <row r="203" spans="2:27" x14ac:dyDescent="0.25">
      <c r="B203" s="29" t="s">
        <v>3334</v>
      </c>
      <c r="C203" s="29" t="s">
        <v>3682</v>
      </c>
      <c r="D203" s="29" t="s">
        <v>3397</v>
      </c>
      <c r="E203" s="29" t="s">
        <v>1901</v>
      </c>
      <c r="F203" s="29" t="s">
        <v>3683</v>
      </c>
      <c r="G203" s="29" t="s">
        <v>3684</v>
      </c>
      <c r="H203" s="13" t="s">
        <v>3355</v>
      </c>
      <c r="I203" s="13" t="s">
        <v>3356</v>
      </c>
      <c r="J203" s="30" t="s">
        <v>3357</v>
      </c>
      <c r="K203" s="31">
        <v>14.5</v>
      </c>
      <c r="L203" s="31">
        <v>14.5</v>
      </c>
      <c r="M203" s="31">
        <v>4.3500000000000005</v>
      </c>
      <c r="N203" s="32">
        <v>491.88640000000004</v>
      </c>
      <c r="O203" s="32">
        <v>12430.339463601533</v>
      </c>
      <c r="P203" s="32">
        <v>15192.349936143042</v>
      </c>
      <c r="Q203" s="32">
        <v>128.88888888888889</v>
      </c>
      <c r="R203" s="32">
        <v>128.88888888888889</v>
      </c>
      <c r="S203" s="32"/>
      <c r="T203" s="33">
        <v>1</v>
      </c>
      <c r="U203" s="33">
        <v>1</v>
      </c>
      <c r="V203" s="30">
        <v>24838</v>
      </c>
      <c r="W203" s="30">
        <v>43100</v>
      </c>
      <c r="X203" s="34">
        <v>43100</v>
      </c>
      <c r="Y203" s="16">
        <v>1</v>
      </c>
      <c r="Z203" s="75" t="str">
        <f t="shared" si="3"/>
        <v>CAISO_Peaker2</v>
      </c>
      <c r="AA203" s="75">
        <f>IF(IFERROR(MATCH(C203,REN_Existing_Resources!E:E,0),FALSE),1,0)</f>
        <v>0</v>
      </c>
    </row>
    <row r="204" spans="2:27" x14ac:dyDescent="0.25">
      <c r="B204" s="29" t="s">
        <v>3334</v>
      </c>
      <c r="C204" s="29" t="s">
        <v>3685</v>
      </c>
      <c r="D204" s="29" t="s">
        <v>3471</v>
      </c>
      <c r="E204" s="29" t="s">
        <v>3541</v>
      </c>
      <c r="F204" s="29" t="s">
        <v>3686</v>
      </c>
      <c r="G204" s="29" t="s">
        <v>3687</v>
      </c>
      <c r="H204" s="13" t="s">
        <v>3355</v>
      </c>
      <c r="I204" s="13" t="s">
        <v>3439</v>
      </c>
      <c r="J204" s="30" t="s">
        <v>3523</v>
      </c>
      <c r="K204" s="31">
        <v>332.28</v>
      </c>
      <c r="L204" s="31">
        <v>299.39999999999998</v>
      </c>
      <c r="M204" s="31">
        <v>182.75399999999996</v>
      </c>
      <c r="N204" s="32">
        <v>27827.755492439959</v>
      </c>
      <c r="O204" s="32">
        <v>8310.0773791876672</v>
      </c>
      <c r="P204" s="32">
        <v>9169.2315985230307</v>
      </c>
      <c r="Q204" s="32">
        <v>147.7675659650163</v>
      </c>
      <c r="R204" s="32">
        <v>147.7675659650163</v>
      </c>
      <c r="S204" s="32"/>
      <c r="T204" s="33">
        <v>1</v>
      </c>
      <c r="U204" s="33">
        <v>1</v>
      </c>
      <c r="V204" s="30">
        <v>41213</v>
      </c>
      <c r="W204" s="30"/>
      <c r="X204" s="34">
        <v>55153</v>
      </c>
      <c r="Y204" s="16">
        <v>1</v>
      </c>
      <c r="Z204" s="75" t="str">
        <f t="shared" si="3"/>
        <v>CAISO_CCGT2</v>
      </c>
      <c r="AA204" s="75">
        <f>IF(IFERROR(MATCH(C204,REN_Existing_Resources!E:E,0),FALSE),1,0)</f>
        <v>0</v>
      </c>
    </row>
    <row r="205" spans="2:27" x14ac:dyDescent="0.25">
      <c r="B205" s="29" t="s">
        <v>3334</v>
      </c>
      <c r="C205" s="29" t="s">
        <v>3688</v>
      </c>
      <c r="D205" s="29" t="s">
        <v>3365</v>
      </c>
      <c r="E205" s="29"/>
      <c r="F205" s="29" t="s">
        <v>3689</v>
      </c>
      <c r="G205" s="29"/>
      <c r="H205" s="13" t="s">
        <v>3390</v>
      </c>
      <c r="I205" s="13" t="s">
        <v>3338</v>
      </c>
      <c r="J205" s="30" t="s">
        <v>3391</v>
      </c>
      <c r="K205" s="31">
        <v>246.86</v>
      </c>
      <c r="L205" s="31">
        <v>246.86</v>
      </c>
      <c r="M205" s="31"/>
      <c r="N205" s="32"/>
      <c r="O205" s="32"/>
      <c r="P205" s="32"/>
      <c r="Q205" s="32"/>
      <c r="R205" s="32"/>
      <c r="S205" s="32"/>
      <c r="T205" s="33">
        <v>0</v>
      </c>
      <c r="U205" s="33">
        <v>1</v>
      </c>
      <c r="V205" s="74">
        <v>1</v>
      </c>
      <c r="W205" s="30"/>
      <c r="X205" s="34">
        <v>55153</v>
      </c>
      <c r="Y205" s="16">
        <v>1</v>
      </c>
      <c r="Z205" s="75" t="str">
        <f t="shared" si="3"/>
        <v>CAISO_Hydro</v>
      </c>
      <c r="AA205" s="75">
        <f>IF(IFERROR(MATCH(C205,REN_Existing_Resources!E:E,0),FALSE),1,0)</f>
        <v>0</v>
      </c>
    </row>
    <row r="206" spans="2:27" x14ac:dyDescent="0.25">
      <c r="B206" s="29" t="s">
        <v>3334</v>
      </c>
      <c r="C206" s="29" t="s">
        <v>3690</v>
      </c>
      <c r="D206" s="29" t="s">
        <v>3460</v>
      </c>
      <c r="E206" s="29" t="s">
        <v>3691</v>
      </c>
      <c r="F206" s="29" t="s">
        <v>3692</v>
      </c>
      <c r="G206" s="29"/>
      <c r="H206" s="13" t="s">
        <v>3362</v>
      </c>
      <c r="I206" s="13" t="s">
        <v>3338</v>
      </c>
      <c r="J206" s="30"/>
      <c r="K206" s="31">
        <v>27.7</v>
      </c>
      <c r="L206" s="31">
        <v>27.7</v>
      </c>
      <c r="M206" s="31"/>
      <c r="N206" s="32"/>
      <c r="O206" s="32"/>
      <c r="P206" s="32"/>
      <c r="Q206" s="32"/>
      <c r="R206" s="32"/>
      <c r="S206" s="32"/>
      <c r="T206" s="33">
        <v>1</v>
      </c>
      <c r="U206" s="33">
        <v>1</v>
      </c>
      <c r="V206" s="74">
        <v>1</v>
      </c>
      <c r="W206" s="30"/>
      <c r="X206" s="34">
        <v>55153</v>
      </c>
      <c r="Y206" s="16">
        <v>1</v>
      </c>
      <c r="Z206" s="75" t="str">
        <f t="shared" si="3"/>
        <v>Unclassified</v>
      </c>
      <c r="AA206" s="75">
        <f>IF(IFERROR(MATCH(C206,REN_Existing_Resources!E:E,0),FALSE),1,0)</f>
        <v>0</v>
      </c>
    </row>
    <row r="207" spans="2:27" x14ac:dyDescent="0.25">
      <c r="B207" s="29" t="s">
        <v>3334</v>
      </c>
      <c r="C207" s="29" t="s">
        <v>207</v>
      </c>
      <c r="D207" s="29" t="s">
        <v>3365</v>
      </c>
      <c r="E207" s="29"/>
      <c r="F207" s="29" t="s">
        <v>3693</v>
      </c>
      <c r="G207" s="29"/>
      <c r="H207" s="13" t="s">
        <v>3345</v>
      </c>
      <c r="I207" s="13" t="s">
        <v>3338</v>
      </c>
      <c r="J207" s="30"/>
      <c r="K207" s="31">
        <v>10</v>
      </c>
      <c r="L207" s="31">
        <v>5.3</v>
      </c>
      <c r="M207" s="31"/>
      <c r="N207" s="32"/>
      <c r="O207" s="32"/>
      <c r="P207" s="32"/>
      <c r="Q207" s="32"/>
      <c r="R207" s="32"/>
      <c r="S207" s="32"/>
      <c r="T207" s="33">
        <v>0</v>
      </c>
      <c r="U207" s="33">
        <v>1</v>
      </c>
      <c r="V207" s="30">
        <v>31012</v>
      </c>
      <c r="W207" s="30"/>
      <c r="X207" s="34">
        <v>55153</v>
      </c>
      <c r="Y207" s="16">
        <v>1</v>
      </c>
      <c r="Z207" s="75" t="str">
        <f t="shared" si="3"/>
        <v>RenExistRes</v>
      </c>
      <c r="AA207" s="75">
        <f>IF(IFERROR(MATCH(C207,REN_Existing_Resources!E:E,0),FALSE),1,0)</f>
        <v>1</v>
      </c>
    </row>
    <row r="208" spans="2:27" x14ac:dyDescent="0.25">
      <c r="B208" s="29" t="s">
        <v>3334</v>
      </c>
      <c r="C208" s="29" t="s">
        <v>212</v>
      </c>
      <c r="D208" s="29" t="s">
        <v>3365</v>
      </c>
      <c r="E208" s="29"/>
      <c r="F208" s="29" t="s">
        <v>3694</v>
      </c>
      <c r="G208" s="29"/>
      <c r="H208" s="13" t="s">
        <v>3345</v>
      </c>
      <c r="I208" s="13" t="s">
        <v>3338</v>
      </c>
      <c r="J208" s="30"/>
      <c r="K208" s="31">
        <v>14</v>
      </c>
      <c r="L208" s="31">
        <v>6.4</v>
      </c>
      <c r="M208" s="31"/>
      <c r="N208" s="32"/>
      <c r="O208" s="32"/>
      <c r="P208" s="32"/>
      <c r="Q208" s="32"/>
      <c r="R208" s="32"/>
      <c r="S208" s="32"/>
      <c r="T208" s="33">
        <v>0</v>
      </c>
      <c r="U208" s="33">
        <v>1</v>
      </c>
      <c r="V208" s="30">
        <v>41365</v>
      </c>
      <c r="W208" s="30"/>
      <c r="X208" s="34">
        <v>55153</v>
      </c>
      <c r="Y208" s="16">
        <v>1</v>
      </c>
      <c r="Z208" s="75" t="str">
        <f t="shared" si="3"/>
        <v>RenExistRes</v>
      </c>
      <c r="AA208" s="75">
        <f>IF(IFERROR(MATCH(C208,REN_Existing_Resources!E:E,0),FALSE),1,0)</f>
        <v>1</v>
      </c>
    </row>
    <row r="209" spans="2:27" x14ac:dyDescent="0.25">
      <c r="B209" s="29" t="s">
        <v>3334</v>
      </c>
      <c r="C209" s="29" t="s">
        <v>1254</v>
      </c>
      <c r="D209" s="29" t="s">
        <v>3365</v>
      </c>
      <c r="E209" s="29"/>
      <c r="F209" s="29" t="s">
        <v>3695</v>
      </c>
      <c r="G209" s="29"/>
      <c r="H209" s="13" t="s">
        <v>3390</v>
      </c>
      <c r="I209" s="13" t="s">
        <v>3338</v>
      </c>
      <c r="J209" s="30"/>
      <c r="K209" s="31">
        <v>3</v>
      </c>
      <c r="L209" s="31">
        <v>0.78</v>
      </c>
      <c r="M209" s="31"/>
      <c r="N209" s="32"/>
      <c r="O209" s="32"/>
      <c r="P209" s="32"/>
      <c r="Q209" s="32"/>
      <c r="R209" s="32"/>
      <c r="S209" s="32"/>
      <c r="T209" s="33">
        <v>0</v>
      </c>
      <c r="U209" s="33">
        <v>1</v>
      </c>
      <c r="V209" s="30">
        <v>4019</v>
      </c>
      <c r="W209" s="30"/>
      <c r="X209" s="34">
        <v>55153</v>
      </c>
      <c r="Y209" s="16">
        <v>1</v>
      </c>
      <c r="Z209" s="75" t="str">
        <f t="shared" si="3"/>
        <v>RenExistRes</v>
      </c>
      <c r="AA209" s="75">
        <f>IF(IFERROR(MATCH(C209,REN_Existing_Resources!E:E,0),FALSE),1,0)</f>
        <v>1</v>
      </c>
    </row>
    <row r="210" spans="2:27" x14ac:dyDescent="0.25">
      <c r="B210" s="29" t="s">
        <v>3334</v>
      </c>
      <c r="C210" s="29" t="s">
        <v>1183</v>
      </c>
      <c r="D210" s="29" t="s">
        <v>3365</v>
      </c>
      <c r="E210" s="29"/>
      <c r="F210" s="29" t="s">
        <v>3696</v>
      </c>
      <c r="G210" s="29"/>
      <c r="H210" s="13" t="s">
        <v>3345</v>
      </c>
      <c r="I210" s="13" t="s">
        <v>3338</v>
      </c>
      <c r="J210" s="30"/>
      <c r="K210" s="31">
        <v>64.7</v>
      </c>
      <c r="L210" s="31">
        <v>53.75</v>
      </c>
      <c r="M210" s="31"/>
      <c r="N210" s="32"/>
      <c r="O210" s="32"/>
      <c r="P210" s="32"/>
      <c r="Q210" s="32"/>
      <c r="R210" s="32"/>
      <c r="S210" s="32"/>
      <c r="T210" s="33">
        <v>0</v>
      </c>
      <c r="U210" s="33">
        <v>1</v>
      </c>
      <c r="V210" s="30">
        <v>32308</v>
      </c>
      <c r="W210" s="30"/>
      <c r="X210" s="34">
        <v>55153</v>
      </c>
      <c r="Y210" s="16">
        <v>1</v>
      </c>
      <c r="Z210" s="75" t="str">
        <f t="shared" si="3"/>
        <v>RenExistRes</v>
      </c>
      <c r="AA210" s="75">
        <f>IF(IFERROR(MATCH(C210,REN_Existing_Resources!E:E,0),FALSE),1,0)</f>
        <v>1</v>
      </c>
    </row>
    <row r="211" spans="2:27" x14ac:dyDescent="0.25">
      <c r="B211" s="29" t="s">
        <v>3334</v>
      </c>
      <c r="C211" s="29" t="s">
        <v>1272</v>
      </c>
      <c r="D211" s="29" t="s">
        <v>3365</v>
      </c>
      <c r="E211" s="29"/>
      <c r="F211" s="29" t="s">
        <v>3697</v>
      </c>
      <c r="G211" s="29"/>
      <c r="H211" s="13" t="s">
        <v>3390</v>
      </c>
      <c r="I211" s="13" t="s">
        <v>3338</v>
      </c>
      <c r="J211" s="30"/>
      <c r="K211" s="31">
        <v>10.9</v>
      </c>
      <c r="L211" s="31">
        <v>2.98</v>
      </c>
      <c r="M211" s="31"/>
      <c r="N211" s="32"/>
      <c r="O211" s="32"/>
      <c r="P211" s="32"/>
      <c r="Q211" s="32"/>
      <c r="R211" s="32"/>
      <c r="S211" s="32"/>
      <c r="T211" s="33">
        <v>0</v>
      </c>
      <c r="U211" s="33">
        <v>1</v>
      </c>
      <c r="V211" s="30">
        <v>8767</v>
      </c>
      <c r="W211" s="30"/>
      <c r="X211" s="34">
        <v>55153</v>
      </c>
      <c r="Y211" s="16">
        <v>1</v>
      </c>
      <c r="Z211" s="75" t="str">
        <f t="shared" si="3"/>
        <v>RenExistRes</v>
      </c>
      <c r="AA211" s="75">
        <f>IF(IFERROR(MATCH(C211,REN_Existing_Resources!E:E,0),FALSE),1,0)</f>
        <v>1</v>
      </c>
    </row>
    <row r="212" spans="2:27" x14ac:dyDescent="0.25">
      <c r="B212" s="29" t="s">
        <v>3334</v>
      </c>
      <c r="C212" s="29" t="s">
        <v>1194</v>
      </c>
      <c r="D212" s="29" t="s">
        <v>3365</v>
      </c>
      <c r="E212" s="29"/>
      <c r="F212" s="29" t="s">
        <v>3698</v>
      </c>
      <c r="G212" s="29"/>
      <c r="H212" s="13" t="s">
        <v>3463</v>
      </c>
      <c r="I212" s="13" t="s">
        <v>3338</v>
      </c>
      <c r="J212" s="30"/>
      <c r="K212" s="31">
        <v>31.4</v>
      </c>
      <c r="L212" s="31">
        <v>5.0599999999999996</v>
      </c>
      <c r="M212" s="31"/>
      <c r="N212" s="32"/>
      <c r="O212" s="32"/>
      <c r="P212" s="32"/>
      <c r="Q212" s="32"/>
      <c r="R212" s="32"/>
      <c r="S212" s="32"/>
      <c r="T212" s="33">
        <v>1</v>
      </c>
      <c r="U212" s="33">
        <v>1</v>
      </c>
      <c r="V212" s="30">
        <v>29952</v>
      </c>
      <c r="W212" s="30"/>
      <c r="X212" s="34">
        <v>55153</v>
      </c>
      <c r="Y212" s="16">
        <v>1</v>
      </c>
      <c r="Z212" s="75" t="str">
        <f t="shared" si="3"/>
        <v>RenExistRes</v>
      </c>
      <c r="AA212" s="75">
        <f>IF(IFERROR(MATCH(C212,REN_Existing_Resources!E:E,0),FALSE),1,0)</f>
        <v>1</v>
      </c>
    </row>
    <row r="213" spans="2:27" x14ac:dyDescent="0.25">
      <c r="B213" s="29" t="s">
        <v>3334</v>
      </c>
      <c r="C213" s="29" t="s">
        <v>1278</v>
      </c>
      <c r="D213" s="29" t="s">
        <v>3365</v>
      </c>
      <c r="E213" s="29"/>
      <c r="F213" s="29" t="s">
        <v>3699</v>
      </c>
      <c r="G213" s="29"/>
      <c r="H213" s="13" t="s">
        <v>3390</v>
      </c>
      <c r="I213" s="13" t="s">
        <v>3338</v>
      </c>
      <c r="J213" s="30"/>
      <c r="K213" s="31">
        <v>11.94</v>
      </c>
      <c r="L213" s="31">
        <v>3.24</v>
      </c>
      <c r="M213" s="31"/>
      <c r="N213" s="32"/>
      <c r="O213" s="32"/>
      <c r="P213" s="32"/>
      <c r="Q213" s="32"/>
      <c r="R213" s="32"/>
      <c r="S213" s="32"/>
      <c r="T213" s="33">
        <v>0</v>
      </c>
      <c r="U213" s="33">
        <v>1</v>
      </c>
      <c r="V213" s="30">
        <v>5845</v>
      </c>
      <c r="W213" s="30"/>
      <c r="X213" s="34">
        <v>55153</v>
      </c>
      <c r="Y213" s="16">
        <v>1</v>
      </c>
      <c r="Z213" s="75" t="str">
        <f t="shared" si="3"/>
        <v>RenExistRes</v>
      </c>
      <c r="AA213" s="75">
        <f>IF(IFERROR(MATCH(C213,REN_Existing_Resources!E:E,0),FALSE),1,0)</f>
        <v>1</v>
      </c>
    </row>
    <row r="214" spans="2:27" x14ac:dyDescent="0.25">
      <c r="B214" s="29" t="s">
        <v>3334</v>
      </c>
      <c r="C214" s="29" t="s">
        <v>889</v>
      </c>
      <c r="D214" s="29" t="s">
        <v>3365</v>
      </c>
      <c r="E214" s="29"/>
      <c r="F214" s="29" t="s">
        <v>3700</v>
      </c>
      <c r="G214" s="29"/>
      <c r="H214" s="13" t="s">
        <v>3337</v>
      </c>
      <c r="I214" s="13" t="s">
        <v>3338</v>
      </c>
      <c r="J214" s="30"/>
      <c r="K214" s="31">
        <v>155</v>
      </c>
      <c r="L214" s="31">
        <v>77.06</v>
      </c>
      <c r="M214" s="31"/>
      <c r="N214" s="32"/>
      <c r="O214" s="32"/>
      <c r="P214" s="32"/>
      <c r="Q214" s="32"/>
      <c r="R214" s="32"/>
      <c r="S214" s="32"/>
      <c r="T214" s="33">
        <v>0</v>
      </c>
      <c r="U214" s="33">
        <v>1</v>
      </c>
      <c r="V214" s="74">
        <v>1</v>
      </c>
      <c r="W214" s="30"/>
      <c r="X214" s="34">
        <v>55153</v>
      </c>
      <c r="Y214" s="16">
        <v>1</v>
      </c>
      <c r="Z214" s="75" t="str">
        <f t="shared" si="3"/>
        <v>RenExistRes</v>
      </c>
      <c r="AA214" s="75">
        <f>IF(IFERROR(MATCH(C214,REN_Existing_Resources!E:E,0),FALSE),1,0)</f>
        <v>1</v>
      </c>
    </row>
    <row r="215" spans="2:27" x14ac:dyDescent="0.25">
      <c r="B215" s="29" t="s">
        <v>3334</v>
      </c>
      <c r="C215" s="29" t="s">
        <v>872</v>
      </c>
      <c r="D215" s="29" t="s">
        <v>3365</v>
      </c>
      <c r="E215" s="29"/>
      <c r="F215" s="29" t="s">
        <v>3701</v>
      </c>
      <c r="G215" s="29"/>
      <c r="H215" s="13" t="s">
        <v>3337</v>
      </c>
      <c r="I215" s="13" t="s">
        <v>3338</v>
      </c>
      <c r="J215" s="30"/>
      <c r="K215" s="31">
        <v>10</v>
      </c>
      <c r="L215" s="31">
        <v>3.75</v>
      </c>
      <c r="M215" s="31"/>
      <c r="N215" s="32"/>
      <c r="O215" s="32"/>
      <c r="P215" s="32"/>
      <c r="Q215" s="32"/>
      <c r="R215" s="32"/>
      <c r="S215" s="32"/>
      <c r="T215" s="33">
        <v>0</v>
      </c>
      <c r="U215" s="33">
        <v>1</v>
      </c>
      <c r="V215" s="30">
        <v>40819</v>
      </c>
      <c r="W215" s="30"/>
      <c r="X215" s="34">
        <v>55153</v>
      </c>
      <c r="Y215" s="16">
        <v>1</v>
      </c>
      <c r="Z215" s="75" t="str">
        <f t="shared" si="3"/>
        <v>RenExistRes</v>
      </c>
      <c r="AA215" s="75">
        <f>IF(IFERROR(MATCH(C215,REN_Existing_Resources!E:E,0),FALSE),1,0)</f>
        <v>1</v>
      </c>
    </row>
    <row r="216" spans="2:27" x14ac:dyDescent="0.25">
      <c r="B216" s="29" t="s">
        <v>3334</v>
      </c>
      <c r="C216" s="29" t="s">
        <v>838</v>
      </c>
      <c r="D216" s="29" t="s">
        <v>3365</v>
      </c>
      <c r="E216" s="29"/>
      <c r="F216" s="29" t="s">
        <v>3702</v>
      </c>
      <c r="G216" s="29"/>
      <c r="H216" s="13" t="s">
        <v>3337</v>
      </c>
      <c r="I216" s="13" t="s">
        <v>3338</v>
      </c>
      <c r="J216" s="30"/>
      <c r="K216" s="31">
        <v>48</v>
      </c>
      <c r="L216" s="31">
        <v>16.5</v>
      </c>
      <c r="M216" s="31"/>
      <c r="N216" s="32"/>
      <c r="O216" s="32"/>
      <c r="P216" s="32"/>
      <c r="Q216" s="32"/>
      <c r="R216" s="32"/>
      <c r="S216" s="32"/>
      <c r="T216" s="33">
        <v>0</v>
      </c>
      <c r="U216" s="33">
        <v>1</v>
      </c>
      <c r="V216" s="30">
        <v>40344</v>
      </c>
      <c r="W216" s="30"/>
      <c r="X216" s="34">
        <v>55153</v>
      </c>
      <c r="Y216" s="16">
        <v>1</v>
      </c>
      <c r="Z216" s="75" t="str">
        <f t="shared" si="3"/>
        <v>RenExistRes</v>
      </c>
      <c r="AA216" s="75">
        <f>IF(IFERROR(MATCH(C216,REN_Existing_Resources!E:E,0),FALSE),1,0)</f>
        <v>1</v>
      </c>
    </row>
    <row r="217" spans="2:27" x14ac:dyDescent="0.25">
      <c r="B217" s="29" t="s">
        <v>3334</v>
      </c>
      <c r="C217" s="29" t="s">
        <v>937</v>
      </c>
      <c r="D217" s="29" t="s">
        <v>134</v>
      </c>
      <c r="E217" s="29" t="s">
        <v>3703</v>
      </c>
      <c r="F217" s="29" t="s">
        <v>3704</v>
      </c>
      <c r="G217" s="29"/>
      <c r="H217" s="13" t="s">
        <v>3337</v>
      </c>
      <c r="I217" s="13" t="s">
        <v>3338</v>
      </c>
      <c r="J217" s="30"/>
      <c r="K217" s="31">
        <v>20</v>
      </c>
      <c r="L217" s="31">
        <v>0.34500000000000003</v>
      </c>
      <c r="M217" s="31"/>
      <c r="N217" s="32"/>
      <c r="O217" s="32"/>
      <c r="P217" s="32"/>
      <c r="Q217" s="32"/>
      <c r="R217" s="32"/>
      <c r="S217" s="32"/>
      <c r="T217" s="33">
        <v>0</v>
      </c>
      <c r="U217" s="33">
        <v>1</v>
      </c>
      <c r="V217" s="30">
        <v>42013</v>
      </c>
      <c r="W217" s="30"/>
      <c r="X217" s="34">
        <v>55153</v>
      </c>
      <c r="Y217" s="16">
        <v>1</v>
      </c>
      <c r="Z217" s="75" t="str">
        <f t="shared" si="3"/>
        <v>RenExistRes</v>
      </c>
      <c r="AA217" s="75">
        <f>IF(IFERROR(MATCH(C217,REN_Existing_Resources!E:E,0),FALSE),1,0)</f>
        <v>1</v>
      </c>
    </row>
    <row r="218" spans="2:27" x14ac:dyDescent="0.25">
      <c r="B218" s="29" t="s">
        <v>3334</v>
      </c>
      <c r="C218" s="29" t="s">
        <v>2899</v>
      </c>
      <c r="D218" s="29" t="s">
        <v>134</v>
      </c>
      <c r="E218" s="29" t="s">
        <v>3703</v>
      </c>
      <c r="F218" s="29" t="s">
        <v>2898</v>
      </c>
      <c r="G218" s="29"/>
      <c r="H218" s="13" t="s">
        <v>3337</v>
      </c>
      <c r="I218" s="13" t="s">
        <v>3338</v>
      </c>
      <c r="J218" s="30"/>
      <c r="K218" s="31">
        <v>11</v>
      </c>
      <c r="L218" s="31">
        <v>0.193</v>
      </c>
      <c r="M218" s="31"/>
      <c r="N218" s="32"/>
      <c r="O218" s="32"/>
      <c r="P218" s="32"/>
      <c r="Q218" s="32"/>
      <c r="R218" s="32"/>
      <c r="S218" s="32"/>
      <c r="T218" s="33">
        <v>0</v>
      </c>
      <c r="U218" s="33">
        <v>1</v>
      </c>
      <c r="V218" s="30">
        <v>42147</v>
      </c>
      <c r="W218" s="30"/>
      <c r="X218" s="34">
        <v>55153</v>
      </c>
      <c r="Y218" s="16">
        <v>1</v>
      </c>
      <c r="Z218" s="75" t="str">
        <f t="shared" si="3"/>
        <v>RenExistRes</v>
      </c>
      <c r="AA218" s="75">
        <f>IF(IFERROR(MATCH(C218,REN_Existing_Resources!E:E,0),FALSE),1,0)</f>
        <v>1</v>
      </c>
    </row>
    <row r="219" spans="2:27" x14ac:dyDescent="0.25">
      <c r="B219" s="29" t="s">
        <v>3334</v>
      </c>
      <c r="C219" s="29" t="s">
        <v>1486</v>
      </c>
      <c r="D219" s="29" t="s">
        <v>3351</v>
      </c>
      <c r="E219" s="29" t="s">
        <v>3418</v>
      </c>
      <c r="F219" s="29" t="s">
        <v>3705</v>
      </c>
      <c r="G219" s="29"/>
      <c r="H219" s="13" t="s">
        <v>3337</v>
      </c>
      <c r="I219" s="13" t="s">
        <v>3338</v>
      </c>
      <c r="J219" s="30"/>
      <c r="K219" s="31">
        <v>0.99</v>
      </c>
      <c r="L219" s="31">
        <v>0</v>
      </c>
      <c r="M219" s="31"/>
      <c r="N219" s="32"/>
      <c r="O219" s="32"/>
      <c r="P219" s="32"/>
      <c r="Q219" s="32"/>
      <c r="R219" s="32"/>
      <c r="S219" s="32"/>
      <c r="T219" s="33">
        <v>0</v>
      </c>
      <c r="U219" s="33">
        <v>1</v>
      </c>
      <c r="V219" s="30">
        <v>41388</v>
      </c>
      <c r="W219" s="30"/>
      <c r="X219" s="34">
        <v>55153</v>
      </c>
      <c r="Y219" s="16">
        <v>1</v>
      </c>
      <c r="Z219" s="75" t="str">
        <f t="shared" si="3"/>
        <v>RenExistRes</v>
      </c>
      <c r="AA219" s="75">
        <f>IF(IFERROR(MATCH(C219,REN_Existing_Resources!E:E,0),FALSE),1,0)</f>
        <v>1</v>
      </c>
    </row>
    <row r="220" spans="2:27" x14ac:dyDescent="0.25">
      <c r="B220" s="29" t="s">
        <v>3334</v>
      </c>
      <c r="C220" s="29" t="s">
        <v>3706</v>
      </c>
      <c r="D220" s="29" t="s">
        <v>3351</v>
      </c>
      <c r="E220" s="29" t="s">
        <v>3352</v>
      </c>
      <c r="F220" s="29" t="s">
        <v>3707</v>
      </c>
      <c r="G220" s="29" t="s">
        <v>3708</v>
      </c>
      <c r="H220" s="13" t="s">
        <v>3370</v>
      </c>
      <c r="I220" s="13" t="s">
        <v>3439</v>
      </c>
      <c r="J220" s="30" t="s">
        <v>3523</v>
      </c>
      <c r="K220" s="31">
        <v>109.01</v>
      </c>
      <c r="L220" s="31">
        <v>100</v>
      </c>
      <c r="M220" s="31">
        <v>59.955500000000008</v>
      </c>
      <c r="N220" s="32">
        <v>9129.3592546063664</v>
      </c>
      <c r="O220" s="32">
        <v>7744.460628140705</v>
      </c>
      <c r="P220" s="32">
        <v>8508.1193238921896</v>
      </c>
      <c r="Q220" s="32">
        <v>59.851014330913834</v>
      </c>
      <c r="R220" s="32">
        <v>59.851014330913834</v>
      </c>
      <c r="S220" s="32"/>
      <c r="T220" s="33">
        <v>1</v>
      </c>
      <c r="U220" s="33">
        <v>1</v>
      </c>
      <c r="V220" s="30">
        <v>37056</v>
      </c>
      <c r="W220" s="30"/>
      <c r="X220" s="34">
        <v>55153</v>
      </c>
      <c r="Y220" s="16">
        <v>1</v>
      </c>
      <c r="Z220" s="75" t="str">
        <f t="shared" si="3"/>
        <v>CAISO_CCGT2</v>
      </c>
      <c r="AA220" s="75">
        <f>IF(IFERROR(MATCH(C220,REN_Existing_Resources!E:E,0),FALSE),1,0)</f>
        <v>0</v>
      </c>
    </row>
    <row r="221" spans="2:27" x14ac:dyDescent="0.25">
      <c r="B221" s="29" t="s">
        <v>3334</v>
      </c>
      <c r="C221" s="29" t="s">
        <v>2717</v>
      </c>
      <c r="D221" s="29" t="s">
        <v>3365</v>
      </c>
      <c r="E221" s="29"/>
      <c r="F221" s="29" t="s">
        <v>3709</v>
      </c>
      <c r="G221" s="29"/>
      <c r="H221" s="13" t="s">
        <v>3488</v>
      </c>
      <c r="I221" s="13" t="s">
        <v>3338</v>
      </c>
      <c r="J221" s="30"/>
      <c r="K221" s="31">
        <v>4.3</v>
      </c>
      <c r="L221" s="31">
        <v>3.35</v>
      </c>
      <c r="M221" s="31"/>
      <c r="N221" s="32"/>
      <c r="O221" s="32"/>
      <c r="P221" s="32"/>
      <c r="Q221" s="32"/>
      <c r="R221" s="32"/>
      <c r="S221" s="32"/>
      <c r="T221" s="33">
        <v>0</v>
      </c>
      <c r="U221" s="33">
        <v>1</v>
      </c>
      <c r="V221" s="30">
        <v>41753</v>
      </c>
      <c r="W221" s="30"/>
      <c r="X221" s="34">
        <v>55153</v>
      </c>
      <c r="Y221" s="16">
        <v>1</v>
      </c>
      <c r="Z221" s="75" t="str">
        <f t="shared" si="3"/>
        <v>RenExistRes</v>
      </c>
      <c r="AA221" s="75">
        <f>IF(IFERROR(MATCH(C221,REN_Existing_Resources!E:E,0),FALSE),1,0)</f>
        <v>1</v>
      </c>
    </row>
    <row r="222" spans="2:27" x14ac:dyDescent="0.25">
      <c r="B222" s="29" t="s">
        <v>3334</v>
      </c>
      <c r="C222" s="29" t="s">
        <v>3205</v>
      </c>
      <c r="D222" s="29" t="s">
        <v>3365</v>
      </c>
      <c r="E222" s="29"/>
      <c r="F222" s="29" t="s">
        <v>3710</v>
      </c>
      <c r="G222" s="29"/>
      <c r="H222" s="13" t="s">
        <v>3390</v>
      </c>
      <c r="I222" s="13" t="s">
        <v>3338</v>
      </c>
      <c r="J222" s="30"/>
      <c r="K222" s="31">
        <v>5.3</v>
      </c>
      <c r="L222" s="31">
        <v>2.5099999999999998</v>
      </c>
      <c r="M222" s="31"/>
      <c r="N222" s="32"/>
      <c r="O222" s="32"/>
      <c r="P222" s="32"/>
      <c r="Q222" s="32"/>
      <c r="R222" s="32"/>
      <c r="S222" s="32"/>
      <c r="T222" s="33">
        <v>0</v>
      </c>
      <c r="U222" s="33">
        <v>1</v>
      </c>
      <c r="V222" s="30">
        <v>30359</v>
      </c>
      <c r="W222" s="30"/>
      <c r="X222" s="34">
        <v>55153</v>
      </c>
      <c r="Y222" s="16">
        <v>1</v>
      </c>
      <c r="Z222" s="75" t="str">
        <f t="shared" si="3"/>
        <v>RenExistRes</v>
      </c>
      <c r="AA222" s="75">
        <f>IF(IFERROR(MATCH(C222,REN_Existing_Resources!E:E,0),FALSE),1,0)</f>
        <v>1</v>
      </c>
    </row>
    <row r="223" spans="2:27" x14ac:dyDescent="0.25">
      <c r="B223" s="29" t="s">
        <v>3334</v>
      </c>
      <c r="C223" s="29" t="s">
        <v>517</v>
      </c>
      <c r="D223" s="29" t="s">
        <v>3365</v>
      </c>
      <c r="E223" s="29"/>
      <c r="F223" s="29" t="s">
        <v>3711</v>
      </c>
      <c r="G223" s="29"/>
      <c r="H223" s="13" t="s">
        <v>3390</v>
      </c>
      <c r="I223" s="13" t="s">
        <v>3338</v>
      </c>
      <c r="J223" s="30" t="s">
        <v>3391</v>
      </c>
      <c r="K223" s="31">
        <v>20.260000000000002</v>
      </c>
      <c r="L223" s="31">
        <v>0</v>
      </c>
      <c r="M223" s="31"/>
      <c r="N223" s="32"/>
      <c r="O223" s="32"/>
      <c r="P223" s="32"/>
      <c r="Q223" s="32"/>
      <c r="R223" s="32"/>
      <c r="S223" s="32"/>
      <c r="T223" s="33">
        <v>0</v>
      </c>
      <c r="U223" s="33">
        <v>1</v>
      </c>
      <c r="V223" s="30">
        <v>31782</v>
      </c>
      <c r="W223" s="30"/>
      <c r="X223" s="34">
        <v>55153</v>
      </c>
      <c r="Y223" s="16">
        <v>1</v>
      </c>
      <c r="Z223" s="75" t="str">
        <f t="shared" si="3"/>
        <v>CAISO_Hydro</v>
      </c>
      <c r="AA223" s="75">
        <f>IF(IFERROR(MATCH(C223,REN_Existing_Resources!E:E,0),FALSE),1,0)</f>
        <v>1</v>
      </c>
    </row>
    <row r="224" spans="2:27" x14ac:dyDescent="0.25">
      <c r="B224" s="29" t="s">
        <v>3334</v>
      </c>
      <c r="C224" s="29" t="s">
        <v>351</v>
      </c>
      <c r="D224" s="29" t="s">
        <v>3365</v>
      </c>
      <c r="E224" s="29"/>
      <c r="F224" s="29" t="s">
        <v>3712</v>
      </c>
      <c r="G224" s="29"/>
      <c r="H224" s="13" t="s">
        <v>3390</v>
      </c>
      <c r="I224" s="13" t="s">
        <v>3338</v>
      </c>
      <c r="J224" s="30"/>
      <c r="K224" s="31">
        <v>2</v>
      </c>
      <c r="L224" s="31">
        <v>2</v>
      </c>
      <c r="M224" s="31"/>
      <c r="N224" s="32"/>
      <c r="O224" s="32"/>
      <c r="P224" s="32"/>
      <c r="Q224" s="32"/>
      <c r="R224" s="32"/>
      <c r="S224" s="32"/>
      <c r="T224" s="33">
        <v>0</v>
      </c>
      <c r="U224" s="33">
        <v>1</v>
      </c>
      <c r="V224" s="30">
        <v>2558</v>
      </c>
      <c r="W224" s="30"/>
      <c r="X224" s="34">
        <v>55153</v>
      </c>
      <c r="Y224" s="16">
        <v>1</v>
      </c>
      <c r="Z224" s="75" t="str">
        <f t="shared" si="3"/>
        <v>RenExistRes</v>
      </c>
      <c r="AA224" s="75">
        <f>IF(IFERROR(MATCH(C224,REN_Existing_Resources!E:E,0),FALSE),1,0)</f>
        <v>1</v>
      </c>
    </row>
    <row r="225" spans="2:27" x14ac:dyDescent="0.25">
      <c r="B225" s="29" t="s">
        <v>3334</v>
      </c>
      <c r="C225" s="29" t="s">
        <v>2198</v>
      </c>
      <c r="D225" s="29" t="s">
        <v>3397</v>
      </c>
      <c r="E225" s="29" t="s">
        <v>1901</v>
      </c>
      <c r="F225" s="29" t="s">
        <v>3713</v>
      </c>
      <c r="G225" s="29"/>
      <c r="H225" s="13" t="s">
        <v>3488</v>
      </c>
      <c r="I225" s="13" t="s">
        <v>3338</v>
      </c>
      <c r="J225" s="30"/>
      <c r="K225" s="31">
        <v>6.1</v>
      </c>
      <c r="L225" s="31">
        <v>5.38</v>
      </c>
      <c r="M225" s="31"/>
      <c r="N225" s="32"/>
      <c r="O225" s="32"/>
      <c r="P225" s="32"/>
      <c r="Q225" s="32"/>
      <c r="R225" s="32"/>
      <c r="S225" s="32"/>
      <c r="T225" s="33">
        <v>0</v>
      </c>
      <c r="U225" s="33">
        <v>1</v>
      </c>
      <c r="V225" s="30">
        <v>36161</v>
      </c>
      <c r="W225" s="30"/>
      <c r="X225" s="34">
        <v>55153</v>
      </c>
      <c r="Y225" s="16">
        <v>1</v>
      </c>
      <c r="Z225" s="75" t="str">
        <f t="shared" si="3"/>
        <v>RenExistRes</v>
      </c>
      <c r="AA225" s="75">
        <f>IF(IFERROR(MATCH(C225,REN_Existing_Resources!E:E,0),FALSE),1,0)</f>
        <v>1</v>
      </c>
    </row>
    <row r="226" spans="2:27" x14ac:dyDescent="0.25">
      <c r="B226" s="29" t="s">
        <v>3334</v>
      </c>
      <c r="C226" s="29" t="s">
        <v>2260</v>
      </c>
      <c r="D226" s="29" t="s">
        <v>3397</v>
      </c>
      <c r="E226" s="29" t="s">
        <v>41</v>
      </c>
      <c r="F226" s="29" t="s">
        <v>2259</v>
      </c>
      <c r="G226" s="29"/>
      <c r="H226" s="13" t="s">
        <v>3337</v>
      </c>
      <c r="I226" s="13" t="s">
        <v>3338</v>
      </c>
      <c r="J226" s="30"/>
      <c r="K226" s="31">
        <v>139</v>
      </c>
      <c r="L226" s="31">
        <v>102.89</v>
      </c>
      <c r="M226" s="31"/>
      <c r="N226" s="32"/>
      <c r="O226" s="32"/>
      <c r="P226" s="32"/>
      <c r="Q226" s="32"/>
      <c r="R226" s="32"/>
      <c r="S226" s="32"/>
      <c r="T226" s="33">
        <v>0</v>
      </c>
      <c r="U226" s="33">
        <v>1</v>
      </c>
      <c r="V226" s="30">
        <v>41569</v>
      </c>
      <c r="W226" s="30"/>
      <c r="X226" s="34">
        <v>55153</v>
      </c>
      <c r="Y226" s="16">
        <v>1</v>
      </c>
      <c r="Z226" s="75" t="str">
        <f t="shared" si="3"/>
        <v>RenExistRes</v>
      </c>
      <c r="AA226" s="75">
        <f>IF(IFERROR(MATCH(C226,REN_Existing_Resources!E:E,0),FALSE),1,0)</f>
        <v>1</v>
      </c>
    </row>
    <row r="227" spans="2:27" x14ac:dyDescent="0.25">
      <c r="B227" s="29" t="s">
        <v>3334</v>
      </c>
      <c r="C227" s="29" t="s">
        <v>2263</v>
      </c>
      <c r="D227" s="29" t="s">
        <v>3397</v>
      </c>
      <c r="E227" s="29" t="s">
        <v>1901</v>
      </c>
      <c r="F227" s="29" t="s">
        <v>3714</v>
      </c>
      <c r="G227" s="29"/>
      <c r="H227" s="13" t="s">
        <v>3337</v>
      </c>
      <c r="I227" s="13" t="s">
        <v>3338</v>
      </c>
      <c r="J227" s="30"/>
      <c r="K227" s="31">
        <v>2</v>
      </c>
      <c r="L227" s="31">
        <v>1.74</v>
      </c>
      <c r="M227" s="31"/>
      <c r="N227" s="32"/>
      <c r="O227" s="32"/>
      <c r="P227" s="32"/>
      <c r="Q227" s="32"/>
      <c r="R227" s="32"/>
      <c r="S227" s="32"/>
      <c r="T227" s="33">
        <v>0</v>
      </c>
      <c r="U227" s="33">
        <v>1</v>
      </c>
      <c r="V227" s="30">
        <v>41639</v>
      </c>
      <c r="W227" s="30"/>
      <c r="X227" s="34">
        <v>55153</v>
      </c>
      <c r="Y227" s="16">
        <v>1</v>
      </c>
      <c r="Z227" s="75" t="str">
        <f t="shared" si="3"/>
        <v>RenExistRes</v>
      </c>
      <c r="AA227" s="75">
        <f>IF(IFERROR(MATCH(C227,REN_Existing_Resources!E:E,0),FALSE),1,0)</f>
        <v>1</v>
      </c>
    </row>
    <row r="228" spans="2:27" x14ac:dyDescent="0.25">
      <c r="B228" s="29" t="s">
        <v>3334</v>
      </c>
      <c r="C228" s="29" t="s">
        <v>2266</v>
      </c>
      <c r="D228" s="29" t="s">
        <v>3397</v>
      </c>
      <c r="E228" s="29" t="s">
        <v>1901</v>
      </c>
      <c r="F228" s="29" t="s">
        <v>3715</v>
      </c>
      <c r="G228" s="29"/>
      <c r="H228" s="13" t="s">
        <v>3337</v>
      </c>
      <c r="I228" s="13" t="s">
        <v>3338</v>
      </c>
      <c r="J228" s="30"/>
      <c r="K228" s="31">
        <v>5</v>
      </c>
      <c r="L228" s="31">
        <v>4.33</v>
      </c>
      <c r="M228" s="31"/>
      <c r="N228" s="32"/>
      <c r="O228" s="32"/>
      <c r="P228" s="32"/>
      <c r="Q228" s="32"/>
      <c r="R228" s="32"/>
      <c r="S228" s="32"/>
      <c r="T228" s="33">
        <v>0</v>
      </c>
      <c r="U228" s="33">
        <v>1</v>
      </c>
      <c r="V228" s="30">
        <v>41639</v>
      </c>
      <c r="W228" s="30"/>
      <c r="X228" s="34">
        <v>55153</v>
      </c>
      <c r="Y228" s="16">
        <v>1</v>
      </c>
      <c r="Z228" s="75" t="str">
        <f t="shared" si="3"/>
        <v>RenExistRes</v>
      </c>
      <c r="AA228" s="75">
        <f>IF(IFERROR(MATCH(C228,REN_Existing_Resources!E:E,0),FALSE),1,0)</f>
        <v>1</v>
      </c>
    </row>
    <row r="229" spans="2:27" x14ac:dyDescent="0.25">
      <c r="B229" s="29" t="s">
        <v>3334</v>
      </c>
      <c r="C229" s="29" t="s">
        <v>3202</v>
      </c>
      <c r="D229" s="29" t="s">
        <v>134</v>
      </c>
      <c r="E229" s="29" t="s">
        <v>3547</v>
      </c>
      <c r="F229" s="29" t="s">
        <v>3716</v>
      </c>
      <c r="G229" s="29"/>
      <c r="H229" s="13" t="s">
        <v>3390</v>
      </c>
      <c r="I229" s="13" t="s">
        <v>3338</v>
      </c>
      <c r="J229" s="30"/>
      <c r="K229" s="31">
        <v>2.83</v>
      </c>
      <c r="L229" s="31">
        <v>0.67</v>
      </c>
      <c r="M229" s="31"/>
      <c r="N229" s="32"/>
      <c r="O229" s="32"/>
      <c r="P229" s="32"/>
      <c r="Q229" s="32"/>
      <c r="R229" s="32"/>
      <c r="S229" s="32"/>
      <c r="T229" s="33">
        <v>0</v>
      </c>
      <c r="U229" s="33">
        <v>1</v>
      </c>
      <c r="V229" s="30">
        <v>29852</v>
      </c>
      <c r="W229" s="30"/>
      <c r="X229" s="34">
        <v>55153</v>
      </c>
      <c r="Y229" s="16">
        <v>1</v>
      </c>
      <c r="Z229" s="75" t="str">
        <f t="shared" si="3"/>
        <v>RenExistRes</v>
      </c>
      <c r="AA229" s="75">
        <f>IF(IFERROR(MATCH(C229,REN_Existing_Resources!E:E,0),FALSE),1,0)</f>
        <v>1</v>
      </c>
    </row>
    <row r="230" spans="2:27" x14ac:dyDescent="0.25">
      <c r="B230" s="29" t="s">
        <v>3334</v>
      </c>
      <c r="C230" s="29" t="s">
        <v>3717</v>
      </c>
      <c r="D230" s="29" t="s">
        <v>229</v>
      </c>
      <c r="E230" s="29" t="s">
        <v>3477</v>
      </c>
      <c r="F230" s="29" t="s">
        <v>3718</v>
      </c>
      <c r="G230" s="29"/>
      <c r="H230" s="13" t="s">
        <v>3390</v>
      </c>
      <c r="I230" s="13" t="s">
        <v>3338</v>
      </c>
      <c r="J230" s="30" t="s">
        <v>3391</v>
      </c>
      <c r="K230" s="31">
        <v>70.400000000000006</v>
      </c>
      <c r="L230" s="31">
        <v>70</v>
      </c>
      <c r="M230" s="31"/>
      <c r="N230" s="32"/>
      <c r="O230" s="32"/>
      <c r="P230" s="32"/>
      <c r="Q230" s="32"/>
      <c r="R230" s="32"/>
      <c r="S230" s="32"/>
      <c r="T230" s="33">
        <v>0</v>
      </c>
      <c r="U230" s="33">
        <v>1</v>
      </c>
      <c r="V230" s="30">
        <v>17899</v>
      </c>
      <c r="W230" s="30"/>
      <c r="X230" s="34">
        <v>55153</v>
      </c>
      <c r="Y230" s="16">
        <v>1</v>
      </c>
      <c r="Z230" s="75" t="str">
        <f t="shared" si="3"/>
        <v>CAISO_Hydro</v>
      </c>
      <c r="AA230" s="75">
        <f>IF(IFERROR(MATCH(C230,REN_Existing_Resources!E:E,0),FALSE),1,0)</f>
        <v>0</v>
      </c>
    </row>
    <row r="231" spans="2:27" x14ac:dyDescent="0.25">
      <c r="B231" s="29" t="s">
        <v>3334</v>
      </c>
      <c r="C231" s="29" t="s">
        <v>381</v>
      </c>
      <c r="D231" s="29" t="s">
        <v>134</v>
      </c>
      <c r="E231" s="29" t="s">
        <v>3719</v>
      </c>
      <c r="F231" s="29" t="s">
        <v>3720</v>
      </c>
      <c r="G231" s="29"/>
      <c r="H231" s="13" t="s">
        <v>3390</v>
      </c>
      <c r="I231" s="13" t="s">
        <v>3338</v>
      </c>
      <c r="J231" s="30"/>
      <c r="K231" s="31">
        <v>0.9</v>
      </c>
      <c r="L231" s="31">
        <v>0.9</v>
      </c>
      <c r="M231" s="31"/>
      <c r="N231" s="32"/>
      <c r="O231" s="32"/>
      <c r="P231" s="32"/>
      <c r="Q231" s="32"/>
      <c r="R231" s="32"/>
      <c r="S231" s="32"/>
      <c r="T231" s="33">
        <v>0</v>
      </c>
      <c r="U231" s="33">
        <v>1</v>
      </c>
      <c r="V231" s="30">
        <v>6941</v>
      </c>
      <c r="W231" s="30"/>
      <c r="X231" s="34">
        <v>55153</v>
      </c>
      <c r="Y231" s="16">
        <v>1</v>
      </c>
      <c r="Z231" s="75" t="str">
        <f t="shared" si="3"/>
        <v>RenExistRes</v>
      </c>
      <c r="AA231" s="75">
        <f>IF(IFERROR(MATCH(C231,REN_Existing_Resources!E:E,0),FALSE),1,0)</f>
        <v>1</v>
      </c>
    </row>
    <row r="232" spans="2:27" x14ac:dyDescent="0.25">
      <c r="B232" s="29" t="s">
        <v>3334</v>
      </c>
      <c r="C232" s="29" t="s">
        <v>375</v>
      </c>
      <c r="D232" s="29" t="s">
        <v>134</v>
      </c>
      <c r="E232" s="29" t="s">
        <v>3719</v>
      </c>
      <c r="F232" s="29" t="s">
        <v>3721</v>
      </c>
      <c r="G232" s="29"/>
      <c r="H232" s="13" t="s">
        <v>3390</v>
      </c>
      <c r="I232" s="13" t="s">
        <v>3338</v>
      </c>
      <c r="J232" s="30"/>
      <c r="K232" s="31">
        <v>3.2</v>
      </c>
      <c r="L232" s="31">
        <v>3.2</v>
      </c>
      <c r="M232" s="31"/>
      <c r="N232" s="32"/>
      <c r="O232" s="32"/>
      <c r="P232" s="32"/>
      <c r="Q232" s="32"/>
      <c r="R232" s="32"/>
      <c r="S232" s="32"/>
      <c r="T232" s="33">
        <v>0</v>
      </c>
      <c r="U232" s="33">
        <v>1</v>
      </c>
      <c r="V232" s="30">
        <v>6211</v>
      </c>
      <c r="W232" s="30"/>
      <c r="X232" s="34">
        <v>55153</v>
      </c>
      <c r="Y232" s="16">
        <v>1</v>
      </c>
      <c r="Z232" s="75" t="str">
        <f t="shared" si="3"/>
        <v>RenExistRes</v>
      </c>
      <c r="AA232" s="75">
        <f>IF(IFERROR(MATCH(C232,REN_Existing_Resources!E:E,0),FALSE),1,0)</f>
        <v>1</v>
      </c>
    </row>
    <row r="233" spans="2:27" x14ac:dyDescent="0.25">
      <c r="B233" s="29" t="s">
        <v>3334</v>
      </c>
      <c r="C233" s="29" t="s">
        <v>398</v>
      </c>
      <c r="D233" s="29" t="s">
        <v>134</v>
      </c>
      <c r="E233" s="29" t="s">
        <v>3719</v>
      </c>
      <c r="F233" s="29" t="s">
        <v>3722</v>
      </c>
      <c r="G233" s="29"/>
      <c r="H233" s="13" t="s">
        <v>3390</v>
      </c>
      <c r="I233" s="13" t="s">
        <v>3338</v>
      </c>
      <c r="J233" s="30"/>
      <c r="K233" s="31">
        <v>4.2</v>
      </c>
      <c r="L233" s="31">
        <v>4.2</v>
      </c>
      <c r="M233" s="31"/>
      <c r="N233" s="32"/>
      <c r="O233" s="32"/>
      <c r="P233" s="32"/>
      <c r="Q233" s="32"/>
      <c r="R233" s="32"/>
      <c r="S233" s="32"/>
      <c r="T233" s="33">
        <v>0</v>
      </c>
      <c r="U233" s="33">
        <v>1</v>
      </c>
      <c r="V233" s="30">
        <v>8402</v>
      </c>
      <c r="W233" s="30"/>
      <c r="X233" s="34">
        <v>55153</v>
      </c>
      <c r="Y233" s="16">
        <v>1</v>
      </c>
      <c r="Z233" s="75" t="str">
        <f t="shared" si="3"/>
        <v>RenExistRes</v>
      </c>
      <c r="AA233" s="75">
        <f>IF(IFERROR(MATCH(C233,REN_Existing_Resources!E:E,0),FALSE),1,0)</f>
        <v>1</v>
      </c>
    </row>
    <row r="234" spans="2:27" x14ac:dyDescent="0.25">
      <c r="B234" s="29" t="s">
        <v>3334</v>
      </c>
      <c r="C234" s="29" t="s">
        <v>3723</v>
      </c>
      <c r="D234" s="29" t="s">
        <v>3460</v>
      </c>
      <c r="E234" s="29" t="s">
        <v>3724</v>
      </c>
      <c r="F234" s="29" t="s">
        <v>3725</v>
      </c>
      <c r="G234" s="29" t="s">
        <v>3726</v>
      </c>
      <c r="H234" s="13" t="s">
        <v>3362</v>
      </c>
      <c r="I234" s="13" t="s">
        <v>3727</v>
      </c>
      <c r="J234" s="30" t="s">
        <v>3364</v>
      </c>
      <c r="K234" s="35">
        <v>232.78</v>
      </c>
      <c r="L234" s="35">
        <v>232.78</v>
      </c>
      <c r="M234" s="35">
        <v>232.78</v>
      </c>
      <c r="N234" s="32"/>
      <c r="O234" s="32">
        <v>7606.0303582401057</v>
      </c>
      <c r="P234" s="32">
        <v>7606.0303582401057</v>
      </c>
      <c r="Q234" s="32"/>
      <c r="R234" s="32"/>
      <c r="S234" s="32"/>
      <c r="T234" s="33">
        <v>1</v>
      </c>
      <c r="U234" s="33">
        <v>1</v>
      </c>
      <c r="V234" s="30">
        <v>35053</v>
      </c>
      <c r="W234" s="30"/>
      <c r="X234" s="34">
        <v>55153</v>
      </c>
      <c r="Y234" s="16">
        <v>1</v>
      </c>
      <c r="Z234" s="75" t="str">
        <f t="shared" si="3"/>
        <v>CAISO_CHP</v>
      </c>
      <c r="AA234" s="75">
        <f>IF(IFERROR(MATCH(C234,REN_Existing_Resources!E:E,0),FALSE),1,0)</f>
        <v>0</v>
      </c>
    </row>
    <row r="235" spans="2:27" x14ac:dyDescent="0.25">
      <c r="B235" s="29" t="s">
        <v>3334</v>
      </c>
      <c r="C235" s="29" t="s">
        <v>2335</v>
      </c>
      <c r="D235" s="29" t="s">
        <v>3397</v>
      </c>
      <c r="E235" s="29" t="s">
        <v>1901</v>
      </c>
      <c r="F235" s="29" t="s">
        <v>3728</v>
      </c>
      <c r="G235" s="29"/>
      <c r="H235" s="13" t="s">
        <v>3404</v>
      </c>
      <c r="I235" s="13" t="s">
        <v>3338</v>
      </c>
      <c r="J235" s="30"/>
      <c r="K235" s="31">
        <v>50</v>
      </c>
      <c r="L235" s="31">
        <v>7.63</v>
      </c>
      <c r="M235" s="31"/>
      <c r="N235" s="32"/>
      <c r="O235" s="32"/>
      <c r="P235" s="32"/>
      <c r="Q235" s="32"/>
      <c r="R235" s="32"/>
      <c r="S235" s="32"/>
      <c r="T235" s="33">
        <v>0</v>
      </c>
      <c r="U235" s="33">
        <v>1</v>
      </c>
      <c r="V235" s="30">
        <v>38707</v>
      </c>
      <c r="W235" s="30"/>
      <c r="X235" s="34">
        <v>55153</v>
      </c>
      <c r="Y235" s="16">
        <v>1</v>
      </c>
      <c r="Z235" s="75" t="str">
        <f t="shared" si="3"/>
        <v>RenExistRes</v>
      </c>
      <c r="AA235" s="75">
        <f>IF(IFERROR(MATCH(C235,REN_Existing_Resources!E:E,0),FALSE),1,0)</f>
        <v>1</v>
      </c>
    </row>
    <row r="236" spans="2:27" x14ac:dyDescent="0.25">
      <c r="B236" s="29" t="s">
        <v>3334</v>
      </c>
      <c r="C236" s="29" t="s">
        <v>3272</v>
      </c>
      <c r="D236" s="29" t="s">
        <v>3471</v>
      </c>
      <c r="E236" s="29"/>
      <c r="F236" s="29" t="s">
        <v>3271</v>
      </c>
      <c r="G236" s="29"/>
      <c r="H236" s="13" t="s">
        <v>3337</v>
      </c>
      <c r="I236" s="13" t="s">
        <v>3338</v>
      </c>
      <c r="J236" s="30"/>
      <c r="K236" s="31">
        <v>20</v>
      </c>
      <c r="L236" s="31">
        <v>0</v>
      </c>
      <c r="M236" s="31"/>
      <c r="N236" s="32"/>
      <c r="O236" s="32"/>
      <c r="P236" s="32"/>
      <c r="Q236" s="32"/>
      <c r="R236" s="32"/>
      <c r="S236" s="32"/>
      <c r="T236" s="33">
        <v>0</v>
      </c>
      <c r="U236" s="33">
        <v>1</v>
      </c>
      <c r="V236" s="30">
        <v>42551</v>
      </c>
      <c r="W236" s="30"/>
      <c r="X236" s="34">
        <v>55153</v>
      </c>
      <c r="Y236" s="16">
        <v>1</v>
      </c>
      <c r="Z236" s="75" t="str">
        <f t="shared" si="3"/>
        <v>RenExistRes</v>
      </c>
      <c r="AA236" s="75">
        <f>IF(IFERROR(MATCH(C236,REN_Existing_Resources!E:E,0),FALSE),1,0)</f>
        <v>1</v>
      </c>
    </row>
    <row r="237" spans="2:27" x14ac:dyDescent="0.25">
      <c r="B237" s="29" t="s">
        <v>3334</v>
      </c>
      <c r="C237" s="29" t="s">
        <v>3729</v>
      </c>
      <c r="D237" s="29" t="s">
        <v>3351</v>
      </c>
      <c r="E237" s="29" t="s">
        <v>3352</v>
      </c>
      <c r="F237" s="29" t="s">
        <v>3730</v>
      </c>
      <c r="G237" s="29" t="s">
        <v>3731</v>
      </c>
      <c r="H237" s="13" t="s">
        <v>3355</v>
      </c>
      <c r="I237" s="13" t="s">
        <v>3356</v>
      </c>
      <c r="J237" s="30" t="s">
        <v>3357</v>
      </c>
      <c r="K237" s="31">
        <v>42.81</v>
      </c>
      <c r="L237" s="31">
        <v>40.64</v>
      </c>
      <c r="M237" s="31">
        <v>19.264500000000002</v>
      </c>
      <c r="N237" s="32">
        <v>1452.2518091463414</v>
      </c>
      <c r="O237" s="32">
        <v>12218.312195912484</v>
      </c>
      <c r="P237" s="32">
        <v>13751.859533687337</v>
      </c>
      <c r="Q237" s="32">
        <v>139.21951219512195</v>
      </c>
      <c r="R237" s="32">
        <v>139.21951219512195</v>
      </c>
      <c r="S237" s="32"/>
      <c r="T237" s="33">
        <v>1</v>
      </c>
      <c r="U237" s="33">
        <v>1</v>
      </c>
      <c r="V237" s="30">
        <v>32874</v>
      </c>
      <c r="W237" s="30"/>
      <c r="X237" s="34">
        <v>55153</v>
      </c>
      <c r="Y237" s="16">
        <v>1</v>
      </c>
      <c r="Z237" s="75" t="str">
        <f t="shared" si="3"/>
        <v>CAISO_Peaker2</v>
      </c>
      <c r="AA237" s="75">
        <f>IF(IFERROR(MATCH(C237,REN_Existing_Resources!E:E,0),FALSE),1,0)</f>
        <v>0</v>
      </c>
    </row>
    <row r="238" spans="2:27" x14ac:dyDescent="0.25">
      <c r="B238" s="29" t="s">
        <v>3334</v>
      </c>
      <c r="C238" s="29" t="s">
        <v>3732</v>
      </c>
      <c r="D238" s="29" t="s">
        <v>3351</v>
      </c>
      <c r="E238" s="29" t="s">
        <v>3418</v>
      </c>
      <c r="F238" s="29" t="s">
        <v>3733</v>
      </c>
      <c r="G238" s="29" t="s">
        <v>3734</v>
      </c>
      <c r="H238" s="13" t="s">
        <v>3355</v>
      </c>
      <c r="I238" s="13" t="s">
        <v>3356</v>
      </c>
      <c r="J238" s="30" t="s">
        <v>3357</v>
      </c>
      <c r="K238" s="31">
        <v>44</v>
      </c>
      <c r="L238" s="31">
        <v>42</v>
      </c>
      <c r="M238" s="31">
        <v>19.8</v>
      </c>
      <c r="N238" s="32">
        <v>1492.6208000000001</v>
      </c>
      <c r="O238" s="32">
        <v>12188.462545454549</v>
      </c>
      <c r="P238" s="32">
        <v>13386.752323232324</v>
      </c>
      <c r="Q238" s="32">
        <v>156.44444444444443</v>
      </c>
      <c r="R238" s="32">
        <v>156.44444444444443</v>
      </c>
      <c r="S238" s="32"/>
      <c r="T238" s="33">
        <v>1</v>
      </c>
      <c r="U238" s="33">
        <v>1</v>
      </c>
      <c r="V238" s="30">
        <v>37153</v>
      </c>
      <c r="W238" s="30"/>
      <c r="X238" s="34">
        <v>55153</v>
      </c>
      <c r="Y238" s="16">
        <v>1</v>
      </c>
      <c r="Z238" s="75" t="str">
        <f t="shared" si="3"/>
        <v>CAISO_Peaker2</v>
      </c>
      <c r="AA238" s="75">
        <f>IF(IFERROR(MATCH(C238,REN_Existing_Resources!E:E,0),FALSE),1,0)</f>
        <v>0</v>
      </c>
    </row>
    <row r="239" spans="2:27" x14ac:dyDescent="0.25">
      <c r="B239" s="29" t="s">
        <v>3334</v>
      </c>
      <c r="C239" s="29" t="s">
        <v>3735</v>
      </c>
      <c r="D239" s="29" t="s">
        <v>3365</v>
      </c>
      <c r="E239" s="29"/>
      <c r="F239" s="29" t="s">
        <v>3736</v>
      </c>
      <c r="G239" s="29" t="s">
        <v>3737</v>
      </c>
      <c r="H239" s="13" t="s">
        <v>3362</v>
      </c>
      <c r="I239" s="13" t="s">
        <v>3356</v>
      </c>
      <c r="J239" s="30" t="s">
        <v>3357</v>
      </c>
      <c r="K239" s="31">
        <v>47.49</v>
      </c>
      <c r="L239" s="31">
        <v>46</v>
      </c>
      <c r="M239" s="31">
        <v>47.015100000000004</v>
      </c>
      <c r="N239" s="32">
        <v>1611.0124921960073</v>
      </c>
      <c r="O239" s="32">
        <v>12035.352940108891</v>
      </c>
      <c r="P239" s="32">
        <v>12100.386808190799</v>
      </c>
      <c r="Q239" s="32">
        <v>82.741197822141558</v>
      </c>
      <c r="R239" s="32">
        <v>82.741197822141558</v>
      </c>
      <c r="S239" s="32"/>
      <c r="T239" s="33">
        <v>1</v>
      </c>
      <c r="U239" s="33">
        <v>1</v>
      </c>
      <c r="V239" s="30">
        <v>32952</v>
      </c>
      <c r="W239" s="30"/>
      <c r="X239" s="34">
        <v>55153</v>
      </c>
      <c r="Y239" s="16">
        <v>1</v>
      </c>
      <c r="Z239" s="75" t="str">
        <f t="shared" si="3"/>
        <v>CAISO_Peaker2</v>
      </c>
      <c r="AA239" s="75">
        <f>IF(IFERROR(MATCH(C239,REN_Existing_Resources!E:E,0),FALSE),1,0)</f>
        <v>0</v>
      </c>
    </row>
    <row r="240" spans="2:27" x14ac:dyDescent="0.25">
      <c r="B240" s="29" t="s">
        <v>3334</v>
      </c>
      <c r="C240" s="29" t="s">
        <v>3738</v>
      </c>
      <c r="D240" s="29" t="s">
        <v>83</v>
      </c>
      <c r="E240" s="29" t="s">
        <v>3739</v>
      </c>
      <c r="F240" s="29" t="s">
        <v>3740</v>
      </c>
      <c r="G240" s="29" t="s">
        <v>3741</v>
      </c>
      <c r="H240" s="13" t="s">
        <v>3362</v>
      </c>
      <c r="I240" s="13" t="s">
        <v>3356</v>
      </c>
      <c r="J240" s="30" t="s">
        <v>3357</v>
      </c>
      <c r="K240" s="31">
        <v>47.49</v>
      </c>
      <c r="L240" s="31">
        <v>47</v>
      </c>
      <c r="M240" s="31">
        <v>47.015100000000004</v>
      </c>
      <c r="N240" s="32">
        <v>1611.0128023508139</v>
      </c>
      <c r="O240" s="32">
        <v>11990.979041591321</v>
      </c>
      <c r="P240" s="32">
        <v>12055.564688476081</v>
      </c>
      <c r="Q240" s="32">
        <v>118.5103074141049</v>
      </c>
      <c r="R240" s="32">
        <v>118.16679927667271</v>
      </c>
      <c r="S240" s="32"/>
      <c r="T240" s="33">
        <v>1</v>
      </c>
      <c r="U240" s="33">
        <v>1</v>
      </c>
      <c r="V240" s="30">
        <v>34792</v>
      </c>
      <c r="W240" s="30"/>
      <c r="X240" s="34">
        <v>55153</v>
      </c>
      <c r="Y240" s="16">
        <v>1</v>
      </c>
      <c r="Z240" s="75" t="str">
        <f t="shared" si="3"/>
        <v>CAISO_Peaker2</v>
      </c>
      <c r="AA240" s="75">
        <f>IF(IFERROR(MATCH(C240,REN_Existing_Resources!E:E,0),FALSE),1,0)</f>
        <v>0</v>
      </c>
    </row>
    <row r="241" spans="2:27" x14ac:dyDescent="0.25">
      <c r="B241" s="29" t="s">
        <v>3334</v>
      </c>
      <c r="C241" s="29" t="s">
        <v>2248</v>
      </c>
      <c r="D241" s="29" t="s">
        <v>3397</v>
      </c>
      <c r="E241" s="29" t="s">
        <v>41</v>
      </c>
      <c r="F241" s="29" t="s">
        <v>3742</v>
      </c>
      <c r="G241" s="29"/>
      <c r="H241" s="13" t="s">
        <v>3337</v>
      </c>
      <c r="I241" s="13" t="s">
        <v>3338</v>
      </c>
      <c r="J241" s="30"/>
      <c r="K241" s="31">
        <v>130</v>
      </c>
      <c r="L241" s="31">
        <v>87.4</v>
      </c>
      <c r="M241" s="31"/>
      <c r="N241" s="32"/>
      <c r="O241" s="32"/>
      <c r="P241" s="32"/>
      <c r="Q241" s="32"/>
      <c r="R241" s="32"/>
      <c r="S241" s="32"/>
      <c r="T241" s="33">
        <v>0</v>
      </c>
      <c r="U241" s="33">
        <v>1</v>
      </c>
      <c r="V241" s="30">
        <v>41558</v>
      </c>
      <c r="W241" s="30"/>
      <c r="X241" s="34">
        <v>55153</v>
      </c>
      <c r="Y241" s="16">
        <v>1</v>
      </c>
      <c r="Z241" s="75" t="str">
        <f t="shared" si="3"/>
        <v>RenExistRes</v>
      </c>
      <c r="AA241" s="75">
        <f>IF(IFERROR(MATCH(C241,REN_Existing_Resources!E:E,0),FALSE),1,0)</f>
        <v>1</v>
      </c>
    </row>
    <row r="242" spans="2:27" x14ac:dyDescent="0.25">
      <c r="B242" s="29" t="s">
        <v>3334</v>
      </c>
      <c r="C242" s="29" t="s">
        <v>48</v>
      </c>
      <c r="D242" s="29" t="s">
        <v>3342</v>
      </c>
      <c r="E242" s="29" t="s">
        <v>3743</v>
      </c>
      <c r="F242" s="29" t="s">
        <v>3744</v>
      </c>
      <c r="G242" s="29"/>
      <c r="H242" s="13" t="s">
        <v>3488</v>
      </c>
      <c r="I242" s="13" t="s">
        <v>3338</v>
      </c>
      <c r="J242" s="30"/>
      <c r="K242" s="31">
        <v>0.85</v>
      </c>
      <c r="L242" s="31">
        <v>0</v>
      </c>
      <c r="M242" s="31"/>
      <c r="N242" s="32"/>
      <c r="O242" s="32"/>
      <c r="P242" s="32"/>
      <c r="Q242" s="32"/>
      <c r="R242" s="32"/>
      <c r="S242" s="32"/>
      <c r="T242" s="33">
        <v>0</v>
      </c>
      <c r="U242" s="33">
        <v>1</v>
      </c>
      <c r="V242" s="30">
        <v>41815</v>
      </c>
      <c r="W242" s="30"/>
      <c r="X242" s="34">
        <v>55153</v>
      </c>
      <c r="Y242" s="16">
        <v>1</v>
      </c>
      <c r="Z242" s="75" t="str">
        <f t="shared" si="3"/>
        <v>RenExistRes</v>
      </c>
      <c r="AA242" s="75">
        <f>IF(IFERROR(MATCH(C242,REN_Existing_Resources!E:E,0),FALSE),1,0)</f>
        <v>1</v>
      </c>
    </row>
    <row r="243" spans="2:27" x14ac:dyDescent="0.25">
      <c r="B243" s="29" t="s">
        <v>3334</v>
      </c>
      <c r="C243" s="29" t="s">
        <v>2563</v>
      </c>
      <c r="D243" s="29" t="s">
        <v>3365</v>
      </c>
      <c r="E243" s="29"/>
      <c r="F243" s="29" t="s">
        <v>3745</v>
      </c>
      <c r="G243" s="29"/>
      <c r="H243" s="13" t="s">
        <v>3488</v>
      </c>
      <c r="I243" s="13" t="s">
        <v>3338</v>
      </c>
      <c r="J243" s="30"/>
      <c r="K243" s="31">
        <v>4.53</v>
      </c>
      <c r="L243" s="31">
        <v>4.1399999999999997</v>
      </c>
      <c r="M243" s="31"/>
      <c r="N243" s="32"/>
      <c r="O243" s="32"/>
      <c r="P243" s="32"/>
      <c r="Q243" s="32"/>
      <c r="R243" s="32"/>
      <c r="S243" s="32"/>
      <c r="T243" s="33">
        <v>0</v>
      </c>
      <c r="U243" s="33">
        <v>1</v>
      </c>
      <c r="V243" s="30">
        <v>39326</v>
      </c>
      <c r="W243" s="30"/>
      <c r="X243" s="34">
        <v>55153</v>
      </c>
      <c r="Y243" s="16">
        <v>1</v>
      </c>
      <c r="Z243" s="75" t="str">
        <f t="shared" si="3"/>
        <v>RenExistRes</v>
      </c>
      <c r="AA243" s="75">
        <f>IF(IFERROR(MATCH(C243,REN_Existing_Resources!E:E,0),FALSE),1,0)</f>
        <v>1</v>
      </c>
    </row>
    <row r="244" spans="2:27" x14ac:dyDescent="0.25">
      <c r="B244" s="29" t="s">
        <v>3334</v>
      </c>
      <c r="C244" s="29" t="s">
        <v>32</v>
      </c>
      <c r="D244" s="29" t="s">
        <v>3365</v>
      </c>
      <c r="E244" s="29"/>
      <c r="F244" s="29" t="s">
        <v>3746</v>
      </c>
      <c r="G244" s="29"/>
      <c r="H244" s="13" t="s">
        <v>3370</v>
      </c>
      <c r="I244" s="13" t="s">
        <v>3338</v>
      </c>
      <c r="J244" s="30"/>
      <c r="K244" s="31">
        <v>2</v>
      </c>
      <c r="L244" s="31">
        <v>0.53</v>
      </c>
      <c r="M244" s="31"/>
      <c r="N244" s="32"/>
      <c r="O244" s="32"/>
      <c r="P244" s="32"/>
      <c r="Q244" s="32"/>
      <c r="R244" s="32"/>
      <c r="S244" s="32"/>
      <c r="T244" s="33">
        <v>1</v>
      </c>
      <c r="U244" s="33">
        <v>1</v>
      </c>
      <c r="V244" s="30">
        <v>38869</v>
      </c>
      <c r="W244" s="30"/>
      <c r="X244" s="34">
        <v>55153</v>
      </c>
      <c r="Y244" s="16">
        <v>1</v>
      </c>
      <c r="Z244" s="75" t="str">
        <f t="shared" si="3"/>
        <v>RenExistRes</v>
      </c>
      <c r="AA244" s="75">
        <f>IF(IFERROR(MATCH(C244,REN_Existing_Resources!E:E,0),FALSE),1,0)</f>
        <v>1</v>
      </c>
    </row>
    <row r="245" spans="2:27" x14ac:dyDescent="0.25">
      <c r="B245" s="29" t="s">
        <v>3334</v>
      </c>
      <c r="C245" s="29" t="s">
        <v>226</v>
      </c>
      <c r="D245" s="29" t="s">
        <v>3365</v>
      </c>
      <c r="E245" s="29"/>
      <c r="F245" s="29" t="s">
        <v>3747</v>
      </c>
      <c r="G245" s="29"/>
      <c r="H245" s="13" t="s">
        <v>3390</v>
      </c>
      <c r="I245" s="13" t="s">
        <v>3338</v>
      </c>
      <c r="J245" s="30"/>
      <c r="K245" s="31">
        <v>0.5</v>
      </c>
      <c r="L245" s="31">
        <v>0.02</v>
      </c>
      <c r="M245" s="31"/>
      <c r="N245" s="32"/>
      <c r="O245" s="32"/>
      <c r="P245" s="32"/>
      <c r="Q245" s="32"/>
      <c r="R245" s="32"/>
      <c r="S245" s="32"/>
      <c r="T245" s="33">
        <v>0</v>
      </c>
      <c r="U245" s="33">
        <v>1</v>
      </c>
      <c r="V245" s="30">
        <v>29952</v>
      </c>
      <c r="W245" s="30"/>
      <c r="X245" s="34">
        <v>55153</v>
      </c>
      <c r="Y245" s="16">
        <v>1</v>
      </c>
      <c r="Z245" s="75" t="str">
        <f t="shared" si="3"/>
        <v>RenExistRes</v>
      </c>
      <c r="AA245" s="75">
        <f>IF(IFERROR(MATCH(C245,REN_Existing_Resources!E:E,0),FALSE),1,0)</f>
        <v>1</v>
      </c>
    </row>
    <row r="246" spans="2:27" x14ac:dyDescent="0.25">
      <c r="B246" s="29" t="s">
        <v>3334</v>
      </c>
      <c r="C246" s="29" t="s">
        <v>940</v>
      </c>
      <c r="D246" s="29" t="s">
        <v>3460</v>
      </c>
      <c r="E246" s="29" t="s">
        <v>3724</v>
      </c>
      <c r="F246" s="29" t="s">
        <v>3748</v>
      </c>
      <c r="G246" s="29"/>
      <c r="H246" s="13" t="s">
        <v>3337</v>
      </c>
      <c r="I246" s="13" t="s">
        <v>3338</v>
      </c>
      <c r="J246" s="30"/>
      <c r="K246" s="31">
        <v>19</v>
      </c>
      <c r="L246" s="31">
        <v>15.27</v>
      </c>
      <c r="M246" s="31"/>
      <c r="N246" s="32"/>
      <c r="O246" s="32"/>
      <c r="P246" s="32"/>
      <c r="Q246" s="32"/>
      <c r="R246" s="32"/>
      <c r="S246" s="32"/>
      <c r="T246" s="33">
        <v>0</v>
      </c>
      <c r="U246" s="33">
        <v>1</v>
      </c>
      <c r="V246" s="30">
        <v>42298</v>
      </c>
      <c r="W246" s="30"/>
      <c r="X246" s="34">
        <v>55153</v>
      </c>
      <c r="Y246" s="16">
        <v>1</v>
      </c>
      <c r="Z246" s="75" t="str">
        <f t="shared" si="3"/>
        <v>RenExistRes</v>
      </c>
      <c r="AA246" s="75">
        <f>IF(IFERROR(MATCH(C246,REN_Existing_Resources!E:E,0),FALSE),1,0)</f>
        <v>1</v>
      </c>
    </row>
    <row r="247" spans="2:27" x14ac:dyDescent="0.25">
      <c r="B247" s="29" t="s">
        <v>3334</v>
      </c>
      <c r="C247" s="29" t="s">
        <v>952</v>
      </c>
      <c r="D247" s="29" t="s">
        <v>229</v>
      </c>
      <c r="E247" s="29" t="s">
        <v>3486</v>
      </c>
      <c r="F247" s="29" t="s">
        <v>3749</v>
      </c>
      <c r="G247" s="29"/>
      <c r="H247" s="13" t="s">
        <v>3337</v>
      </c>
      <c r="I247" s="13" t="s">
        <v>3338</v>
      </c>
      <c r="J247" s="30"/>
      <c r="K247" s="31">
        <v>1</v>
      </c>
      <c r="L247" s="31">
        <v>0.9</v>
      </c>
      <c r="M247" s="31"/>
      <c r="N247" s="32"/>
      <c r="O247" s="32"/>
      <c r="P247" s="32"/>
      <c r="Q247" s="32"/>
      <c r="R247" s="32"/>
      <c r="S247" s="32"/>
      <c r="T247" s="33">
        <v>0</v>
      </c>
      <c r="U247" s="33">
        <v>1</v>
      </c>
      <c r="V247" s="30">
        <v>41456</v>
      </c>
      <c r="W247" s="30"/>
      <c r="X247" s="34">
        <v>55153</v>
      </c>
      <c r="Y247" s="16">
        <v>1</v>
      </c>
      <c r="Z247" s="75" t="str">
        <f t="shared" si="3"/>
        <v>RenExistRes</v>
      </c>
      <c r="AA247" s="75">
        <f>IF(IFERROR(MATCH(C247,REN_Existing_Resources!E:E,0),FALSE),1,0)</f>
        <v>1</v>
      </c>
    </row>
    <row r="248" spans="2:27" x14ac:dyDescent="0.25">
      <c r="B248" s="29" t="s">
        <v>3334</v>
      </c>
      <c r="C248" s="29" t="s">
        <v>955</v>
      </c>
      <c r="D248" s="29" t="s">
        <v>229</v>
      </c>
      <c r="E248" s="29" t="s">
        <v>3486</v>
      </c>
      <c r="F248" s="29" t="s">
        <v>3750</v>
      </c>
      <c r="G248" s="29"/>
      <c r="H248" s="13" t="s">
        <v>3337</v>
      </c>
      <c r="I248" s="13" t="s">
        <v>3338</v>
      </c>
      <c r="J248" s="30"/>
      <c r="K248" s="31">
        <v>1</v>
      </c>
      <c r="L248" s="31">
        <v>0.95</v>
      </c>
      <c r="M248" s="31"/>
      <c r="N248" s="32"/>
      <c r="O248" s="32"/>
      <c r="P248" s="32"/>
      <c r="Q248" s="32"/>
      <c r="R248" s="32"/>
      <c r="S248" s="32"/>
      <c r="T248" s="33">
        <v>0</v>
      </c>
      <c r="U248" s="33">
        <v>1</v>
      </c>
      <c r="V248" s="30">
        <v>41491</v>
      </c>
      <c r="W248" s="30"/>
      <c r="X248" s="34">
        <v>55153</v>
      </c>
      <c r="Y248" s="16">
        <v>1</v>
      </c>
      <c r="Z248" s="75" t="str">
        <f t="shared" si="3"/>
        <v>RenExistRes</v>
      </c>
      <c r="AA248" s="75">
        <f>IF(IFERROR(MATCH(C248,REN_Existing_Resources!E:E,0),FALSE),1,0)</f>
        <v>1</v>
      </c>
    </row>
    <row r="249" spans="2:27" x14ac:dyDescent="0.25">
      <c r="B249" s="29" t="s">
        <v>3334</v>
      </c>
      <c r="C249" s="29" t="s">
        <v>3060</v>
      </c>
      <c r="D249" s="29" t="s">
        <v>229</v>
      </c>
      <c r="E249" s="29" t="s">
        <v>3486</v>
      </c>
      <c r="F249" s="29" t="s">
        <v>3751</v>
      </c>
      <c r="G249" s="29"/>
      <c r="H249" s="13" t="s">
        <v>3488</v>
      </c>
      <c r="I249" s="13" t="s">
        <v>3338</v>
      </c>
      <c r="J249" s="30"/>
      <c r="K249" s="31">
        <v>4</v>
      </c>
      <c r="L249" s="31">
        <v>1.96</v>
      </c>
      <c r="M249" s="31"/>
      <c r="N249" s="32"/>
      <c r="O249" s="32"/>
      <c r="P249" s="32"/>
      <c r="Q249" s="32"/>
      <c r="R249" s="32"/>
      <c r="S249" s="32"/>
      <c r="T249" s="33">
        <v>0</v>
      </c>
      <c r="U249" s="33">
        <v>1</v>
      </c>
      <c r="V249" s="30">
        <v>35431</v>
      </c>
      <c r="W249" s="30"/>
      <c r="X249" s="34">
        <v>55153</v>
      </c>
      <c r="Y249" s="16">
        <v>1</v>
      </c>
      <c r="Z249" s="75" t="str">
        <f t="shared" si="3"/>
        <v>RenExistRes</v>
      </c>
      <c r="AA249" s="75">
        <f>IF(IFERROR(MATCH(C249,REN_Existing_Resources!E:E,0),FALSE),1,0)</f>
        <v>1</v>
      </c>
    </row>
    <row r="250" spans="2:27" x14ac:dyDescent="0.25">
      <c r="B250" s="29" t="s">
        <v>3334</v>
      </c>
      <c r="C250" s="29" t="s">
        <v>571</v>
      </c>
      <c r="D250" s="29" t="s">
        <v>229</v>
      </c>
      <c r="E250" s="29" t="s">
        <v>3752</v>
      </c>
      <c r="F250" s="29" t="s">
        <v>571</v>
      </c>
      <c r="G250" s="29"/>
      <c r="H250" s="13" t="s">
        <v>3390</v>
      </c>
      <c r="I250" s="13" t="s">
        <v>3338</v>
      </c>
      <c r="J250" s="30" t="s">
        <v>3391</v>
      </c>
      <c r="K250" s="31">
        <v>2</v>
      </c>
      <c r="L250" s="31">
        <v>0</v>
      </c>
      <c r="M250" s="31"/>
      <c r="N250" s="32"/>
      <c r="O250" s="32"/>
      <c r="P250" s="32"/>
      <c r="Q250" s="32"/>
      <c r="R250" s="32"/>
      <c r="S250" s="32"/>
      <c r="T250" s="33">
        <v>0</v>
      </c>
      <c r="U250" s="33">
        <v>1</v>
      </c>
      <c r="V250" s="30">
        <v>32902</v>
      </c>
      <c r="W250" s="30"/>
      <c r="X250" s="34">
        <v>55153</v>
      </c>
      <c r="Y250" s="16">
        <v>1</v>
      </c>
      <c r="Z250" s="75" t="str">
        <f t="shared" si="3"/>
        <v>CAISO_Hydro</v>
      </c>
      <c r="AA250" s="75">
        <f>IF(IFERROR(MATCH(C250,REN_Existing_Resources!E:E,0),FALSE),1,0)</f>
        <v>1</v>
      </c>
    </row>
    <row r="251" spans="2:27" x14ac:dyDescent="0.25">
      <c r="B251" s="29" t="s">
        <v>3334</v>
      </c>
      <c r="C251" s="29" t="s">
        <v>357</v>
      </c>
      <c r="D251" s="29" t="s">
        <v>229</v>
      </c>
      <c r="E251" s="29" t="s">
        <v>3486</v>
      </c>
      <c r="F251" s="29" t="s">
        <v>3753</v>
      </c>
      <c r="G251" s="29"/>
      <c r="H251" s="13" t="s">
        <v>3390</v>
      </c>
      <c r="I251" s="13" t="s">
        <v>3338</v>
      </c>
      <c r="J251" s="30"/>
      <c r="K251" s="31">
        <v>7</v>
      </c>
      <c r="L251" s="31">
        <v>7</v>
      </c>
      <c r="M251" s="31"/>
      <c r="N251" s="32"/>
      <c r="O251" s="32"/>
      <c r="P251" s="32"/>
      <c r="Q251" s="32"/>
      <c r="R251" s="32"/>
      <c r="S251" s="32"/>
      <c r="T251" s="33">
        <v>0</v>
      </c>
      <c r="U251" s="33">
        <v>1</v>
      </c>
      <c r="V251" s="30">
        <v>2923</v>
      </c>
      <c r="W251" s="30"/>
      <c r="X251" s="34">
        <v>55153</v>
      </c>
      <c r="Y251" s="16">
        <v>1</v>
      </c>
      <c r="Z251" s="75" t="str">
        <f t="shared" si="3"/>
        <v>RenExistRes</v>
      </c>
      <c r="AA251" s="75">
        <f>IF(IFERROR(MATCH(C251,REN_Existing_Resources!E:E,0),FALSE),1,0)</f>
        <v>1</v>
      </c>
    </row>
    <row r="252" spans="2:27" x14ac:dyDescent="0.25">
      <c r="B252" s="29" t="s">
        <v>3334</v>
      </c>
      <c r="C252" s="29" t="s">
        <v>1856</v>
      </c>
      <c r="D252" s="29" t="s">
        <v>3351</v>
      </c>
      <c r="E252" s="29" t="s">
        <v>3352</v>
      </c>
      <c r="F252" s="29" t="s">
        <v>3754</v>
      </c>
      <c r="G252" s="29"/>
      <c r="H252" s="13" t="s">
        <v>3337</v>
      </c>
      <c r="I252" s="13" t="s">
        <v>3338</v>
      </c>
      <c r="J252" s="30"/>
      <c r="K252" s="31">
        <v>1.5</v>
      </c>
      <c r="L252" s="31">
        <v>0.75</v>
      </c>
      <c r="M252" s="31"/>
      <c r="N252" s="32"/>
      <c r="O252" s="32"/>
      <c r="P252" s="32"/>
      <c r="Q252" s="32"/>
      <c r="R252" s="32"/>
      <c r="S252" s="32"/>
      <c r="T252" s="33">
        <v>0</v>
      </c>
      <c r="U252" s="33">
        <v>1</v>
      </c>
      <c r="V252" s="30">
        <v>42116</v>
      </c>
      <c r="W252" s="30"/>
      <c r="X252" s="34">
        <v>55153</v>
      </c>
      <c r="Y252" s="16">
        <v>1</v>
      </c>
      <c r="Z252" s="75" t="str">
        <f t="shared" si="3"/>
        <v>RenExistRes</v>
      </c>
      <c r="AA252" s="75">
        <f>IF(IFERROR(MATCH(C252,REN_Existing_Resources!E:E,0),FALSE),1,0)</f>
        <v>1</v>
      </c>
    </row>
    <row r="253" spans="2:27" x14ac:dyDescent="0.25">
      <c r="B253" s="29" t="s">
        <v>3334</v>
      </c>
      <c r="C253" s="29" t="s">
        <v>1859</v>
      </c>
      <c r="D253" s="29" t="s">
        <v>3351</v>
      </c>
      <c r="E253" s="29" t="s">
        <v>3352</v>
      </c>
      <c r="F253" s="29" t="s">
        <v>3755</v>
      </c>
      <c r="G253" s="29"/>
      <c r="H253" s="13" t="s">
        <v>3337</v>
      </c>
      <c r="I253" s="13" t="s">
        <v>3338</v>
      </c>
      <c r="J253" s="30"/>
      <c r="K253" s="31">
        <v>1.75</v>
      </c>
      <c r="L253" s="31">
        <v>1.1100000000000001</v>
      </c>
      <c r="M253" s="31"/>
      <c r="N253" s="32"/>
      <c r="O253" s="32"/>
      <c r="P253" s="32"/>
      <c r="Q253" s="32"/>
      <c r="R253" s="32"/>
      <c r="S253" s="32"/>
      <c r="T253" s="33">
        <v>0</v>
      </c>
      <c r="U253" s="33">
        <v>1</v>
      </c>
      <c r="V253" s="30">
        <v>42095</v>
      </c>
      <c r="W253" s="30"/>
      <c r="X253" s="34">
        <v>55153</v>
      </c>
      <c r="Y253" s="16">
        <v>1</v>
      </c>
      <c r="Z253" s="75" t="str">
        <f t="shared" si="3"/>
        <v>RenExistRes</v>
      </c>
      <c r="AA253" s="75">
        <f>IF(IFERROR(MATCH(C253,REN_Existing_Resources!E:E,0),FALSE),1,0)</f>
        <v>1</v>
      </c>
    </row>
    <row r="254" spans="2:27" x14ac:dyDescent="0.25">
      <c r="B254" s="29" t="s">
        <v>3334</v>
      </c>
      <c r="C254" s="29" t="s">
        <v>1503</v>
      </c>
      <c r="D254" s="29" t="s">
        <v>3351</v>
      </c>
      <c r="E254" s="29" t="s">
        <v>3352</v>
      </c>
      <c r="F254" s="29" t="s">
        <v>3756</v>
      </c>
      <c r="G254" s="29"/>
      <c r="H254" s="13" t="s">
        <v>3337</v>
      </c>
      <c r="I254" s="13" t="s">
        <v>3338</v>
      </c>
      <c r="J254" s="30"/>
      <c r="K254" s="31">
        <v>1.1599999999999999</v>
      </c>
      <c r="L254" s="31">
        <v>0</v>
      </c>
      <c r="M254" s="31"/>
      <c r="N254" s="32"/>
      <c r="O254" s="32"/>
      <c r="P254" s="32"/>
      <c r="Q254" s="32"/>
      <c r="R254" s="32"/>
      <c r="S254" s="32"/>
      <c r="T254" s="33">
        <v>0</v>
      </c>
      <c r="U254" s="33">
        <v>1</v>
      </c>
      <c r="V254" s="30">
        <v>40949</v>
      </c>
      <c r="W254" s="30"/>
      <c r="X254" s="34">
        <v>55153</v>
      </c>
      <c r="Y254" s="16">
        <v>1</v>
      </c>
      <c r="Z254" s="75" t="str">
        <f t="shared" si="3"/>
        <v>RenExistRes</v>
      </c>
      <c r="AA254" s="75">
        <f>IF(IFERROR(MATCH(C254,REN_Existing_Resources!E:E,0),FALSE),1,0)</f>
        <v>1</v>
      </c>
    </row>
    <row r="255" spans="2:27" x14ac:dyDescent="0.25">
      <c r="B255" s="29" t="s">
        <v>3334</v>
      </c>
      <c r="C255" s="29" t="s">
        <v>1506</v>
      </c>
      <c r="D255" s="29" t="s">
        <v>3351</v>
      </c>
      <c r="E255" s="29" t="s">
        <v>3352</v>
      </c>
      <c r="F255" s="29" t="s">
        <v>3757</v>
      </c>
      <c r="G255" s="29"/>
      <c r="H255" s="13" t="s">
        <v>3337</v>
      </c>
      <c r="I255" s="13" t="s">
        <v>3338</v>
      </c>
      <c r="J255" s="30"/>
      <c r="K255" s="31">
        <v>1.25</v>
      </c>
      <c r="L255" s="31">
        <v>0</v>
      </c>
      <c r="M255" s="31"/>
      <c r="N255" s="32"/>
      <c r="O255" s="32"/>
      <c r="P255" s="32"/>
      <c r="Q255" s="32"/>
      <c r="R255" s="32"/>
      <c r="S255" s="32"/>
      <c r="T255" s="33">
        <v>0</v>
      </c>
      <c r="U255" s="33">
        <v>1</v>
      </c>
      <c r="V255" s="30">
        <v>41001</v>
      </c>
      <c r="W255" s="30"/>
      <c r="X255" s="34">
        <v>55153</v>
      </c>
      <c r="Y255" s="16">
        <v>1</v>
      </c>
      <c r="Z255" s="75" t="str">
        <f t="shared" si="3"/>
        <v>RenExistRes</v>
      </c>
      <c r="AA255" s="75">
        <f>IF(IFERROR(MATCH(C255,REN_Existing_Resources!E:E,0),FALSE),1,0)</f>
        <v>1</v>
      </c>
    </row>
    <row r="256" spans="2:27" x14ac:dyDescent="0.25">
      <c r="B256" s="29" t="s">
        <v>3334</v>
      </c>
      <c r="C256" s="29" t="s">
        <v>3758</v>
      </c>
      <c r="D256" s="29" t="s">
        <v>3339</v>
      </c>
      <c r="E256" s="29"/>
      <c r="F256" s="29"/>
      <c r="G256" s="29"/>
      <c r="H256" s="13" t="s">
        <v>3461</v>
      </c>
      <c r="I256" s="13" t="s">
        <v>3338</v>
      </c>
      <c r="J256" s="30"/>
      <c r="K256" s="31">
        <v>0</v>
      </c>
      <c r="L256" s="31">
        <v>0</v>
      </c>
      <c r="M256" s="31"/>
      <c r="N256" s="32"/>
      <c r="O256" s="32"/>
      <c r="P256" s="32"/>
      <c r="Q256" s="32"/>
      <c r="R256" s="32"/>
      <c r="S256" s="32"/>
      <c r="T256" s="33">
        <v>1</v>
      </c>
      <c r="U256" s="33">
        <v>1</v>
      </c>
      <c r="V256" s="74">
        <v>1</v>
      </c>
      <c r="W256" s="30"/>
      <c r="X256" s="34">
        <v>55153</v>
      </c>
      <c r="Y256" s="16">
        <v>1</v>
      </c>
      <c r="Z256" s="75" t="str">
        <f t="shared" si="3"/>
        <v>Unclassified</v>
      </c>
      <c r="AA256" s="75">
        <f>IF(IFERROR(MATCH(C256,REN_Existing_Resources!E:E,0),FALSE),1,0)</f>
        <v>0</v>
      </c>
    </row>
    <row r="257" spans="2:27" x14ac:dyDescent="0.25">
      <c r="B257" s="29" t="s">
        <v>3334</v>
      </c>
      <c r="C257" s="29" t="s">
        <v>1545</v>
      </c>
      <c r="D257" s="29" t="s">
        <v>3339</v>
      </c>
      <c r="E257" s="29" t="s">
        <v>3340</v>
      </c>
      <c r="F257" s="29" t="s">
        <v>3759</v>
      </c>
      <c r="G257" s="29"/>
      <c r="H257" s="13" t="s">
        <v>3337</v>
      </c>
      <c r="I257" s="13" t="s">
        <v>3338</v>
      </c>
      <c r="J257" s="30"/>
      <c r="K257" s="31">
        <v>5</v>
      </c>
      <c r="L257" s="31">
        <v>4.37</v>
      </c>
      <c r="M257" s="31"/>
      <c r="N257" s="32"/>
      <c r="O257" s="32"/>
      <c r="P257" s="32"/>
      <c r="Q257" s="32"/>
      <c r="R257" s="32"/>
      <c r="S257" s="32"/>
      <c r="T257" s="33">
        <v>0</v>
      </c>
      <c r="U257" s="33">
        <v>1</v>
      </c>
      <c r="V257" s="30">
        <v>41964</v>
      </c>
      <c r="W257" s="30"/>
      <c r="X257" s="34">
        <v>55153</v>
      </c>
      <c r="Y257" s="16">
        <v>1</v>
      </c>
      <c r="Z257" s="75" t="str">
        <f t="shared" si="3"/>
        <v>RenExistRes</v>
      </c>
      <c r="AA257" s="75">
        <f>IF(IFERROR(MATCH(C257,REN_Existing_Resources!E:E,0),FALSE),1,0)</f>
        <v>1</v>
      </c>
    </row>
    <row r="258" spans="2:27" x14ac:dyDescent="0.25">
      <c r="B258" s="29" t="s">
        <v>3334</v>
      </c>
      <c r="C258" s="29" t="s">
        <v>1922</v>
      </c>
      <c r="D258" s="29" t="s">
        <v>3339</v>
      </c>
      <c r="E258" s="29" t="s">
        <v>3340</v>
      </c>
      <c r="F258" s="29" t="s">
        <v>3760</v>
      </c>
      <c r="G258" s="29"/>
      <c r="H258" s="13" t="s">
        <v>3337</v>
      </c>
      <c r="I258" s="13" t="s">
        <v>3338</v>
      </c>
      <c r="J258" s="30"/>
      <c r="K258" s="31">
        <v>6.5</v>
      </c>
      <c r="L258" s="31">
        <v>5.39</v>
      </c>
      <c r="M258" s="31"/>
      <c r="N258" s="32"/>
      <c r="O258" s="32"/>
      <c r="P258" s="32"/>
      <c r="Q258" s="32"/>
      <c r="R258" s="32"/>
      <c r="S258" s="32"/>
      <c r="T258" s="33">
        <v>0</v>
      </c>
      <c r="U258" s="33">
        <v>1</v>
      </c>
      <c r="V258" s="30">
        <v>42158</v>
      </c>
      <c r="W258" s="30"/>
      <c r="X258" s="34">
        <v>55153</v>
      </c>
      <c r="Y258" s="16">
        <v>1</v>
      </c>
      <c r="Z258" s="75" t="str">
        <f t="shared" si="3"/>
        <v>RenExistRes</v>
      </c>
      <c r="AA258" s="75">
        <f>IF(IFERROR(MATCH(C258,REN_Existing_Resources!E:E,0),FALSE),1,0)</f>
        <v>1</v>
      </c>
    </row>
    <row r="259" spans="2:27" x14ac:dyDescent="0.25">
      <c r="B259" s="29" t="s">
        <v>3334</v>
      </c>
      <c r="C259" s="29" t="s">
        <v>3761</v>
      </c>
      <c r="D259" s="29" t="s">
        <v>3460</v>
      </c>
      <c r="E259" s="29" t="s">
        <v>3691</v>
      </c>
      <c r="F259" s="29" t="s">
        <v>3762</v>
      </c>
      <c r="G259" s="29" t="s">
        <v>3763</v>
      </c>
      <c r="H259" s="13" t="s">
        <v>3370</v>
      </c>
      <c r="I259" s="13" t="s">
        <v>3439</v>
      </c>
      <c r="J259" s="30" t="s">
        <v>3523</v>
      </c>
      <c r="K259" s="31">
        <v>147.80000000000001</v>
      </c>
      <c r="L259" s="31">
        <v>147.80000000000001</v>
      </c>
      <c r="M259" s="31">
        <v>81.290000000000006</v>
      </c>
      <c r="N259" s="32">
        <v>12377.943678756477</v>
      </c>
      <c r="O259" s="32">
        <v>7724.4902072538853</v>
      </c>
      <c r="P259" s="32">
        <v>8486.2912859161552</v>
      </c>
      <c r="Q259" s="32">
        <v>143.58808290155443</v>
      </c>
      <c r="R259" s="32">
        <v>143.58808290155443</v>
      </c>
      <c r="S259" s="32"/>
      <c r="T259" s="33">
        <v>1</v>
      </c>
      <c r="U259" s="33">
        <v>1</v>
      </c>
      <c r="V259" s="30">
        <v>38435</v>
      </c>
      <c r="W259" s="30"/>
      <c r="X259" s="34">
        <v>55153</v>
      </c>
      <c r="Y259" s="16">
        <v>1</v>
      </c>
      <c r="Z259" s="75" t="str">
        <f t="shared" si="3"/>
        <v>CAISO_CCGT2</v>
      </c>
      <c r="AA259" s="75">
        <f>IF(IFERROR(MATCH(C259,REN_Existing_Resources!E:E,0),FALSE),1,0)</f>
        <v>0</v>
      </c>
    </row>
    <row r="260" spans="2:27" x14ac:dyDescent="0.25">
      <c r="B260" s="29" t="s">
        <v>3334</v>
      </c>
      <c r="C260" s="29" t="s">
        <v>2006</v>
      </c>
      <c r="D260" s="29" t="s">
        <v>3351</v>
      </c>
      <c r="E260" s="29" t="s">
        <v>3418</v>
      </c>
      <c r="F260" s="29" t="s">
        <v>3764</v>
      </c>
      <c r="G260" s="29"/>
      <c r="H260" s="13" t="s">
        <v>3404</v>
      </c>
      <c r="I260" s="13" t="s">
        <v>3338</v>
      </c>
      <c r="J260" s="30"/>
      <c r="K260" s="31">
        <v>155</v>
      </c>
      <c r="L260" s="31">
        <v>18.670000000000002</v>
      </c>
      <c r="M260" s="31"/>
      <c r="N260" s="32"/>
      <c r="O260" s="32"/>
      <c r="P260" s="32"/>
      <c r="Q260" s="32"/>
      <c r="R260" s="32"/>
      <c r="S260" s="32"/>
      <c r="T260" s="33">
        <v>0</v>
      </c>
      <c r="U260" s="33">
        <v>1</v>
      </c>
      <c r="V260" s="30">
        <v>30317</v>
      </c>
      <c r="W260" s="30"/>
      <c r="X260" s="34">
        <v>55153</v>
      </c>
      <c r="Y260" s="16">
        <v>1</v>
      </c>
      <c r="Z260" s="75" t="str">
        <f t="shared" si="3"/>
        <v>RenExistRes</v>
      </c>
      <c r="AA260" s="75">
        <f>IF(IFERROR(MATCH(C260,REN_Existing_Resources!E:E,0),FALSE),1,0)</f>
        <v>1</v>
      </c>
    </row>
    <row r="261" spans="2:27" x14ac:dyDescent="0.25">
      <c r="B261" s="29" t="s">
        <v>3334</v>
      </c>
      <c r="C261" s="29" t="s">
        <v>1519</v>
      </c>
      <c r="D261" s="29" t="s">
        <v>3351</v>
      </c>
      <c r="E261" s="29" t="s">
        <v>3418</v>
      </c>
      <c r="F261" s="29" t="s">
        <v>3765</v>
      </c>
      <c r="G261" s="29"/>
      <c r="H261" s="13" t="s">
        <v>3337</v>
      </c>
      <c r="I261" s="13" t="s">
        <v>3338</v>
      </c>
      <c r="J261" s="30"/>
      <c r="K261" s="31">
        <v>2</v>
      </c>
      <c r="L261" s="31">
        <v>0</v>
      </c>
      <c r="M261" s="31"/>
      <c r="N261" s="32"/>
      <c r="O261" s="32"/>
      <c r="P261" s="32"/>
      <c r="Q261" s="32"/>
      <c r="R261" s="32"/>
      <c r="S261" s="32"/>
      <c r="T261" s="33">
        <v>0</v>
      </c>
      <c r="U261" s="33">
        <v>1</v>
      </c>
      <c r="V261" s="30">
        <v>41039</v>
      </c>
      <c r="W261" s="30"/>
      <c r="X261" s="34">
        <v>55153</v>
      </c>
      <c r="Y261" s="16">
        <v>1</v>
      </c>
      <c r="Z261" s="75" t="str">
        <f t="shared" si="3"/>
        <v>RenExistRes</v>
      </c>
      <c r="AA261" s="75">
        <f>IF(IFERROR(MATCH(C261,REN_Existing_Resources!E:E,0),FALSE),1,0)</f>
        <v>1</v>
      </c>
    </row>
    <row r="262" spans="2:27" x14ac:dyDescent="0.25">
      <c r="B262" s="29" t="s">
        <v>3334</v>
      </c>
      <c r="C262" s="29" t="s">
        <v>2295</v>
      </c>
      <c r="D262" s="29" t="s">
        <v>3351</v>
      </c>
      <c r="E262" s="29" t="s">
        <v>3418</v>
      </c>
      <c r="F262" s="29" t="s">
        <v>2294</v>
      </c>
      <c r="G262" s="29"/>
      <c r="H262" s="13" t="s">
        <v>3337</v>
      </c>
      <c r="I262" s="13" t="s">
        <v>3338</v>
      </c>
      <c r="J262" s="30"/>
      <c r="K262" s="31">
        <v>18.5</v>
      </c>
      <c r="L262" s="31">
        <v>0</v>
      </c>
      <c r="M262" s="31"/>
      <c r="N262" s="32"/>
      <c r="O262" s="32"/>
      <c r="P262" s="32"/>
      <c r="Q262" s="32"/>
      <c r="R262" s="32"/>
      <c r="S262" s="32"/>
      <c r="T262" s="33">
        <v>0</v>
      </c>
      <c r="U262" s="33">
        <v>1</v>
      </c>
      <c r="V262" s="30">
        <v>41608</v>
      </c>
      <c r="W262" s="30"/>
      <c r="X262" s="34">
        <v>55153</v>
      </c>
      <c r="Y262" s="16">
        <v>1</v>
      </c>
      <c r="Z262" s="75" t="str">
        <f t="shared" si="3"/>
        <v>RenExistRes</v>
      </c>
      <c r="AA262" s="75">
        <f>IF(IFERROR(MATCH(C262,REN_Existing_Resources!E:E,0),FALSE),1,0)</f>
        <v>1</v>
      </c>
    </row>
    <row r="263" spans="2:27" x14ac:dyDescent="0.25">
      <c r="B263" s="29" t="s">
        <v>3334</v>
      </c>
      <c r="C263" s="29" t="s">
        <v>1402</v>
      </c>
      <c r="D263" s="29" t="s">
        <v>3351</v>
      </c>
      <c r="E263" s="29" t="s">
        <v>3418</v>
      </c>
      <c r="F263" s="29" t="s">
        <v>3766</v>
      </c>
      <c r="G263" s="29"/>
      <c r="H263" s="13" t="s">
        <v>3337</v>
      </c>
      <c r="I263" s="13" t="s">
        <v>3338</v>
      </c>
      <c r="J263" s="30"/>
      <c r="K263" s="31">
        <v>12</v>
      </c>
      <c r="L263" s="31">
        <v>0</v>
      </c>
      <c r="M263" s="31"/>
      <c r="N263" s="32"/>
      <c r="O263" s="32"/>
      <c r="P263" s="32"/>
      <c r="Q263" s="32"/>
      <c r="R263" s="32"/>
      <c r="S263" s="32"/>
      <c r="T263" s="33">
        <v>0</v>
      </c>
      <c r="U263" s="33">
        <v>1</v>
      </c>
      <c r="V263" s="30">
        <v>41426</v>
      </c>
      <c r="W263" s="30"/>
      <c r="X263" s="34">
        <v>55153</v>
      </c>
      <c r="Y263" s="16">
        <v>1</v>
      </c>
      <c r="Z263" s="75" t="str">
        <f t="shared" ref="Z263:Z326" si="4">IF(J263="",IF(AA263,"RenExistRes","Unclassified"),J263)</f>
        <v>RenExistRes</v>
      </c>
      <c r="AA263" s="75">
        <f>IF(IFERROR(MATCH(C263,REN_Existing_Resources!E:E,0),FALSE),1,0)</f>
        <v>1</v>
      </c>
    </row>
    <row r="264" spans="2:27" x14ac:dyDescent="0.25">
      <c r="B264" s="29" t="s">
        <v>3334</v>
      </c>
      <c r="C264" s="29" t="s">
        <v>1405</v>
      </c>
      <c r="D264" s="29" t="s">
        <v>3351</v>
      </c>
      <c r="E264" s="29" t="s">
        <v>3418</v>
      </c>
      <c r="F264" s="29" t="s">
        <v>3767</v>
      </c>
      <c r="G264" s="29"/>
      <c r="H264" s="13" t="s">
        <v>3337</v>
      </c>
      <c r="I264" s="13" t="s">
        <v>3338</v>
      </c>
      <c r="J264" s="30"/>
      <c r="K264" s="31">
        <v>9</v>
      </c>
      <c r="L264" s="31">
        <v>0</v>
      </c>
      <c r="M264" s="31"/>
      <c r="N264" s="32"/>
      <c r="O264" s="32"/>
      <c r="P264" s="32"/>
      <c r="Q264" s="32"/>
      <c r="R264" s="32"/>
      <c r="S264" s="32"/>
      <c r="T264" s="33">
        <v>0</v>
      </c>
      <c r="U264" s="33">
        <v>1</v>
      </c>
      <c r="V264" s="30">
        <v>41426</v>
      </c>
      <c r="W264" s="30"/>
      <c r="X264" s="34">
        <v>55153</v>
      </c>
      <c r="Y264" s="16">
        <v>1</v>
      </c>
      <c r="Z264" s="75" t="str">
        <f t="shared" si="4"/>
        <v>RenExistRes</v>
      </c>
      <c r="AA264" s="75">
        <f>IF(IFERROR(MATCH(C264,REN_Existing_Resources!E:E,0),FALSE),1,0)</f>
        <v>1</v>
      </c>
    </row>
    <row r="265" spans="2:27" x14ac:dyDescent="0.25">
      <c r="B265" s="29" t="s">
        <v>3334</v>
      </c>
      <c r="C265" s="29" t="s">
        <v>3768</v>
      </c>
      <c r="D265" s="29" t="s">
        <v>83</v>
      </c>
      <c r="E265" s="29" t="s">
        <v>3335</v>
      </c>
      <c r="F265" s="29" t="s">
        <v>3769</v>
      </c>
      <c r="G265" s="29"/>
      <c r="H265" s="13" t="s">
        <v>3362</v>
      </c>
      <c r="I265" s="13" t="s">
        <v>3338</v>
      </c>
      <c r="J265" s="30" t="s">
        <v>3364</v>
      </c>
      <c r="K265" s="35">
        <v>13.52</v>
      </c>
      <c r="L265" s="35">
        <v>13.52</v>
      </c>
      <c r="M265" s="35">
        <v>13.52</v>
      </c>
      <c r="N265" s="32"/>
      <c r="O265" s="32">
        <v>7606.0303582401057</v>
      </c>
      <c r="P265" s="32">
        <v>7606.0303582401057</v>
      </c>
      <c r="Q265" s="32"/>
      <c r="R265" s="32"/>
      <c r="S265" s="32"/>
      <c r="T265" s="33">
        <v>1</v>
      </c>
      <c r="U265" s="33">
        <v>1</v>
      </c>
      <c r="V265" s="30">
        <v>32842</v>
      </c>
      <c r="W265" s="30"/>
      <c r="X265" s="34">
        <v>55153</v>
      </c>
      <c r="Y265" s="16">
        <v>1</v>
      </c>
      <c r="Z265" s="75" t="str">
        <f t="shared" si="4"/>
        <v>CAISO_CHP</v>
      </c>
      <c r="AA265" s="75">
        <f>IF(IFERROR(MATCH(C265,REN_Existing_Resources!E:E,0),FALSE),1,0)</f>
        <v>0</v>
      </c>
    </row>
    <row r="266" spans="2:27" x14ac:dyDescent="0.25">
      <c r="B266" s="29" t="s">
        <v>3334</v>
      </c>
      <c r="C266" s="29" t="s">
        <v>3770</v>
      </c>
      <c r="D266" s="29" t="s">
        <v>3365</v>
      </c>
      <c r="E266" s="29"/>
      <c r="F266" s="29" t="s">
        <v>3771</v>
      </c>
      <c r="G266" s="29" t="s">
        <v>3772</v>
      </c>
      <c r="H266" s="13" t="s">
        <v>3773</v>
      </c>
      <c r="I266" s="13" t="s">
        <v>3774</v>
      </c>
      <c r="J266" s="30" t="s">
        <v>3775</v>
      </c>
      <c r="K266" s="31">
        <v>1150</v>
      </c>
      <c r="L266" s="31">
        <v>1140</v>
      </c>
      <c r="M266" s="31">
        <v>901.79166666666663</v>
      </c>
      <c r="N266" s="32">
        <v>128515.08750000001</v>
      </c>
      <c r="O266" s="32">
        <v>13097.4</v>
      </c>
      <c r="P266" s="32">
        <v>13674.686503719448</v>
      </c>
      <c r="Q266" s="32">
        <v>207.95833333333334</v>
      </c>
      <c r="R266" s="32">
        <v>207.76666666666668</v>
      </c>
      <c r="S266" s="32"/>
      <c r="T266" s="33">
        <v>1</v>
      </c>
      <c r="U266" s="33">
        <v>1</v>
      </c>
      <c r="V266" s="30">
        <v>31048</v>
      </c>
      <c r="W266" s="36">
        <v>45657</v>
      </c>
      <c r="X266" s="34">
        <v>45657</v>
      </c>
      <c r="Y266" s="16">
        <v>1</v>
      </c>
      <c r="Z266" s="75" t="str">
        <f t="shared" si="4"/>
        <v>CAISO_Nuclear</v>
      </c>
      <c r="AA266" s="75">
        <f>IF(IFERROR(MATCH(C266,REN_Existing_Resources!E:E,0),FALSE),1,0)</f>
        <v>0</v>
      </c>
    </row>
    <row r="267" spans="2:27" x14ac:dyDescent="0.25">
      <c r="B267" s="29" t="s">
        <v>3334</v>
      </c>
      <c r="C267" s="29" t="s">
        <v>3776</v>
      </c>
      <c r="D267" s="29" t="s">
        <v>3365</v>
      </c>
      <c r="E267" s="29"/>
      <c r="F267" s="29" t="s">
        <v>3777</v>
      </c>
      <c r="G267" s="29" t="s">
        <v>3778</v>
      </c>
      <c r="H267" s="13" t="s">
        <v>3773</v>
      </c>
      <c r="I267" s="13" t="s">
        <v>3774</v>
      </c>
      <c r="J267" s="30" t="s">
        <v>3775</v>
      </c>
      <c r="K267" s="31">
        <v>1150</v>
      </c>
      <c r="L267" s="31">
        <v>1140</v>
      </c>
      <c r="M267" s="31">
        <v>901.79166666666663</v>
      </c>
      <c r="N267" s="32">
        <v>128515.08750000001</v>
      </c>
      <c r="O267" s="32">
        <v>13097.4</v>
      </c>
      <c r="P267" s="32">
        <v>13674.686503719448</v>
      </c>
      <c r="Q267" s="32">
        <v>211.79166666666669</v>
      </c>
      <c r="R267" s="32">
        <v>211.98333333333332</v>
      </c>
      <c r="S267" s="32"/>
      <c r="T267" s="33">
        <v>1</v>
      </c>
      <c r="U267" s="33">
        <v>1</v>
      </c>
      <c r="V267" s="30">
        <v>31413</v>
      </c>
      <c r="W267" s="36">
        <v>46022</v>
      </c>
      <c r="X267" s="34">
        <v>46022</v>
      </c>
      <c r="Y267" s="16">
        <v>1</v>
      </c>
      <c r="Z267" s="75" t="str">
        <f t="shared" si="4"/>
        <v>CAISO_Nuclear</v>
      </c>
      <c r="AA267" s="75">
        <f>IF(IFERROR(MATCH(C267,REN_Existing_Resources!E:E,0),FALSE),1,0)</f>
        <v>0</v>
      </c>
    </row>
    <row r="268" spans="2:27" x14ac:dyDescent="0.25">
      <c r="B268" s="37" t="s">
        <v>3334</v>
      </c>
      <c r="C268" s="38" t="s">
        <v>2985</v>
      </c>
      <c r="D268" s="29" t="s">
        <v>134</v>
      </c>
      <c r="E268" s="29" t="s">
        <v>3779</v>
      </c>
      <c r="F268" s="29" t="s">
        <v>3780</v>
      </c>
      <c r="G268" s="29" t="s">
        <v>3781</v>
      </c>
      <c r="H268" s="13" t="s">
        <v>3370</v>
      </c>
      <c r="I268" s="13" t="s">
        <v>3371</v>
      </c>
      <c r="J268" s="30" t="s">
        <v>3372</v>
      </c>
      <c r="K268" s="31">
        <v>12</v>
      </c>
      <c r="L268" s="31">
        <v>7.59</v>
      </c>
      <c r="M268" s="31">
        <v>3.5999999999999996</v>
      </c>
      <c r="N268" s="32">
        <v>954.09000000000015</v>
      </c>
      <c r="O268" s="32">
        <v>13840.758045977012</v>
      </c>
      <c r="P268" s="32">
        <v>16706.250957854405</v>
      </c>
      <c r="Q268" s="32">
        <v>10</v>
      </c>
      <c r="R268" s="32">
        <v>9.8699999999999992</v>
      </c>
      <c r="S268" s="32"/>
      <c r="T268" s="33">
        <v>1</v>
      </c>
      <c r="U268" s="33">
        <v>1</v>
      </c>
      <c r="V268" s="30">
        <v>37077</v>
      </c>
      <c r="W268" s="30"/>
      <c r="X268" s="34">
        <v>55153</v>
      </c>
      <c r="Y268" s="16">
        <v>1</v>
      </c>
      <c r="Z268" s="75" t="str">
        <f t="shared" si="4"/>
        <v>CAISO_ST</v>
      </c>
      <c r="AA268" s="75">
        <f>IF(IFERROR(MATCH(C268,REN_Existing_Resources!E:E,0),FALSE),1,0)</f>
        <v>1</v>
      </c>
    </row>
    <row r="269" spans="2:27" x14ac:dyDescent="0.25">
      <c r="B269" s="29" t="s">
        <v>3334</v>
      </c>
      <c r="C269" s="29" t="s">
        <v>3782</v>
      </c>
      <c r="D269" s="29" t="s">
        <v>83</v>
      </c>
      <c r="E269" s="29" t="s">
        <v>3335</v>
      </c>
      <c r="F269" s="29" t="s">
        <v>3783</v>
      </c>
      <c r="G269" s="29" t="s">
        <v>3784</v>
      </c>
      <c r="H269" s="13" t="s">
        <v>3362</v>
      </c>
      <c r="I269" s="13" t="s">
        <v>3356</v>
      </c>
      <c r="J269" s="30" t="s">
        <v>3364</v>
      </c>
      <c r="K269" s="35">
        <v>2.0499999999999998</v>
      </c>
      <c r="L269" s="35">
        <v>2.0499999999999998</v>
      </c>
      <c r="M269" s="35">
        <v>2.0499999999999998</v>
      </c>
      <c r="N269" s="32"/>
      <c r="O269" s="32">
        <v>7606.0303582401057</v>
      </c>
      <c r="P269" s="32">
        <v>7606.0303582401057</v>
      </c>
      <c r="Q269" s="32"/>
      <c r="R269" s="32"/>
      <c r="S269" s="32"/>
      <c r="T269" s="33">
        <v>1</v>
      </c>
      <c r="U269" s="33">
        <v>1</v>
      </c>
      <c r="V269" s="30">
        <v>32307</v>
      </c>
      <c r="W269" s="30"/>
      <c r="X269" s="34">
        <v>55153</v>
      </c>
      <c r="Y269" s="16">
        <v>1</v>
      </c>
      <c r="Z269" s="75" t="str">
        <f t="shared" si="4"/>
        <v>CAISO_CHP</v>
      </c>
      <c r="AA269" s="75">
        <f>IF(IFERROR(MATCH(C269,REN_Existing_Resources!E:E,0),FALSE),1,0)</f>
        <v>0</v>
      </c>
    </row>
    <row r="270" spans="2:27" x14ac:dyDescent="0.25">
      <c r="B270" s="29" t="s">
        <v>3334</v>
      </c>
      <c r="C270" s="29" t="s">
        <v>3785</v>
      </c>
      <c r="D270" s="29" t="s">
        <v>3397</v>
      </c>
      <c r="E270" s="29" t="s">
        <v>1901</v>
      </c>
      <c r="F270" s="29" t="s">
        <v>3786</v>
      </c>
      <c r="G270" s="29" t="s">
        <v>3787</v>
      </c>
      <c r="H270" s="13" t="s">
        <v>3362</v>
      </c>
      <c r="I270" s="13" t="s">
        <v>3363</v>
      </c>
      <c r="J270" s="30" t="s">
        <v>3364</v>
      </c>
      <c r="K270" s="35">
        <v>43.07</v>
      </c>
      <c r="L270" s="35">
        <v>43.07</v>
      </c>
      <c r="M270" s="35">
        <v>43.07</v>
      </c>
      <c r="N270" s="32"/>
      <c r="O270" s="32">
        <v>7606.0303582401057</v>
      </c>
      <c r="P270" s="32">
        <v>7606.0303582401057</v>
      </c>
      <c r="Q270" s="32"/>
      <c r="R270" s="32"/>
      <c r="S270" s="32"/>
      <c r="T270" s="33">
        <v>1</v>
      </c>
      <c r="U270" s="33">
        <v>1</v>
      </c>
      <c r="V270" s="30">
        <v>32509</v>
      </c>
      <c r="W270" s="30"/>
      <c r="X270" s="34">
        <v>55153</v>
      </c>
      <c r="Y270" s="16">
        <v>1</v>
      </c>
      <c r="Z270" s="75" t="str">
        <f t="shared" si="4"/>
        <v>CAISO_CHP</v>
      </c>
      <c r="AA270" s="75">
        <f>IF(IFERROR(MATCH(C270,REN_Existing_Resources!E:E,0),FALSE),1,0)</f>
        <v>0</v>
      </c>
    </row>
    <row r="271" spans="2:27" x14ac:dyDescent="0.25">
      <c r="B271" s="29" t="s">
        <v>3334</v>
      </c>
      <c r="C271" s="29" t="s">
        <v>3788</v>
      </c>
      <c r="D271" s="29" t="s">
        <v>3460</v>
      </c>
      <c r="E271" s="29"/>
      <c r="F271" s="29" t="s">
        <v>3789</v>
      </c>
      <c r="G271" s="29"/>
      <c r="H271" s="13" t="s">
        <v>3790</v>
      </c>
      <c r="I271" s="13" t="s">
        <v>3338</v>
      </c>
      <c r="J271" s="30"/>
      <c r="K271" s="31">
        <v>1.6</v>
      </c>
      <c r="L271" s="31">
        <v>1.3</v>
      </c>
      <c r="M271" s="31"/>
      <c r="N271" s="32"/>
      <c r="O271" s="32"/>
      <c r="P271" s="32"/>
      <c r="Q271" s="32"/>
      <c r="R271" s="32"/>
      <c r="S271" s="32"/>
      <c r="T271" s="33">
        <v>0</v>
      </c>
      <c r="U271" s="33">
        <v>1</v>
      </c>
      <c r="V271" s="30">
        <v>42321</v>
      </c>
      <c r="W271" s="30"/>
      <c r="X271" s="34">
        <v>55153</v>
      </c>
      <c r="Y271" s="16">
        <v>1</v>
      </c>
      <c r="Z271" s="75" t="str">
        <f t="shared" si="4"/>
        <v>Unclassified</v>
      </c>
      <c r="AA271" s="75">
        <f>IF(IFERROR(MATCH(C271,REN_Existing_Resources!E:E,0),FALSE),1,0)</f>
        <v>0</v>
      </c>
    </row>
    <row r="272" spans="2:27" x14ac:dyDescent="0.25">
      <c r="B272" s="29" t="s">
        <v>3334</v>
      </c>
      <c r="C272" s="29" t="s">
        <v>3791</v>
      </c>
      <c r="D272" s="29" t="s">
        <v>3351</v>
      </c>
      <c r="E272" s="29" t="s">
        <v>3418</v>
      </c>
      <c r="F272" s="29" t="s">
        <v>3792</v>
      </c>
      <c r="G272" s="29"/>
      <c r="H272" s="13" t="s">
        <v>3390</v>
      </c>
      <c r="I272" s="13" t="s">
        <v>3338</v>
      </c>
      <c r="J272" s="30" t="s">
        <v>3391</v>
      </c>
      <c r="K272" s="31">
        <v>21</v>
      </c>
      <c r="L272" s="31">
        <v>0</v>
      </c>
      <c r="M272" s="31"/>
      <c r="N272" s="32"/>
      <c r="O272" s="32"/>
      <c r="P272" s="32"/>
      <c r="Q272" s="32"/>
      <c r="R272" s="32"/>
      <c r="S272" s="32"/>
      <c r="T272" s="33">
        <v>0</v>
      </c>
      <c r="U272" s="33">
        <v>1</v>
      </c>
      <c r="V272" s="30">
        <v>36892</v>
      </c>
      <c r="W272" s="30"/>
      <c r="X272" s="34">
        <v>55153</v>
      </c>
      <c r="Y272" s="16">
        <v>1</v>
      </c>
      <c r="Z272" s="75" t="str">
        <f t="shared" si="4"/>
        <v>CAISO_Hydro</v>
      </c>
      <c r="AA272" s="75">
        <f>IF(IFERROR(MATCH(C272,REN_Existing_Resources!E:E,0),FALSE),1,0)</f>
        <v>0</v>
      </c>
    </row>
    <row r="273" spans="2:27" x14ac:dyDescent="0.25">
      <c r="B273" s="29" t="s">
        <v>3334</v>
      </c>
      <c r="C273" s="29" t="s">
        <v>3793</v>
      </c>
      <c r="D273" s="29" t="s">
        <v>3471</v>
      </c>
      <c r="E273" s="29" t="s">
        <v>3472</v>
      </c>
      <c r="F273" s="29" t="s">
        <v>3794</v>
      </c>
      <c r="G273" s="29"/>
      <c r="H273" s="13" t="s">
        <v>3390</v>
      </c>
      <c r="I273" s="13" t="s">
        <v>3338</v>
      </c>
      <c r="J273" s="30" t="s">
        <v>3391</v>
      </c>
      <c r="K273" s="31">
        <v>72</v>
      </c>
      <c r="L273" s="31">
        <v>72</v>
      </c>
      <c r="M273" s="31"/>
      <c r="N273" s="32"/>
      <c r="O273" s="32"/>
      <c r="P273" s="32"/>
      <c r="Q273" s="32"/>
      <c r="R273" s="32"/>
      <c r="S273" s="32"/>
      <c r="T273" s="33">
        <v>0</v>
      </c>
      <c r="U273" s="33">
        <v>1</v>
      </c>
      <c r="V273" s="30">
        <v>20821</v>
      </c>
      <c r="W273" s="30"/>
      <c r="X273" s="34">
        <v>55153</v>
      </c>
      <c r="Y273" s="16">
        <v>1</v>
      </c>
      <c r="Z273" s="75" t="str">
        <f t="shared" si="4"/>
        <v>CAISO_Hydro</v>
      </c>
      <c r="AA273" s="75">
        <f>IF(IFERROR(MATCH(C273,REN_Existing_Resources!E:E,0),FALSE),1,0)</f>
        <v>0</v>
      </c>
    </row>
    <row r="274" spans="2:27" x14ac:dyDescent="0.25">
      <c r="B274" s="29" t="s">
        <v>3334</v>
      </c>
      <c r="C274" s="29" t="s">
        <v>3795</v>
      </c>
      <c r="D274" s="29" t="s">
        <v>3365</v>
      </c>
      <c r="E274" s="29"/>
      <c r="F274" s="29" t="s">
        <v>3795</v>
      </c>
      <c r="G274" s="29"/>
      <c r="H274" s="13" t="s">
        <v>3461</v>
      </c>
      <c r="I274" s="13" t="s">
        <v>3338</v>
      </c>
      <c r="J274" s="30"/>
      <c r="K274" s="31">
        <v>0</v>
      </c>
      <c r="L274" s="31">
        <v>47.46</v>
      </c>
      <c r="M274" s="31"/>
      <c r="N274" s="32"/>
      <c r="O274" s="32"/>
      <c r="P274" s="32"/>
      <c r="Q274" s="32"/>
      <c r="R274" s="32"/>
      <c r="S274" s="32"/>
      <c r="T274" s="33">
        <v>1</v>
      </c>
      <c r="U274" s="33">
        <v>1</v>
      </c>
      <c r="V274" s="74">
        <v>1</v>
      </c>
      <c r="W274" s="30"/>
      <c r="X274" s="34">
        <v>55153</v>
      </c>
      <c r="Y274" s="16">
        <v>1</v>
      </c>
      <c r="Z274" s="75" t="str">
        <f t="shared" si="4"/>
        <v>Unclassified</v>
      </c>
      <c r="AA274" s="75">
        <f>IF(IFERROR(MATCH(C274,REN_Existing_Resources!E:E,0),FALSE),1,0)</f>
        <v>0</v>
      </c>
    </row>
    <row r="275" spans="2:27" x14ac:dyDescent="0.25">
      <c r="B275" s="29" t="s">
        <v>3334</v>
      </c>
      <c r="C275" s="29" t="s">
        <v>3796</v>
      </c>
      <c r="D275" s="29" t="s">
        <v>229</v>
      </c>
      <c r="E275" s="29" t="s">
        <v>3797</v>
      </c>
      <c r="F275" s="29" t="s">
        <v>3798</v>
      </c>
      <c r="G275" s="29" t="s">
        <v>3799</v>
      </c>
      <c r="H275" s="13" t="s">
        <v>3362</v>
      </c>
      <c r="I275" s="13" t="s">
        <v>3356</v>
      </c>
      <c r="J275" s="30" t="s">
        <v>3364</v>
      </c>
      <c r="K275" s="35">
        <v>23.98</v>
      </c>
      <c r="L275" s="35">
        <v>23.98</v>
      </c>
      <c r="M275" s="35">
        <v>23.98</v>
      </c>
      <c r="N275" s="32"/>
      <c r="O275" s="32">
        <v>7606.0303582401057</v>
      </c>
      <c r="P275" s="32">
        <v>7606.0303582401057</v>
      </c>
      <c r="Q275" s="32"/>
      <c r="R275" s="32"/>
      <c r="S275" s="32"/>
      <c r="T275" s="33">
        <v>1</v>
      </c>
      <c r="U275" s="33">
        <v>1</v>
      </c>
      <c r="V275" s="30">
        <v>33234</v>
      </c>
      <c r="W275" s="30"/>
      <c r="X275" s="34">
        <v>55153</v>
      </c>
      <c r="Y275" s="16">
        <v>1</v>
      </c>
      <c r="Z275" s="75" t="str">
        <f t="shared" si="4"/>
        <v>CAISO_CHP</v>
      </c>
      <c r="AA275" s="75">
        <f>IF(IFERROR(MATCH(C275,REN_Existing_Resources!E:E,0),FALSE),1,0)</f>
        <v>0</v>
      </c>
    </row>
    <row r="276" spans="2:27" x14ac:dyDescent="0.25">
      <c r="B276" s="29" t="s">
        <v>3334</v>
      </c>
      <c r="C276" s="29" t="s">
        <v>3800</v>
      </c>
      <c r="D276" s="29" t="s">
        <v>83</v>
      </c>
      <c r="E276" s="29" t="s">
        <v>3335</v>
      </c>
      <c r="F276" s="29" t="s">
        <v>3801</v>
      </c>
      <c r="G276" s="29" t="s">
        <v>3802</v>
      </c>
      <c r="H276" s="13" t="s">
        <v>3362</v>
      </c>
      <c r="I276" s="13" t="s">
        <v>3356</v>
      </c>
      <c r="J276" s="30" t="s">
        <v>3357</v>
      </c>
      <c r="K276" s="31">
        <v>47.49</v>
      </c>
      <c r="L276" s="31">
        <v>44.8</v>
      </c>
      <c r="M276" s="31">
        <v>47.015100000000004</v>
      </c>
      <c r="N276" s="32">
        <v>1611.0128023508139</v>
      </c>
      <c r="O276" s="32">
        <v>11343.221356238697</v>
      </c>
      <c r="P276" s="32">
        <v>11401.263996200703</v>
      </c>
      <c r="Q276" s="32">
        <v>82.441952983725145</v>
      </c>
      <c r="R276" s="32">
        <v>82.441952983725145</v>
      </c>
      <c r="S276" s="32"/>
      <c r="T276" s="33">
        <v>1</v>
      </c>
      <c r="U276" s="33">
        <v>1</v>
      </c>
      <c r="V276" s="30">
        <v>33313</v>
      </c>
      <c r="W276" s="30"/>
      <c r="X276" s="34">
        <v>55153</v>
      </c>
      <c r="Y276" s="16">
        <v>1</v>
      </c>
      <c r="Z276" s="75" t="str">
        <f t="shared" si="4"/>
        <v>CAISO_Peaker2</v>
      </c>
      <c r="AA276" s="75">
        <f>IF(IFERROR(MATCH(C276,REN_Existing_Resources!E:E,0),FALSE),1,0)</f>
        <v>0</v>
      </c>
    </row>
    <row r="277" spans="2:27" x14ac:dyDescent="0.25">
      <c r="B277" s="29" t="s">
        <v>3334</v>
      </c>
      <c r="C277" s="29" t="s">
        <v>3287</v>
      </c>
      <c r="D277" s="29" t="s">
        <v>3365</v>
      </c>
      <c r="E277" s="29"/>
      <c r="F277" s="29" t="s">
        <v>3286</v>
      </c>
      <c r="G277" s="29"/>
      <c r="H277" s="13" t="s">
        <v>3337</v>
      </c>
      <c r="I277" s="13" t="s">
        <v>3338</v>
      </c>
      <c r="J277" s="30"/>
      <c r="K277" s="31">
        <v>110</v>
      </c>
      <c r="L277" s="31">
        <v>88.38</v>
      </c>
      <c r="M277" s="31"/>
      <c r="N277" s="32"/>
      <c r="O277" s="32"/>
      <c r="P277" s="32"/>
      <c r="Q277" s="32"/>
      <c r="R277" s="32"/>
      <c r="S277" s="32"/>
      <c r="T277" s="33">
        <v>0</v>
      </c>
      <c r="U277" s="33">
        <v>1</v>
      </c>
      <c r="V277" s="30">
        <v>42492</v>
      </c>
      <c r="W277" s="30"/>
      <c r="X277" s="34">
        <v>55153</v>
      </c>
      <c r="Y277" s="16">
        <v>1</v>
      </c>
      <c r="Z277" s="75" t="str">
        <f t="shared" si="4"/>
        <v>RenExistRes</v>
      </c>
      <c r="AA277" s="75">
        <f>IF(IFERROR(MATCH(C277,REN_Existing_Resources!E:E,0),FALSE),1,0)</f>
        <v>1</v>
      </c>
    </row>
    <row r="278" spans="2:27" x14ac:dyDescent="0.25">
      <c r="B278" s="29" t="s">
        <v>3334</v>
      </c>
      <c r="C278" s="29" t="s">
        <v>2401</v>
      </c>
      <c r="D278" s="29" t="s">
        <v>3365</v>
      </c>
      <c r="E278" s="29"/>
      <c r="F278" s="29" t="s">
        <v>3803</v>
      </c>
      <c r="G278" s="29"/>
      <c r="H278" s="13" t="s">
        <v>3337</v>
      </c>
      <c r="I278" s="13" t="s">
        <v>3338</v>
      </c>
      <c r="J278" s="30"/>
      <c r="K278" s="31">
        <v>125</v>
      </c>
      <c r="L278" s="31">
        <v>100.43</v>
      </c>
      <c r="M278" s="31"/>
      <c r="N278" s="32"/>
      <c r="O278" s="32"/>
      <c r="P278" s="32"/>
      <c r="Q278" s="32"/>
      <c r="R278" s="32"/>
      <c r="S278" s="32"/>
      <c r="T278" s="33">
        <v>0</v>
      </c>
      <c r="U278" s="33">
        <v>1</v>
      </c>
      <c r="V278" s="30">
        <v>42671</v>
      </c>
      <c r="W278" s="30"/>
      <c r="X278" s="34">
        <v>55153</v>
      </c>
      <c r="Y278" s="16">
        <v>1</v>
      </c>
      <c r="Z278" s="75" t="str">
        <f t="shared" si="4"/>
        <v>RenExistRes</v>
      </c>
      <c r="AA278" s="75">
        <f>IF(IFERROR(MATCH(C278,REN_Existing_Resources!E:E,0),FALSE),1,0)</f>
        <v>1</v>
      </c>
    </row>
    <row r="279" spans="2:27" x14ac:dyDescent="0.25">
      <c r="B279" s="29" t="s">
        <v>3334</v>
      </c>
      <c r="C279" s="29" t="s">
        <v>3804</v>
      </c>
      <c r="D279" s="29" t="s">
        <v>83</v>
      </c>
      <c r="E279" s="29" t="s">
        <v>3348</v>
      </c>
      <c r="F279" s="29" t="s">
        <v>3805</v>
      </c>
      <c r="G279" s="29" t="s">
        <v>3806</v>
      </c>
      <c r="H279" s="13" t="s">
        <v>3362</v>
      </c>
      <c r="I279" s="13" t="s">
        <v>3356</v>
      </c>
      <c r="J279" s="30" t="s">
        <v>3357</v>
      </c>
      <c r="K279" s="31">
        <v>26.215</v>
      </c>
      <c r="L279" s="31">
        <v>26.1</v>
      </c>
      <c r="M279" s="31">
        <v>25.952850000000002</v>
      </c>
      <c r="N279" s="32">
        <v>889.29627064676606</v>
      </c>
      <c r="O279" s="32">
        <v>11343.140862354892</v>
      </c>
      <c r="P279" s="32">
        <v>11401.182689247364</v>
      </c>
      <c r="Q279" s="32">
        <v>85.209618573797684</v>
      </c>
      <c r="R279" s="32">
        <v>85.209618573797684</v>
      </c>
      <c r="S279" s="32"/>
      <c r="T279" s="33">
        <v>1</v>
      </c>
      <c r="U279" s="33">
        <v>1</v>
      </c>
      <c r="V279" s="30">
        <v>32563</v>
      </c>
      <c r="W279" s="30"/>
      <c r="X279" s="34">
        <v>55153</v>
      </c>
      <c r="Y279" s="16">
        <v>2</v>
      </c>
      <c r="Z279" s="75" t="str">
        <f t="shared" si="4"/>
        <v>CAISO_Peaker2</v>
      </c>
      <c r="AA279" s="75">
        <f>IF(IFERROR(MATCH(C279,REN_Existing_Resources!E:E,0),FALSE),1,0)</f>
        <v>0</v>
      </c>
    </row>
    <row r="280" spans="2:27" x14ac:dyDescent="0.25">
      <c r="B280" s="29" t="s">
        <v>3334</v>
      </c>
      <c r="C280" s="29" t="s">
        <v>3804</v>
      </c>
      <c r="D280" s="29" t="s">
        <v>83</v>
      </c>
      <c r="E280" s="29" t="s">
        <v>3348</v>
      </c>
      <c r="F280" s="29" t="s">
        <v>3805</v>
      </c>
      <c r="G280" s="29" t="s">
        <v>3807</v>
      </c>
      <c r="H280" s="13" t="s">
        <v>3362</v>
      </c>
      <c r="I280" s="13" t="s">
        <v>3356</v>
      </c>
      <c r="J280" s="30" t="s">
        <v>3357</v>
      </c>
      <c r="K280" s="31">
        <v>26.215</v>
      </c>
      <c r="L280" s="31">
        <v>26.1</v>
      </c>
      <c r="M280" s="31">
        <v>25.952850000000002</v>
      </c>
      <c r="N280" s="32">
        <v>889.29627064676606</v>
      </c>
      <c r="O280" s="32">
        <v>11343.140862354892</v>
      </c>
      <c r="P280" s="32">
        <v>11401.182689247364</v>
      </c>
      <c r="Q280" s="32">
        <v>85.209618573797684</v>
      </c>
      <c r="R280" s="32">
        <v>85.209618573797684</v>
      </c>
      <c r="S280" s="32"/>
      <c r="T280" s="33">
        <v>1</v>
      </c>
      <c r="U280" s="33">
        <v>1</v>
      </c>
      <c r="V280" s="30">
        <v>32563</v>
      </c>
      <c r="W280" s="30"/>
      <c r="X280" s="34">
        <v>55153</v>
      </c>
      <c r="Y280" s="16">
        <v>2</v>
      </c>
      <c r="Z280" s="75" t="str">
        <f t="shared" si="4"/>
        <v>CAISO_Peaker2</v>
      </c>
      <c r="AA280" s="75">
        <f>IF(IFERROR(MATCH(C280,REN_Existing_Resources!E:E,0),FALSE),1,0)</f>
        <v>0</v>
      </c>
    </row>
    <row r="281" spans="2:27" x14ac:dyDescent="0.25">
      <c r="B281" s="29" t="s">
        <v>3334</v>
      </c>
      <c r="C281" s="29" t="s">
        <v>3808</v>
      </c>
      <c r="D281" s="29" t="s">
        <v>83</v>
      </c>
      <c r="E281" s="29" t="s">
        <v>3348</v>
      </c>
      <c r="F281" s="29" t="s">
        <v>3809</v>
      </c>
      <c r="G281" s="29" t="s">
        <v>3810</v>
      </c>
      <c r="H281" s="13" t="s">
        <v>3362</v>
      </c>
      <c r="I281" s="13" t="s">
        <v>3356</v>
      </c>
      <c r="J281" s="30" t="s">
        <v>3357</v>
      </c>
      <c r="K281" s="31">
        <v>26.114999999999998</v>
      </c>
      <c r="L281" s="31">
        <v>25.8</v>
      </c>
      <c r="M281" s="31">
        <v>25.853850000000001</v>
      </c>
      <c r="N281" s="32">
        <v>885.90438688969255</v>
      </c>
      <c r="O281" s="32">
        <v>11343.102061482821</v>
      </c>
      <c r="P281" s="32">
        <v>11401.143496447292</v>
      </c>
      <c r="Q281" s="32">
        <v>85.948101265822785</v>
      </c>
      <c r="R281" s="32">
        <v>85.75920433996383</v>
      </c>
      <c r="S281" s="32"/>
      <c r="T281" s="33">
        <v>1</v>
      </c>
      <c r="U281" s="33">
        <v>1</v>
      </c>
      <c r="V281" s="30">
        <v>32581</v>
      </c>
      <c r="W281" s="30"/>
      <c r="X281" s="34">
        <v>55153</v>
      </c>
      <c r="Y281" s="16">
        <v>2</v>
      </c>
      <c r="Z281" s="75" t="str">
        <f t="shared" si="4"/>
        <v>CAISO_Peaker2</v>
      </c>
      <c r="AA281" s="75">
        <f>IF(IFERROR(MATCH(C281,REN_Existing_Resources!E:E,0),FALSE),1,0)</f>
        <v>0</v>
      </c>
    </row>
    <row r="282" spans="2:27" x14ac:dyDescent="0.25">
      <c r="B282" s="29" t="s">
        <v>3334</v>
      </c>
      <c r="C282" s="29" t="s">
        <v>3808</v>
      </c>
      <c r="D282" s="29" t="s">
        <v>83</v>
      </c>
      <c r="E282" s="29" t="s">
        <v>3348</v>
      </c>
      <c r="F282" s="29" t="s">
        <v>3809</v>
      </c>
      <c r="G282" s="29" t="s">
        <v>3811</v>
      </c>
      <c r="H282" s="13" t="s">
        <v>3362</v>
      </c>
      <c r="I282" s="13" t="s">
        <v>3356</v>
      </c>
      <c r="J282" s="30" t="s">
        <v>3357</v>
      </c>
      <c r="K282" s="31">
        <v>26.114999999999998</v>
      </c>
      <c r="L282" s="31">
        <v>25.8</v>
      </c>
      <c r="M282" s="31">
        <v>25.853850000000001</v>
      </c>
      <c r="N282" s="32">
        <v>885.90438688969255</v>
      </c>
      <c r="O282" s="32">
        <v>11343.102061482821</v>
      </c>
      <c r="P282" s="32">
        <v>11401.143496447292</v>
      </c>
      <c r="Q282" s="32">
        <v>85.948101265822785</v>
      </c>
      <c r="R282" s="32">
        <v>85.75920433996383</v>
      </c>
      <c r="S282" s="32"/>
      <c r="T282" s="33">
        <v>1</v>
      </c>
      <c r="U282" s="33">
        <v>1</v>
      </c>
      <c r="V282" s="30">
        <v>32581</v>
      </c>
      <c r="W282" s="30"/>
      <c r="X282" s="34">
        <v>55153</v>
      </c>
      <c r="Y282" s="16">
        <v>2</v>
      </c>
      <c r="Z282" s="75" t="str">
        <f t="shared" si="4"/>
        <v>CAISO_Peaker2</v>
      </c>
      <c r="AA282" s="75">
        <f>IF(IFERROR(MATCH(C282,REN_Existing_Resources!E:E,0),FALSE),1,0)</f>
        <v>0</v>
      </c>
    </row>
    <row r="283" spans="2:27" x14ac:dyDescent="0.25">
      <c r="B283" s="29" t="s">
        <v>3334</v>
      </c>
      <c r="C283" s="29" t="s">
        <v>3812</v>
      </c>
      <c r="D283" s="29" t="s">
        <v>229</v>
      </c>
      <c r="E283" s="29" t="s">
        <v>3486</v>
      </c>
      <c r="F283" s="29" t="s">
        <v>3813</v>
      </c>
      <c r="G283" s="29"/>
      <c r="H283" s="13" t="s">
        <v>3390</v>
      </c>
      <c r="I283" s="13" t="s">
        <v>3338</v>
      </c>
      <c r="J283" s="30" t="s">
        <v>3391</v>
      </c>
      <c r="K283" s="31">
        <v>26</v>
      </c>
      <c r="L283" s="31">
        <v>26</v>
      </c>
      <c r="M283" s="31"/>
      <c r="N283" s="32"/>
      <c r="O283" s="32"/>
      <c r="P283" s="32"/>
      <c r="Q283" s="32"/>
      <c r="R283" s="32"/>
      <c r="S283" s="32"/>
      <c r="T283" s="33">
        <v>0</v>
      </c>
      <c r="U283" s="33">
        <v>1</v>
      </c>
      <c r="V283" s="30">
        <v>4750</v>
      </c>
      <c r="W283" s="30"/>
      <c r="X283" s="34">
        <v>55153</v>
      </c>
      <c r="Y283" s="16">
        <v>1</v>
      </c>
      <c r="Z283" s="75" t="str">
        <f t="shared" si="4"/>
        <v>CAISO_Hydro</v>
      </c>
      <c r="AA283" s="75">
        <f>IF(IFERROR(MATCH(C283,REN_Existing_Resources!E:E,0),FALSE),1,0)</f>
        <v>0</v>
      </c>
    </row>
    <row r="284" spans="2:27" x14ac:dyDescent="0.25">
      <c r="B284" s="29" t="s">
        <v>3334</v>
      </c>
      <c r="C284" s="29" t="s">
        <v>3814</v>
      </c>
      <c r="D284" s="29" t="s">
        <v>229</v>
      </c>
      <c r="E284" s="29" t="s">
        <v>3486</v>
      </c>
      <c r="F284" s="29" t="s">
        <v>3815</v>
      </c>
      <c r="G284" s="29"/>
      <c r="H284" s="13" t="s">
        <v>3390</v>
      </c>
      <c r="I284" s="13" t="s">
        <v>3338</v>
      </c>
      <c r="J284" s="30" t="s">
        <v>3391</v>
      </c>
      <c r="K284" s="31">
        <v>28.9</v>
      </c>
      <c r="L284" s="31">
        <v>28.9</v>
      </c>
      <c r="M284" s="31"/>
      <c r="N284" s="32"/>
      <c r="O284" s="32"/>
      <c r="P284" s="32"/>
      <c r="Q284" s="32"/>
      <c r="R284" s="32"/>
      <c r="S284" s="32"/>
      <c r="T284" s="33">
        <v>0</v>
      </c>
      <c r="U284" s="33">
        <v>1</v>
      </c>
      <c r="V284" s="30">
        <v>8037</v>
      </c>
      <c r="W284" s="30"/>
      <c r="X284" s="34">
        <v>55153</v>
      </c>
      <c r="Y284" s="16">
        <v>1</v>
      </c>
      <c r="Z284" s="75" t="str">
        <f t="shared" si="4"/>
        <v>CAISO_Hydro</v>
      </c>
      <c r="AA284" s="75">
        <f>IF(IFERROR(MATCH(C284,REN_Existing_Resources!E:E,0),FALSE),1,0)</f>
        <v>0</v>
      </c>
    </row>
    <row r="285" spans="2:27" x14ac:dyDescent="0.25">
      <c r="B285" s="29" t="s">
        <v>3334</v>
      </c>
      <c r="C285" s="29" t="s">
        <v>3816</v>
      </c>
      <c r="D285" s="29" t="s">
        <v>229</v>
      </c>
      <c r="E285" s="29" t="s">
        <v>3486</v>
      </c>
      <c r="F285" s="29" t="s">
        <v>3817</v>
      </c>
      <c r="G285" s="29"/>
      <c r="H285" s="13" t="s">
        <v>3390</v>
      </c>
      <c r="I285" s="13" t="s">
        <v>3338</v>
      </c>
      <c r="J285" s="30" t="s">
        <v>3391</v>
      </c>
      <c r="K285" s="31">
        <v>50</v>
      </c>
      <c r="L285" s="31">
        <v>50</v>
      </c>
      <c r="M285" s="31"/>
      <c r="N285" s="32"/>
      <c r="O285" s="32"/>
      <c r="P285" s="32"/>
      <c r="Q285" s="32"/>
      <c r="R285" s="32"/>
      <c r="S285" s="32"/>
      <c r="T285" s="33">
        <v>0</v>
      </c>
      <c r="U285" s="33">
        <v>1</v>
      </c>
      <c r="V285" s="30">
        <v>23743</v>
      </c>
      <c r="W285" s="30"/>
      <c r="X285" s="34">
        <v>55153</v>
      </c>
      <c r="Y285" s="16">
        <v>1</v>
      </c>
      <c r="Z285" s="75" t="str">
        <f t="shared" si="4"/>
        <v>CAISO_Hydro</v>
      </c>
      <c r="AA285" s="75">
        <f>IF(IFERROR(MATCH(C285,REN_Existing_Resources!E:E,0),FALSE),1,0)</f>
        <v>0</v>
      </c>
    </row>
    <row r="286" spans="2:27" x14ac:dyDescent="0.25">
      <c r="B286" s="29" t="s">
        <v>3334</v>
      </c>
      <c r="C286" s="29" t="s">
        <v>429</v>
      </c>
      <c r="D286" s="29" t="s">
        <v>3365</v>
      </c>
      <c r="E286" s="29"/>
      <c r="F286" s="29" t="s">
        <v>3818</v>
      </c>
      <c r="G286" s="29"/>
      <c r="H286" s="13" t="s">
        <v>3390</v>
      </c>
      <c r="I286" s="13" t="s">
        <v>3338</v>
      </c>
      <c r="J286" s="30"/>
      <c r="K286" s="31">
        <v>18.5</v>
      </c>
      <c r="L286" s="31">
        <v>18.5</v>
      </c>
      <c r="M286" s="31"/>
      <c r="N286" s="32"/>
      <c r="O286" s="32"/>
      <c r="P286" s="32"/>
      <c r="Q286" s="32"/>
      <c r="R286" s="32"/>
      <c r="S286" s="32"/>
      <c r="T286" s="33">
        <v>0</v>
      </c>
      <c r="U286" s="33">
        <v>1</v>
      </c>
      <c r="V286" s="30">
        <v>23012</v>
      </c>
      <c r="W286" s="30"/>
      <c r="X286" s="34">
        <v>55153</v>
      </c>
      <c r="Y286" s="16">
        <v>1</v>
      </c>
      <c r="Z286" s="75" t="str">
        <f t="shared" si="4"/>
        <v>RenExistRes</v>
      </c>
      <c r="AA286" s="75">
        <f>IF(IFERROR(MATCH(C286,REN_Existing_Resources!E:E,0),FALSE),1,0)</f>
        <v>1</v>
      </c>
    </row>
    <row r="287" spans="2:27" x14ac:dyDescent="0.25">
      <c r="B287" s="29" t="s">
        <v>3334</v>
      </c>
      <c r="C287" s="29" t="s">
        <v>1471</v>
      </c>
      <c r="D287" s="29" t="s">
        <v>3365</v>
      </c>
      <c r="E287" s="29"/>
      <c r="F287" s="29" t="s">
        <v>1470</v>
      </c>
      <c r="G287" s="29"/>
      <c r="H287" s="13" t="s">
        <v>3337</v>
      </c>
      <c r="I287" s="13" t="s">
        <v>3338</v>
      </c>
      <c r="J287" s="30"/>
      <c r="K287" s="31">
        <v>296.19</v>
      </c>
      <c r="L287" s="31">
        <v>241.03</v>
      </c>
      <c r="M287" s="31"/>
      <c r="N287" s="32"/>
      <c r="O287" s="32"/>
      <c r="P287" s="32"/>
      <c r="Q287" s="32"/>
      <c r="R287" s="32"/>
      <c r="S287" s="32"/>
      <c r="T287" s="33">
        <v>0</v>
      </c>
      <c r="U287" s="33">
        <v>1</v>
      </c>
      <c r="V287" s="30">
        <v>42612</v>
      </c>
      <c r="W287" s="30"/>
      <c r="X287" s="34">
        <v>55153</v>
      </c>
      <c r="Y287" s="16">
        <v>1</v>
      </c>
      <c r="Z287" s="75" t="str">
        <f t="shared" si="4"/>
        <v>RenExistRes</v>
      </c>
      <c r="AA287" s="75">
        <f>IF(IFERROR(MATCH(C287,REN_Existing_Resources!E:E,0),FALSE),1,0)</f>
        <v>1</v>
      </c>
    </row>
    <row r="288" spans="2:27" x14ac:dyDescent="0.25">
      <c r="B288" s="29" t="s">
        <v>3334</v>
      </c>
      <c r="C288" s="29" t="s">
        <v>1468</v>
      </c>
      <c r="D288" s="29" t="s">
        <v>3365</v>
      </c>
      <c r="E288" s="29"/>
      <c r="F288" s="29" t="s">
        <v>3819</v>
      </c>
      <c r="G288" s="29"/>
      <c r="H288" s="13" t="s">
        <v>3337</v>
      </c>
      <c r="I288" s="13" t="s">
        <v>3338</v>
      </c>
      <c r="J288" s="30"/>
      <c r="K288" s="31">
        <v>300</v>
      </c>
      <c r="L288" s="31">
        <v>200.28</v>
      </c>
      <c r="M288" s="31"/>
      <c r="N288" s="32"/>
      <c r="O288" s="32"/>
      <c r="P288" s="32"/>
      <c r="Q288" s="32"/>
      <c r="R288" s="32"/>
      <c r="S288" s="32"/>
      <c r="T288" s="33">
        <v>0</v>
      </c>
      <c r="U288" s="33">
        <v>1</v>
      </c>
      <c r="V288" s="30">
        <v>41978</v>
      </c>
      <c r="W288" s="30"/>
      <c r="X288" s="34">
        <v>55153</v>
      </c>
      <c r="Y288" s="16">
        <v>1</v>
      </c>
      <c r="Z288" s="75" t="str">
        <f t="shared" si="4"/>
        <v>RenExistRes</v>
      </c>
      <c r="AA288" s="75">
        <f>IF(IFERROR(MATCH(C288,REN_Existing_Resources!E:E,0),FALSE),1,0)</f>
        <v>1</v>
      </c>
    </row>
    <row r="289" spans="2:27" x14ac:dyDescent="0.25">
      <c r="B289" s="29" t="s">
        <v>3334</v>
      </c>
      <c r="C289" s="29" t="s">
        <v>848</v>
      </c>
      <c r="D289" s="29" t="s">
        <v>3365</v>
      </c>
      <c r="E289" s="29"/>
      <c r="F289" s="29" t="s">
        <v>3820</v>
      </c>
      <c r="G289" s="29"/>
      <c r="H289" s="13" t="s">
        <v>3337</v>
      </c>
      <c r="I289" s="13" t="s">
        <v>3338</v>
      </c>
      <c r="J289" s="30"/>
      <c r="K289" s="31">
        <v>250</v>
      </c>
      <c r="L289" s="31">
        <v>164</v>
      </c>
      <c r="M289" s="31"/>
      <c r="N289" s="32"/>
      <c r="O289" s="32"/>
      <c r="P289" s="32"/>
      <c r="Q289" s="32"/>
      <c r="R289" s="32"/>
      <c r="S289" s="32"/>
      <c r="T289" s="33">
        <v>0</v>
      </c>
      <c r="U289" s="33">
        <v>1</v>
      </c>
      <c r="V289" s="30">
        <v>41978</v>
      </c>
      <c r="W289" s="30"/>
      <c r="X289" s="34">
        <v>55153</v>
      </c>
      <c r="Y289" s="16">
        <v>1</v>
      </c>
      <c r="Z289" s="75" t="str">
        <f t="shared" si="4"/>
        <v>RenExistRes</v>
      </c>
      <c r="AA289" s="75">
        <f>IF(IFERROR(MATCH(C289,REN_Existing_Resources!E:E,0),FALSE),1,0)</f>
        <v>1</v>
      </c>
    </row>
    <row r="290" spans="2:27" x14ac:dyDescent="0.25">
      <c r="B290" s="29" t="s">
        <v>3334</v>
      </c>
      <c r="C290" s="29" t="s">
        <v>3821</v>
      </c>
      <c r="D290" s="29" t="s">
        <v>3365</v>
      </c>
      <c r="E290" s="29"/>
      <c r="F290" s="29" t="s">
        <v>3822</v>
      </c>
      <c r="G290" s="29"/>
      <c r="H290" s="13" t="s">
        <v>3404</v>
      </c>
      <c r="I290" s="13" t="s">
        <v>3338</v>
      </c>
      <c r="J290" s="30"/>
      <c r="K290" s="31">
        <v>4.5</v>
      </c>
      <c r="L290" s="31">
        <v>0.79</v>
      </c>
      <c r="M290" s="31"/>
      <c r="N290" s="32"/>
      <c r="O290" s="32"/>
      <c r="P290" s="32"/>
      <c r="Q290" s="32"/>
      <c r="R290" s="32"/>
      <c r="S290" s="32"/>
      <c r="T290" s="33">
        <v>0</v>
      </c>
      <c r="U290" s="33">
        <v>1</v>
      </c>
      <c r="V290" s="30">
        <v>31524</v>
      </c>
      <c r="W290" s="30"/>
      <c r="X290" s="34">
        <v>55153</v>
      </c>
      <c r="Y290" s="16">
        <v>1</v>
      </c>
      <c r="Z290" s="75" t="str">
        <f t="shared" si="4"/>
        <v>Unclassified</v>
      </c>
      <c r="AA290" s="75">
        <f>IF(IFERROR(MATCH(C290,REN_Existing_Resources!E:E,0),FALSE),1,0)</f>
        <v>0</v>
      </c>
    </row>
    <row r="291" spans="2:27" x14ac:dyDescent="0.25">
      <c r="B291" s="29" t="s">
        <v>3334</v>
      </c>
      <c r="C291" s="29" t="s">
        <v>3823</v>
      </c>
      <c r="D291" s="29" t="s">
        <v>3365</v>
      </c>
      <c r="E291" s="29"/>
      <c r="F291" s="29" t="s">
        <v>3824</v>
      </c>
      <c r="G291" s="29"/>
      <c r="H291" s="13" t="s">
        <v>3404</v>
      </c>
      <c r="I291" s="13" t="s">
        <v>3338</v>
      </c>
      <c r="J291" s="30"/>
      <c r="K291" s="31">
        <v>6.52</v>
      </c>
      <c r="L291" s="31">
        <v>1.1499999999999999</v>
      </c>
      <c r="M291" s="31"/>
      <c r="N291" s="32"/>
      <c r="O291" s="32"/>
      <c r="P291" s="32"/>
      <c r="Q291" s="32"/>
      <c r="R291" s="32"/>
      <c r="S291" s="32"/>
      <c r="T291" s="33">
        <v>0</v>
      </c>
      <c r="U291" s="33">
        <v>1</v>
      </c>
      <c r="V291" s="30">
        <v>31524</v>
      </c>
      <c r="W291" s="30"/>
      <c r="X291" s="34">
        <v>55153</v>
      </c>
      <c r="Y291" s="16">
        <v>1</v>
      </c>
      <c r="Z291" s="75" t="str">
        <f t="shared" si="4"/>
        <v>Unclassified</v>
      </c>
      <c r="AA291" s="75">
        <f>IF(IFERROR(MATCH(C291,REN_Existing_Resources!E:E,0),FALSE),1,0)</f>
        <v>0</v>
      </c>
    </row>
    <row r="292" spans="2:27" x14ac:dyDescent="0.25">
      <c r="B292" s="29" t="s">
        <v>3334</v>
      </c>
      <c r="C292" s="29" t="s">
        <v>3825</v>
      </c>
      <c r="D292" s="29" t="s">
        <v>3351</v>
      </c>
      <c r="E292" s="29" t="s">
        <v>3352</v>
      </c>
      <c r="F292" s="29" t="s">
        <v>3223</v>
      </c>
      <c r="G292" s="29" t="s">
        <v>3826</v>
      </c>
      <c r="H292" s="13" t="s">
        <v>3370</v>
      </c>
      <c r="I292" s="13" t="s">
        <v>3439</v>
      </c>
      <c r="J292" s="30" t="s">
        <v>3523</v>
      </c>
      <c r="K292" s="31">
        <v>134</v>
      </c>
      <c r="L292" s="31">
        <v>134</v>
      </c>
      <c r="M292" s="31">
        <v>81.843076923076936</v>
      </c>
      <c r="N292" s="32">
        <v>12462.159300699301</v>
      </c>
      <c r="O292" s="32">
        <v>7699.8181818181838</v>
      </c>
      <c r="P292" s="32">
        <v>7836.0801465536988</v>
      </c>
      <c r="Q292" s="32">
        <v>113.38461538461539</v>
      </c>
      <c r="R292" s="32">
        <v>113.0097902097902</v>
      </c>
      <c r="S292" s="32"/>
      <c r="T292" s="33">
        <v>1</v>
      </c>
      <c r="U292" s="33">
        <v>1</v>
      </c>
      <c r="V292" s="30">
        <v>38642</v>
      </c>
      <c r="W292" s="30"/>
      <c r="X292" s="34">
        <v>55153</v>
      </c>
      <c r="Y292" s="16">
        <v>1</v>
      </c>
      <c r="Z292" s="75" t="str">
        <f t="shared" si="4"/>
        <v>CAISO_CCGT2</v>
      </c>
      <c r="AA292" s="75">
        <f>IF(IFERROR(MATCH(C292,REN_Existing_Resources!E:E,0),FALSE),1,0)</f>
        <v>0</v>
      </c>
    </row>
    <row r="293" spans="2:27" x14ac:dyDescent="0.25">
      <c r="B293" s="29" t="s">
        <v>3334</v>
      </c>
      <c r="C293" s="29" t="s">
        <v>421</v>
      </c>
      <c r="D293" s="29" t="s">
        <v>229</v>
      </c>
      <c r="E293" s="29" t="s">
        <v>3612</v>
      </c>
      <c r="F293" s="29" t="s">
        <v>3827</v>
      </c>
      <c r="G293" s="29"/>
      <c r="H293" s="13" t="s">
        <v>3390</v>
      </c>
      <c r="I293" s="13" t="s">
        <v>3338</v>
      </c>
      <c r="J293" s="30"/>
      <c r="K293" s="31">
        <v>22</v>
      </c>
      <c r="L293" s="31">
        <v>22</v>
      </c>
      <c r="M293" s="31"/>
      <c r="N293" s="32"/>
      <c r="O293" s="32"/>
      <c r="P293" s="32"/>
      <c r="Q293" s="32"/>
      <c r="R293" s="32"/>
      <c r="S293" s="32"/>
      <c r="T293" s="33">
        <v>0</v>
      </c>
      <c r="U293" s="33">
        <v>1</v>
      </c>
      <c r="V293" s="30">
        <v>15707</v>
      </c>
      <c r="W293" s="30"/>
      <c r="X293" s="34">
        <v>55153</v>
      </c>
      <c r="Y293" s="16">
        <v>1</v>
      </c>
      <c r="Z293" s="75" t="str">
        <f t="shared" si="4"/>
        <v>RenExistRes</v>
      </c>
      <c r="AA293" s="75">
        <f>IF(IFERROR(MATCH(C293,REN_Existing_Resources!E:E,0),FALSE),1,0)</f>
        <v>1</v>
      </c>
    </row>
    <row r="294" spans="2:27" x14ac:dyDescent="0.25">
      <c r="B294" s="29" t="s">
        <v>3334</v>
      </c>
      <c r="C294" s="29" t="s">
        <v>530</v>
      </c>
      <c r="D294" s="29" t="s">
        <v>229</v>
      </c>
      <c r="E294" s="29" t="s">
        <v>3486</v>
      </c>
      <c r="F294" s="29" t="s">
        <v>3828</v>
      </c>
      <c r="G294" s="29"/>
      <c r="H294" s="13" t="s">
        <v>3390</v>
      </c>
      <c r="I294" s="13" t="s">
        <v>3338</v>
      </c>
      <c r="J294" s="30"/>
      <c r="K294" s="31">
        <v>26</v>
      </c>
      <c r="L294" s="31">
        <v>26</v>
      </c>
      <c r="M294" s="31"/>
      <c r="N294" s="32"/>
      <c r="O294" s="32"/>
      <c r="P294" s="32"/>
      <c r="Q294" s="32"/>
      <c r="R294" s="32"/>
      <c r="S294" s="32"/>
      <c r="T294" s="33">
        <v>0</v>
      </c>
      <c r="U294" s="33">
        <v>1</v>
      </c>
      <c r="V294" s="30">
        <v>23743</v>
      </c>
      <c r="W294" s="30"/>
      <c r="X294" s="34">
        <v>55153</v>
      </c>
      <c r="Y294" s="16">
        <v>1</v>
      </c>
      <c r="Z294" s="75" t="str">
        <f t="shared" si="4"/>
        <v>RenExistRes</v>
      </c>
      <c r="AA294" s="75">
        <f>IF(IFERROR(MATCH(C294,REN_Existing_Resources!E:E,0),FALSE),1,0)</f>
        <v>1</v>
      </c>
    </row>
    <row r="295" spans="2:27" x14ac:dyDescent="0.25">
      <c r="B295" s="29" t="s">
        <v>3334</v>
      </c>
      <c r="C295" s="29" t="s">
        <v>3829</v>
      </c>
      <c r="D295" s="29" t="s">
        <v>3351</v>
      </c>
      <c r="E295" s="29" t="s">
        <v>3418</v>
      </c>
      <c r="F295" s="29" t="s">
        <v>3830</v>
      </c>
      <c r="G295" s="29"/>
      <c r="H295" s="13" t="s">
        <v>3390</v>
      </c>
      <c r="I295" s="13" t="s">
        <v>3338</v>
      </c>
      <c r="J295" s="30" t="s">
        <v>3391</v>
      </c>
      <c r="K295" s="31">
        <v>236.8</v>
      </c>
      <c r="L295" s="31">
        <v>234.97</v>
      </c>
      <c r="M295" s="31"/>
      <c r="N295" s="32"/>
      <c r="O295" s="32"/>
      <c r="P295" s="32"/>
      <c r="Q295" s="32"/>
      <c r="R295" s="32"/>
      <c r="S295" s="32"/>
      <c r="T295" s="33">
        <v>0</v>
      </c>
      <c r="U295" s="33">
        <v>1</v>
      </c>
      <c r="V295" s="30">
        <v>26299</v>
      </c>
      <c r="W295" s="30"/>
      <c r="X295" s="34">
        <v>55153</v>
      </c>
      <c r="Y295" s="16">
        <v>1</v>
      </c>
      <c r="Z295" s="75" t="str">
        <f t="shared" si="4"/>
        <v>CAISO_Hydro</v>
      </c>
      <c r="AA295" s="75">
        <f>IF(IFERROR(MATCH(C295,REN_Existing_Resources!E:E,0),FALSE),1,0)</f>
        <v>0</v>
      </c>
    </row>
    <row r="296" spans="2:27" x14ac:dyDescent="0.25">
      <c r="B296" s="29" t="s">
        <v>3334</v>
      </c>
      <c r="C296" s="29" t="s">
        <v>3831</v>
      </c>
      <c r="D296" s="29" t="s">
        <v>3339</v>
      </c>
      <c r="E296" s="29" t="s">
        <v>3480</v>
      </c>
      <c r="F296" s="29" t="s">
        <v>3832</v>
      </c>
      <c r="G296" s="29"/>
      <c r="H296" s="13" t="s">
        <v>3390</v>
      </c>
      <c r="I296" s="13" t="s">
        <v>3338</v>
      </c>
      <c r="J296" s="30" t="s">
        <v>3833</v>
      </c>
      <c r="K296" s="31">
        <v>200</v>
      </c>
      <c r="L296" s="31">
        <v>199</v>
      </c>
      <c r="M296" s="31"/>
      <c r="N296" s="32"/>
      <c r="O296" s="32"/>
      <c r="P296" s="32"/>
      <c r="Q296" s="32"/>
      <c r="R296" s="32"/>
      <c r="S296" s="32"/>
      <c r="T296" s="33">
        <v>0</v>
      </c>
      <c r="U296" s="33">
        <v>1</v>
      </c>
      <c r="V296" s="30">
        <v>31778</v>
      </c>
      <c r="W296" s="30"/>
      <c r="X296" s="34">
        <v>55153</v>
      </c>
      <c r="Y296" s="16">
        <v>1</v>
      </c>
      <c r="Z296" s="75" t="str">
        <f t="shared" si="4"/>
        <v>CAISO_PS</v>
      </c>
      <c r="AA296" s="75">
        <f>IF(IFERROR(MATCH(C296,REN_Existing_Resources!E:E,0),FALSE),1,0)</f>
        <v>0</v>
      </c>
    </row>
    <row r="297" spans="2:27" x14ac:dyDescent="0.25">
      <c r="B297" s="29" t="s">
        <v>3334</v>
      </c>
      <c r="C297" s="29" t="s">
        <v>3834</v>
      </c>
      <c r="D297" s="29" t="s">
        <v>3339</v>
      </c>
      <c r="E297" s="29" t="s">
        <v>3340</v>
      </c>
      <c r="F297" s="29" t="s">
        <v>3834</v>
      </c>
      <c r="G297" s="29"/>
      <c r="H297" s="13" t="s">
        <v>3461</v>
      </c>
      <c r="I297" s="13" t="s">
        <v>3338</v>
      </c>
      <c r="J297" s="30"/>
      <c r="K297" s="31">
        <v>0</v>
      </c>
      <c r="L297" s="31">
        <v>236</v>
      </c>
      <c r="M297" s="31"/>
      <c r="N297" s="32"/>
      <c r="O297" s="32"/>
      <c r="P297" s="32"/>
      <c r="Q297" s="32"/>
      <c r="R297" s="32"/>
      <c r="S297" s="32"/>
      <c r="T297" s="33">
        <v>1</v>
      </c>
      <c r="U297" s="33">
        <v>1</v>
      </c>
      <c r="V297" s="74">
        <v>1</v>
      </c>
      <c r="W297" s="30"/>
      <c r="X297" s="34">
        <v>55153</v>
      </c>
      <c r="Y297" s="16">
        <v>1</v>
      </c>
      <c r="Z297" s="75" t="str">
        <f t="shared" si="4"/>
        <v>Unclassified</v>
      </c>
      <c r="AA297" s="75">
        <f>IF(IFERROR(MATCH(C297,REN_Existing_Resources!E:E,0),FALSE),1,0)</f>
        <v>0</v>
      </c>
    </row>
    <row r="298" spans="2:27" x14ac:dyDescent="0.25">
      <c r="B298" s="29" t="s">
        <v>3334</v>
      </c>
      <c r="C298" s="29" t="s">
        <v>2711</v>
      </c>
      <c r="D298" s="29" t="s">
        <v>134</v>
      </c>
      <c r="E298" s="29"/>
      <c r="F298" s="29" t="s">
        <v>3835</v>
      </c>
      <c r="G298" s="29"/>
      <c r="H298" s="13" t="s">
        <v>3337</v>
      </c>
      <c r="I298" s="13" t="s">
        <v>3338</v>
      </c>
      <c r="J298" s="30"/>
      <c r="K298" s="31">
        <v>20</v>
      </c>
      <c r="L298" s="31">
        <v>0</v>
      </c>
      <c r="M298" s="31"/>
      <c r="N298" s="32"/>
      <c r="O298" s="32"/>
      <c r="P298" s="32"/>
      <c r="Q298" s="32"/>
      <c r="R298" s="32"/>
      <c r="S298" s="32"/>
      <c r="T298" s="33">
        <v>0</v>
      </c>
      <c r="U298" s="33">
        <v>1</v>
      </c>
      <c r="V298" s="30">
        <v>42228</v>
      </c>
      <c r="W298" s="30"/>
      <c r="X298" s="34">
        <v>55153</v>
      </c>
      <c r="Y298" s="16">
        <v>1</v>
      </c>
      <c r="Z298" s="75" t="str">
        <f t="shared" si="4"/>
        <v>RenExistRes</v>
      </c>
      <c r="AA298" s="75">
        <f>IF(IFERROR(MATCH(C298,REN_Existing_Resources!E:E,0),FALSE),1,0)</f>
        <v>1</v>
      </c>
    </row>
    <row r="299" spans="2:27" x14ac:dyDescent="0.25">
      <c r="B299" s="29" t="s">
        <v>3334</v>
      </c>
      <c r="C299" s="29" t="s">
        <v>3836</v>
      </c>
      <c r="D299" s="29" t="s">
        <v>3351</v>
      </c>
      <c r="E299" s="29" t="s">
        <v>3418</v>
      </c>
      <c r="F299" s="29" t="s">
        <v>3837</v>
      </c>
      <c r="G299" s="29" t="s">
        <v>3838</v>
      </c>
      <c r="H299" s="13" t="s">
        <v>3355</v>
      </c>
      <c r="I299" s="13" t="s">
        <v>3356</v>
      </c>
      <c r="J299" s="30" t="s">
        <v>3357</v>
      </c>
      <c r="K299" s="31">
        <v>43</v>
      </c>
      <c r="L299" s="31">
        <v>43</v>
      </c>
      <c r="M299" s="31">
        <v>12.9</v>
      </c>
      <c r="N299" s="32">
        <v>1458.6980000000001</v>
      </c>
      <c r="O299" s="32">
        <v>10704.130232558138</v>
      </c>
      <c r="P299" s="32">
        <v>13616.434108527132</v>
      </c>
      <c r="Q299" s="32">
        <v>320</v>
      </c>
      <c r="R299" s="32">
        <v>320</v>
      </c>
      <c r="S299" s="32"/>
      <c r="T299" s="33">
        <v>1</v>
      </c>
      <c r="U299" s="33">
        <v>1</v>
      </c>
      <c r="V299" s="30">
        <v>37799</v>
      </c>
      <c r="W299" s="30"/>
      <c r="X299" s="34">
        <v>55153</v>
      </c>
      <c r="Y299" s="16">
        <v>1</v>
      </c>
      <c r="Z299" s="75" t="str">
        <f t="shared" si="4"/>
        <v>CAISO_Peaker2</v>
      </c>
      <c r="AA299" s="75">
        <f>IF(IFERROR(MATCH(C299,REN_Existing_Resources!E:E,0),FALSE),1,0)</f>
        <v>0</v>
      </c>
    </row>
    <row r="300" spans="2:27" x14ac:dyDescent="0.25">
      <c r="B300" s="29" t="s">
        <v>3334</v>
      </c>
      <c r="C300" s="29" t="s">
        <v>3839</v>
      </c>
      <c r="D300" s="29" t="s">
        <v>3397</v>
      </c>
      <c r="E300" s="29" t="s">
        <v>1901</v>
      </c>
      <c r="F300" s="29" t="s">
        <v>3840</v>
      </c>
      <c r="G300" s="29"/>
      <c r="H300" s="13" t="s">
        <v>3355</v>
      </c>
      <c r="I300" s="13" t="s">
        <v>3338</v>
      </c>
      <c r="J300" s="30" t="s">
        <v>3841</v>
      </c>
      <c r="K300" s="31">
        <v>45.42</v>
      </c>
      <c r="L300" s="31">
        <v>45.42</v>
      </c>
      <c r="M300" s="31"/>
      <c r="N300" s="32"/>
      <c r="O300" s="32"/>
      <c r="P300" s="32"/>
      <c r="Q300" s="32"/>
      <c r="R300" s="32"/>
      <c r="S300" s="32"/>
      <c r="T300" s="33">
        <v>1</v>
      </c>
      <c r="U300" s="33">
        <v>0</v>
      </c>
      <c r="V300" s="30">
        <v>37405</v>
      </c>
      <c r="W300" s="30"/>
      <c r="X300" s="34">
        <v>55153</v>
      </c>
      <c r="Y300" s="16">
        <v>1</v>
      </c>
      <c r="Z300" s="75" t="str">
        <f t="shared" si="4"/>
        <v>CAISO_Peaker1</v>
      </c>
      <c r="AA300" s="75">
        <f>IF(IFERROR(MATCH(C300,REN_Existing_Resources!E:E,0),FALSE),1,0)</f>
        <v>0</v>
      </c>
    </row>
    <row r="301" spans="2:27" x14ac:dyDescent="0.25">
      <c r="B301" s="29" t="s">
        <v>3334</v>
      </c>
      <c r="C301" s="29" t="s">
        <v>3842</v>
      </c>
      <c r="D301" s="29" t="s">
        <v>134</v>
      </c>
      <c r="E301" s="29" t="s">
        <v>3346</v>
      </c>
      <c r="F301" s="29" t="s">
        <v>3843</v>
      </c>
      <c r="G301" s="29" t="s">
        <v>3844</v>
      </c>
      <c r="H301" s="13" t="s">
        <v>3362</v>
      </c>
      <c r="I301" s="13" t="s">
        <v>3356</v>
      </c>
      <c r="J301" s="30" t="s">
        <v>3357</v>
      </c>
      <c r="K301" s="31">
        <v>22.69</v>
      </c>
      <c r="L301" s="31">
        <v>20</v>
      </c>
      <c r="M301" s="31">
        <v>10.2105</v>
      </c>
      <c r="N301" s="32">
        <v>769.7174</v>
      </c>
      <c r="O301" s="32">
        <v>10409.757602468047</v>
      </c>
      <c r="P301" s="32">
        <v>11399.461338817886</v>
      </c>
      <c r="Q301" s="32">
        <v>160</v>
      </c>
      <c r="R301" s="32">
        <v>160</v>
      </c>
      <c r="S301" s="32"/>
      <c r="T301" s="33">
        <v>1</v>
      </c>
      <c r="U301" s="33">
        <v>1</v>
      </c>
      <c r="V301" s="30">
        <v>38959</v>
      </c>
      <c r="W301" s="30"/>
      <c r="X301" s="34">
        <v>55153</v>
      </c>
      <c r="Y301" s="16">
        <v>1</v>
      </c>
      <c r="Z301" s="75" t="str">
        <f t="shared" si="4"/>
        <v>CAISO_Peaker2</v>
      </c>
      <c r="AA301" s="75">
        <f>IF(IFERROR(MATCH(C301,REN_Existing_Resources!E:E,0),FALSE),1,0)</f>
        <v>0</v>
      </c>
    </row>
    <row r="302" spans="2:27" x14ac:dyDescent="0.25">
      <c r="B302" s="29" t="s">
        <v>3334</v>
      </c>
      <c r="C302" s="29" t="s">
        <v>788</v>
      </c>
      <c r="D302" s="29" t="s">
        <v>134</v>
      </c>
      <c r="E302" s="29" t="s">
        <v>3547</v>
      </c>
      <c r="F302" s="29" t="s">
        <v>3845</v>
      </c>
      <c r="G302" s="29"/>
      <c r="H302" s="13" t="s">
        <v>3337</v>
      </c>
      <c r="I302" s="13" t="s">
        <v>3338</v>
      </c>
      <c r="J302" s="30"/>
      <c r="K302" s="31">
        <v>1.5</v>
      </c>
      <c r="L302" s="31">
        <v>1.27</v>
      </c>
      <c r="M302" s="31"/>
      <c r="N302" s="32"/>
      <c r="O302" s="32"/>
      <c r="P302" s="32"/>
      <c r="Q302" s="32"/>
      <c r="R302" s="32"/>
      <c r="S302" s="32"/>
      <c r="T302" s="33">
        <v>0</v>
      </c>
      <c r="U302" s="33">
        <v>1</v>
      </c>
      <c r="V302" s="30">
        <v>42125</v>
      </c>
      <c r="W302" s="30"/>
      <c r="X302" s="34">
        <v>55153</v>
      </c>
      <c r="Y302" s="16">
        <v>1</v>
      </c>
      <c r="Z302" s="75" t="str">
        <f t="shared" si="4"/>
        <v>RenExistRes</v>
      </c>
      <c r="AA302" s="75">
        <f>IF(IFERROR(MATCH(C302,REN_Existing_Resources!E:E,0),FALSE),1,0)</f>
        <v>1</v>
      </c>
    </row>
    <row r="303" spans="2:27" x14ac:dyDescent="0.25">
      <c r="B303" s="29" t="s">
        <v>3334</v>
      </c>
      <c r="C303" s="29" t="s">
        <v>480</v>
      </c>
      <c r="D303" s="29" t="s">
        <v>229</v>
      </c>
      <c r="E303" s="29" t="s">
        <v>3433</v>
      </c>
      <c r="F303" s="29" t="s">
        <v>3846</v>
      </c>
      <c r="G303" s="29"/>
      <c r="H303" s="13" t="s">
        <v>3390</v>
      </c>
      <c r="I303" s="13" t="s">
        <v>3338</v>
      </c>
      <c r="J303" s="30"/>
      <c r="K303" s="31">
        <v>11</v>
      </c>
      <c r="L303" s="31">
        <v>11</v>
      </c>
      <c r="M303" s="31"/>
      <c r="N303" s="32"/>
      <c r="O303" s="32"/>
      <c r="P303" s="32"/>
      <c r="Q303" s="32"/>
      <c r="R303" s="32"/>
      <c r="S303" s="32"/>
      <c r="T303" s="33">
        <v>0</v>
      </c>
      <c r="U303" s="33">
        <v>1</v>
      </c>
      <c r="V303" s="30">
        <v>38493</v>
      </c>
      <c r="W303" s="30"/>
      <c r="X303" s="34">
        <v>55153</v>
      </c>
      <c r="Y303" s="16">
        <v>1</v>
      </c>
      <c r="Z303" s="75" t="str">
        <f t="shared" si="4"/>
        <v>RenExistRes</v>
      </c>
      <c r="AA303" s="75">
        <f>IF(IFERROR(MATCH(C303,REN_Existing_Resources!E:E,0),FALSE),1,0)</f>
        <v>1</v>
      </c>
    </row>
    <row r="304" spans="2:27" x14ac:dyDescent="0.25">
      <c r="B304" s="29" t="s">
        <v>3334</v>
      </c>
      <c r="C304" s="29" t="s">
        <v>3847</v>
      </c>
      <c r="D304" s="29" t="s">
        <v>229</v>
      </c>
      <c r="E304" s="29" t="s">
        <v>3433</v>
      </c>
      <c r="F304" s="29" t="s">
        <v>3848</v>
      </c>
      <c r="G304" s="29"/>
      <c r="H304" s="13" t="s">
        <v>3390</v>
      </c>
      <c r="I304" s="13" t="s">
        <v>3338</v>
      </c>
      <c r="J304" s="30"/>
      <c r="K304" s="31">
        <v>11</v>
      </c>
      <c r="L304" s="31">
        <v>11</v>
      </c>
      <c r="M304" s="31"/>
      <c r="N304" s="32"/>
      <c r="O304" s="32"/>
      <c r="P304" s="32"/>
      <c r="Q304" s="32"/>
      <c r="R304" s="32"/>
      <c r="S304" s="32"/>
      <c r="T304" s="33">
        <v>0</v>
      </c>
      <c r="U304" s="33">
        <v>1</v>
      </c>
      <c r="V304" s="30">
        <v>38493</v>
      </c>
      <c r="W304" s="30"/>
      <c r="X304" s="34">
        <v>55153</v>
      </c>
      <c r="Y304" s="16">
        <v>1</v>
      </c>
      <c r="Z304" s="75" t="str">
        <f t="shared" si="4"/>
        <v>Unclassified</v>
      </c>
      <c r="AA304" s="75">
        <f>IF(IFERROR(MATCH(C304,REN_Existing_Resources!E:E,0),FALSE),1,0)</f>
        <v>0</v>
      </c>
    </row>
    <row r="305" spans="2:27" x14ac:dyDescent="0.25">
      <c r="B305" s="29" t="s">
        <v>3334</v>
      </c>
      <c r="C305" s="29" t="s">
        <v>3849</v>
      </c>
      <c r="D305" s="29" t="s">
        <v>3365</v>
      </c>
      <c r="E305" s="29"/>
      <c r="F305" s="29" t="s">
        <v>3850</v>
      </c>
      <c r="G305" s="29"/>
      <c r="H305" s="13" t="s">
        <v>3390</v>
      </c>
      <c r="I305" s="13" t="s">
        <v>3338</v>
      </c>
      <c r="J305" s="30" t="s">
        <v>3391</v>
      </c>
      <c r="K305" s="31">
        <v>101.5</v>
      </c>
      <c r="L305" s="31">
        <v>101.5</v>
      </c>
      <c r="M305" s="31"/>
      <c r="N305" s="32"/>
      <c r="O305" s="32"/>
      <c r="P305" s="32"/>
      <c r="Q305" s="32"/>
      <c r="R305" s="32"/>
      <c r="S305" s="32"/>
      <c r="T305" s="33">
        <v>0</v>
      </c>
      <c r="U305" s="33">
        <v>1</v>
      </c>
      <c r="V305" s="30">
        <v>17533</v>
      </c>
      <c r="W305" s="30"/>
      <c r="X305" s="34">
        <v>55153</v>
      </c>
      <c r="Y305" s="16">
        <v>1</v>
      </c>
      <c r="Z305" s="75" t="str">
        <f t="shared" si="4"/>
        <v>CAISO_Hydro</v>
      </c>
      <c r="AA305" s="75">
        <f>IF(IFERROR(MATCH(C305,REN_Existing_Resources!E:E,0),FALSE),1,0)</f>
        <v>0</v>
      </c>
    </row>
    <row r="306" spans="2:27" x14ac:dyDescent="0.25">
      <c r="B306" s="29" t="s">
        <v>3334</v>
      </c>
      <c r="C306" s="29" t="s">
        <v>3140</v>
      </c>
      <c r="D306" s="29" t="s">
        <v>3365</v>
      </c>
      <c r="E306" s="29"/>
      <c r="F306" s="29" t="s">
        <v>3851</v>
      </c>
      <c r="G306" s="29"/>
      <c r="H306" s="13" t="s">
        <v>3390</v>
      </c>
      <c r="I306" s="13" t="s">
        <v>3338</v>
      </c>
      <c r="J306" s="30" t="s">
        <v>3391</v>
      </c>
      <c r="K306" s="31">
        <v>4.9000000000000004</v>
      </c>
      <c r="L306" s="31">
        <v>2</v>
      </c>
      <c r="M306" s="31"/>
      <c r="N306" s="32"/>
      <c r="O306" s="32"/>
      <c r="P306" s="32"/>
      <c r="Q306" s="32"/>
      <c r="R306" s="32"/>
      <c r="S306" s="32"/>
      <c r="T306" s="33">
        <v>0</v>
      </c>
      <c r="U306" s="33">
        <v>1</v>
      </c>
      <c r="V306" s="30">
        <v>31413</v>
      </c>
      <c r="W306" s="30"/>
      <c r="X306" s="34">
        <v>55153</v>
      </c>
      <c r="Y306" s="16">
        <v>1</v>
      </c>
      <c r="Z306" s="75" t="str">
        <f t="shared" si="4"/>
        <v>CAISO_Hydro</v>
      </c>
      <c r="AA306" s="75">
        <f>IF(IFERROR(MATCH(C306,REN_Existing_Resources!E:E,0),FALSE),1,0)</f>
        <v>1</v>
      </c>
    </row>
    <row r="307" spans="2:27" x14ac:dyDescent="0.25">
      <c r="B307" s="29" t="s">
        <v>3334</v>
      </c>
      <c r="C307" s="29" t="s">
        <v>3852</v>
      </c>
      <c r="D307" s="29" t="s">
        <v>134</v>
      </c>
      <c r="E307" s="29" t="s">
        <v>3703</v>
      </c>
      <c r="F307" s="29" t="s">
        <v>3853</v>
      </c>
      <c r="G307" s="29" t="s">
        <v>3854</v>
      </c>
      <c r="H307" s="13" t="s">
        <v>3362</v>
      </c>
      <c r="I307" s="13" t="s">
        <v>3439</v>
      </c>
      <c r="J307" s="30" t="s">
        <v>3364</v>
      </c>
      <c r="K307" s="35">
        <v>23.71</v>
      </c>
      <c r="L307" s="35">
        <v>23.71</v>
      </c>
      <c r="M307" s="35">
        <v>23.71</v>
      </c>
      <c r="N307" s="32"/>
      <c r="O307" s="32">
        <v>7606.0303582401057</v>
      </c>
      <c r="P307" s="32">
        <v>7606.0303582401057</v>
      </c>
      <c r="Q307" s="32"/>
      <c r="R307" s="32"/>
      <c r="S307" s="32"/>
      <c r="T307" s="33">
        <v>1</v>
      </c>
      <c r="U307" s="33">
        <v>1</v>
      </c>
      <c r="V307" s="30">
        <v>33212</v>
      </c>
      <c r="W307" s="30"/>
      <c r="X307" s="34">
        <v>55153</v>
      </c>
      <c r="Y307" s="16">
        <v>1</v>
      </c>
      <c r="Z307" s="75" t="str">
        <f t="shared" si="4"/>
        <v>CAISO_CHP</v>
      </c>
      <c r="AA307" s="75">
        <f>IF(IFERROR(MATCH(C307,REN_Existing_Resources!E:E,0),FALSE),1,0)</f>
        <v>0</v>
      </c>
    </row>
    <row r="308" spans="2:27" x14ac:dyDescent="0.25">
      <c r="B308" s="29" t="s">
        <v>3334</v>
      </c>
      <c r="C308" s="29" t="s">
        <v>3855</v>
      </c>
      <c r="D308" s="29" t="s">
        <v>3351</v>
      </c>
      <c r="E308" s="29" t="s">
        <v>3352</v>
      </c>
      <c r="F308" s="29" t="s">
        <v>3856</v>
      </c>
      <c r="G308" s="29"/>
      <c r="H308" s="13" t="s">
        <v>3488</v>
      </c>
      <c r="I308" s="13" t="s">
        <v>3338</v>
      </c>
      <c r="J308" s="30"/>
      <c r="K308" s="31">
        <v>18.510000000000002</v>
      </c>
      <c r="L308" s="31">
        <v>0.01</v>
      </c>
      <c r="M308" s="31"/>
      <c r="N308" s="32"/>
      <c r="O308" s="32"/>
      <c r="P308" s="32"/>
      <c r="Q308" s="32"/>
      <c r="R308" s="32"/>
      <c r="S308" s="32"/>
      <c r="T308" s="33">
        <v>0</v>
      </c>
      <c r="U308" s="33">
        <v>1</v>
      </c>
      <c r="V308" s="30">
        <v>33970</v>
      </c>
      <c r="W308" s="30"/>
      <c r="X308" s="34">
        <v>55153</v>
      </c>
      <c r="Y308" s="16">
        <v>1</v>
      </c>
      <c r="Z308" s="75" t="str">
        <f t="shared" si="4"/>
        <v>Unclassified</v>
      </c>
      <c r="AA308" s="75">
        <f>IF(IFERROR(MATCH(C308,REN_Existing_Resources!E:E,0),FALSE),1,0)</f>
        <v>0</v>
      </c>
    </row>
    <row r="309" spans="2:27" x14ac:dyDescent="0.25">
      <c r="B309" s="29" t="s">
        <v>3334</v>
      </c>
      <c r="C309" s="29" t="s">
        <v>178</v>
      </c>
      <c r="D309" s="29" t="s">
        <v>134</v>
      </c>
      <c r="E309" s="29" t="s">
        <v>3547</v>
      </c>
      <c r="F309" s="29" t="s">
        <v>3857</v>
      </c>
      <c r="G309" s="29"/>
      <c r="H309" s="13" t="s">
        <v>3488</v>
      </c>
      <c r="I309" s="13" t="s">
        <v>3338</v>
      </c>
      <c r="J309" s="30"/>
      <c r="K309" s="31">
        <v>10.5</v>
      </c>
      <c r="L309" s="31">
        <v>7.22</v>
      </c>
      <c r="M309" s="31"/>
      <c r="N309" s="32"/>
      <c r="O309" s="32"/>
      <c r="P309" s="32"/>
      <c r="Q309" s="32"/>
      <c r="R309" s="32"/>
      <c r="S309" s="32"/>
      <c r="T309" s="33">
        <v>0</v>
      </c>
      <c r="U309" s="33">
        <v>1</v>
      </c>
      <c r="V309" s="30">
        <v>39684</v>
      </c>
      <c r="W309" s="30"/>
      <c r="X309" s="34">
        <v>55153</v>
      </c>
      <c r="Y309" s="16">
        <v>1</v>
      </c>
      <c r="Z309" s="75" t="str">
        <f t="shared" si="4"/>
        <v>RenExistRes</v>
      </c>
      <c r="AA309" s="75">
        <f>IF(IFERROR(MATCH(C309,REN_Existing_Resources!E:E,0),FALSE),1,0)</f>
        <v>1</v>
      </c>
    </row>
    <row r="310" spans="2:27" x14ac:dyDescent="0.25">
      <c r="B310" s="29" t="s">
        <v>3334</v>
      </c>
      <c r="C310" s="29" t="s">
        <v>3089</v>
      </c>
      <c r="D310" s="29" t="s">
        <v>3351</v>
      </c>
      <c r="E310" s="29" t="s">
        <v>3352</v>
      </c>
      <c r="F310" s="29" t="s">
        <v>3858</v>
      </c>
      <c r="G310" s="29" t="s">
        <v>3859</v>
      </c>
      <c r="H310" s="13" t="s">
        <v>3362</v>
      </c>
      <c r="I310" s="13" t="s">
        <v>3363</v>
      </c>
      <c r="J310" s="30" t="s">
        <v>3860</v>
      </c>
      <c r="K310" s="31">
        <v>48</v>
      </c>
      <c r="L310" s="31">
        <v>48</v>
      </c>
      <c r="M310" s="31">
        <v>47.52</v>
      </c>
      <c r="N310" s="32">
        <v>4019.8988957055217</v>
      </c>
      <c r="O310" s="32">
        <v>7698.0801840490776</v>
      </c>
      <c r="P310" s="32">
        <v>7710.2931152010879</v>
      </c>
      <c r="Q310" s="32">
        <v>21.595092024539881</v>
      </c>
      <c r="R310" s="32">
        <v>22.085889570552148</v>
      </c>
      <c r="S310" s="32"/>
      <c r="T310" s="33">
        <v>1</v>
      </c>
      <c r="U310" s="33">
        <v>0</v>
      </c>
      <c r="V310" s="30">
        <v>32864</v>
      </c>
      <c r="W310" s="30"/>
      <c r="X310" s="34">
        <v>55153</v>
      </c>
      <c r="Y310" s="16">
        <v>1</v>
      </c>
      <c r="Z310" s="75" t="str">
        <f t="shared" si="4"/>
        <v>CAISO_CCGT1</v>
      </c>
      <c r="AA310" s="75">
        <f>IF(IFERROR(MATCH(C310,REN_Existing_Resources!E:E,0),FALSE),1,0)</f>
        <v>1</v>
      </c>
    </row>
    <row r="311" spans="2:27" x14ac:dyDescent="0.25">
      <c r="B311" s="29" t="s">
        <v>3334</v>
      </c>
      <c r="C311" s="29" t="s">
        <v>3861</v>
      </c>
      <c r="D311" s="29" t="s">
        <v>3397</v>
      </c>
      <c r="E311" s="29" t="s">
        <v>1901</v>
      </c>
      <c r="F311" s="29" t="s">
        <v>3862</v>
      </c>
      <c r="G311" s="29" t="s">
        <v>3863</v>
      </c>
      <c r="H311" s="13" t="s">
        <v>3362</v>
      </c>
      <c r="I311" s="13" t="s">
        <v>3439</v>
      </c>
      <c r="J311" s="30" t="s">
        <v>3364</v>
      </c>
      <c r="K311" s="35">
        <v>36.409999999999997</v>
      </c>
      <c r="L311" s="35">
        <v>36.409999999999997</v>
      </c>
      <c r="M311" s="35">
        <v>36.409999999999997</v>
      </c>
      <c r="N311" s="32"/>
      <c r="O311" s="32">
        <v>7606.0303582401057</v>
      </c>
      <c r="P311" s="32">
        <v>7606.0303582401057</v>
      </c>
      <c r="Q311" s="32"/>
      <c r="R311" s="32"/>
      <c r="S311" s="32"/>
      <c r="T311" s="33">
        <v>1</v>
      </c>
      <c r="U311" s="33">
        <v>1</v>
      </c>
      <c r="V311" s="30">
        <v>34335</v>
      </c>
      <c r="W311" s="30"/>
      <c r="X311" s="34">
        <v>55153</v>
      </c>
      <c r="Y311" s="16">
        <v>1</v>
      </c>
      <c r="Z311" s="75" t="str">
        <f t="shared" si="4"/>
        <v>CAISO_CHP</v>
      </c>
      <c r="AA311" s="75">
        <f>IF(IFERROR(MATCH(C311,REN_Existing_Resources!E:E,0),FALSE),1,0)</f>
        <v>0</v>
      </c>
    </row>
    <row r="312" spans="2:27" x14ac:dyDescent="0.25">
      <c r="B312" s="29" t="s">
        <v>3334</v>
      </c>
      <c r="C312" s="29" t="s">
        <v>3864</v>
      </c>
      <c r="D312" s="29" t="s">
        <v>3397</v>
      </c>
      <c r="E312" s="29" t="s">
        <v>1901</v>
      </c>
      <c r="F312" s="29" t="s">
        <v>3865</v>
      </c>
      <c r="G312" s="29" t="s">
        <v>3866</v>
      </c>
      <c r="H312" s="13" t="s">
        <v>3370</v>
      </c>
      <c r="I312" s="13" t="s">
        <v>3371</v>
      </c>
      <c r="J312" s="30" t="s">
        <v>3372</v>
      </c>
      <c r="K312" s="31">
        <v>106</v>
      </c>
      <c r="L312" s="31">
        <v>106</v>
      </c>
      <c r="M312" s="31">
        <v>8.5</v>
      </c>
      <c r="N312" s="32">
        <v>8447.6720000000005</v>
      </c>
      <c r="O312" s="32">
        <v>10996.828301886793</v>
      </c>
      <c r="P312" s="32">
        <v>15690.917647058835</v>
      </c>
      <c r="Q312" s="32">
        <v>106</v>
      </c>
      <c r="R312" s="32">
        <v>106</v>
      </c>
      <c r="S312" s="32"/>
      <c r="T312" s="33">
        <v>1</v>
      </c>
      <c r="U312" s="33">
        <v>1</v>
      </c>
      <c r="V312" s="30">
        <v>19725</v>
      </c>
      <c r="W312" s="30">
        <v>43100</v>
      </c>
      <c r="X312" s="34">
        <v>43100</v>
      </c>
      <c r="Y312" s="16">
        <v>1</v>
      </c>
      <c r="Z312" s="75" t="str">
        <f t="shared" si="4"/>
        <v>CAISO_ST</v>
      </c>
      <c r="AA312" s="75">
        <f>IF(IFERROR(MATCH(C312,REN_Existing_Resources!E:E,0),FALSE),1,0)</f>
        <v>0</v>
      </c>
    </row>
    <row r="313" spans="2:27" x14ac:dyDescent="0.25">
      <c r="B313" s="29" t="s">
        <v>3334</v>
      </c>
      <c r="C313" s="29" t="s">
        <v>3867</v>
      </c>
      <c r="D313" s="29" t="s">
        <v>3397</v>
      </c>
      <c r="E313" s="29" t="s">
        <v>1901</v>
      </c>
      <c r="F313" s="29" t="s">
        <v>3868</v>
      </c>
      <c r="G313" s="29" t="s">
        <v>3869</v>
      </c>
      <c r="H313" s="13" t="s">
        <v>3370</v>
      </c>
      <c r="I313" s="13" t="s">
        <v>3371</v>
      </c>
      <c r="J313" s="30" t="s">
        <v>3372</v>
      </c>
      <c r="K313" s="31">
        <v>104</v>
      </c>
      <c r="L313" s="31">
        <v>104</v>
      </c>
      <c r="M313" s="31">
        <v>8.82</v>
      </c>
      <c r="N313" s="32">
        <v>8765.7019999999993</v>
      </c>
      <c r="O313" s="32">
        <v>10954.66335181867</v>
      </c>
      <c r="P313" s="32">
        <v>14985.427336730589</v>
      </c>
      <c r="Q313" s="32">
        <v>103</v>
      </c>
      <c r="R313" s="32">
        <v>103</v>
      </c>
      <c r="S313" s="32"/>
      <c r="T313" s="33">
        <v>1</v>
      </c>
      <c r="U313" s="33">
        <v>1</v>
      </c>
      <c r="V313" s="30">
        <v>20455</v>
      </c>
      <c r="W313" s="30">
        <v>43100</v>
      </c>
      <c r="X313" s="34">
        <v>43100</v>
      </c>
      <c r="Y313" s="16">
        <v>1</v>
      </c>
      <c r="Z313" s="75" t="str">
        <f t="shared" si="4"/>
        <v>CAISO_ST</v>
      </c>
      <c r="AA313" s="75">
        <f>IF(IFERROR(MATCH(C313,REN_Existing_Resources!E:E,0),FALSE),1,0)</f>
        <v>0</v>
      </c>
    </row>
    <row r="314" spans="2:27" x14ac:dyDescent="0.25">
      <c r="B314" s="29" t="s">
        <v>3334</v>
      </c>
      <c r="C314" s="29" t="s">
        <v>3870</v>
      </c>
      <c r="D314" s="29" t="s">
        <v>3397</v>
      </c>
      <c r="E314" s="29" t="s">
        <v>1901</v>
      </c>
      <c r="F314" s="29" t="s">
        <v>3871</v>
      </c>
      <c r="G314" s="29" t="s">
        <v>3872</v>
      </c>
      <c r="H314" s="13" t="s">
        <v>3370</v>
      </c>
      <c r="I314" s="13" t="s">
        <v>3371</v>
      </c>
      <c r="J314" s="30" t="s">
        <v>3372</v>
      </c>
      <c r="K314" s="31">
        <v>110</v>
      </c>
      <c r="L314" s="31">
        <v>110</v>
      </c>
      <c r="M314" s="31">
        <v>8.82</v>
      </c>
      <c r="N314" s="32">
        <v>8765.7019999999993</v>
      </c>
      <c r="O314" s="32">
        <v>9803.6454064092195</v>
      </c>
      <c r="P314" s="32">
        <v>16530.372187568464</v>
      </c>
      <c r="Q314" s="32">
        <v>109</v>
      </c>
      <c r="R314" s="32">
        <v>109</v>
      </c>
      <c r="S314" s="32"/>
      <c r="T314" s="33">
        <v>1</v>
      </c>
      <c r="U314" s="33">
        <v>1</v>
      </c>
      <c r="V314" s="30">
        <v>21186</v>
      </c>
      <c r="W314" s="30">
        <v>43100</v>
      </c>
      <c r="X314" s="34">
        <v>43100</v>
      </c>
      <c r="Y314" s="16">
        <v>1</v>
      </c>
      <c r="Z314" s="75" t="str">
        <f t="shared" si="4"/>
        <v>CAISO_ST</v>
      </c>
      <c r="AA314" s="75">
        <f>IF(IFERROR(MATCH(C314,REN_Existing_Resources!E:E,0),FALSE),1,0)</f>
        <v>0</v>
      </c>
    </row>
    <row r="315" spans="2:27" x14ac:dyDescent="0.25">
      <c r="B315" s="29" t="s">
        <v>3334</v>
      </c>
      <c r="C315" s="29" t="s">
        <v>3873</v>
      </c>
      <c r="D315" s="29" t="s">
        <v>3397</v>
      </c>
      <c r="E315" s="29" t="s">
        <v>1901</v>
      </c>
      <c r="F315" s="29" t="s">
        <v>3874</v>
      </c>
      <c r="G315" s="29" t="s">
        <v>3875</v>
      </c>
      <c r="H315" s="13" t="s">
        <v>3370</v>
      </c>
      <c r="I315" s="13" t="s">
        <v>3371</v>
      </c>
      <c r="J315" s="30" t="s">
        <v>3372</v>
      </c>
      <c r="K315" s="31">
        <v>300</v>
      </c>
      <c r="L315" s="31">
        <v>300</v>
      </c>
      <c r="M315" s="31">
        <v>24.48</v>
      </c>
      <c r="N315" s="32">
        <v>24329.29</v>
      </c>
      <c r="O315" s="32">
        <v>10913.172137065803</v>
      </c>
      <c r="P315" s="32">
        <v>14481.180601352746</v>
      </c>
      <c r="Q315" s="32">
        <v>299</v>
      </c>
      <c r="R315" s="32">
        <v>299</v>
      </c>
      <c r="S315" s="32"/>
      <c r="T315" s="33">
        <v>1</v>
      </c>
      <c r="U315" s="33">
        <v>1</v>
      </c>
      <c r="V315" s="30">
        <v>26665</v>
      </c>
      <c r="W315" s="30">
        <v>43100</v>
      </c>
      <c r="X315" s="34">
        <v>43100</v>
      </c>
      <c r="Y315" s="16">
        <v>1</v>
      </c>
      <c r="Z315" s="75" t="str">
        <f t="shared" si="4"/>
        <v>CAISO_ST</v>
      </c>
      <c r="AA315" s="75">
        <f>IF(IFERROR(MATCH(C315,REN_Existing_Resources!E:E,0),FALSE),1,0)</f>
        <v>0</v>
      </c>
    </row>
    <row r="316" spans="2:27" x14ac:dyDescent="0.25">
      <c r="B316" s="39" t="s">
        <v>3334</v>
      </c>
      <c r="C316" s="39" t="s">
        <v>3876</v>
      </c>
      <c r="D316" s="29" t="s">
        <v>3397</v>
      </c>
      <c r="E316" s="29" t="s">
        <v>1901</v>
      </c>
      <c r="F316" s="29" t="s">
        <v>3877</v>
      </c>
      <c r="G316" s="29" t="s">
        <v>3878</v>
      </c>
      <c r="H316" s="13" t="s">
        <v>3370</v>
      </c>
      <c r="I316" s="13" t="s">
        <v>3371</v>
      </c>
      <c r="J316" s="30" t="s">
        <v>3372</v>
      </c>
      <c r="K316" s="31">
        <v>330</v>
      </c>
      <c r="L316" s="31">
        <v>330</v>
      </c>
      <c r="M316" s="31">
        <v>27.648</v>
      </c>
      <c r="N316" s="32">
        <v>27477.79</v>
      </c>
      <c r="O316" s="32">
        <v>10747.465471313628</v>
      </c>
      <c r="P316" s="32">
        <v>17096.766915876451</v>
      </c>
      <c r="Q316" s="32">
        <v>329</v>
      </c>
      <c r="R316" s="32">
        <v>329</v>
      </c>
      <c r="S316" s="32"/>
      <c r="T316" s="33">
        <v>1</v>
      </c>
      <c r="U316" s="33">
        <v>1</v>
      </c>
      <c r="V316" s="30">
        <v>28491</v>
      </c>
      <c r="W316" s="30">
        <v>43100</v>
      </c>
      <c r="X316" s="34">
        <v>43100</v>
      </c>
      <c r="Y316" s="16">
        <v>1</v>
      </c>
      <c r="Z316" s="75" t="str">
        <f t="shared" si="4"/>
        <v>CAISO_ST</v>
      </c>
      <c r="AA316" s="75">
        <f>IF(IFERROR(MATCH(C316,REN_Existing_Resources!E:E,0),FALSE),1,0)</f>
        <v>0</v>
      </c>
    </row>
    <row r="317" spans="2:27" x14ac:dyDescent="0.25">
      <c r="B317" s="29" t="s">
        <v>3334</v>
      </c>
      <c r="C317" s="29" t="s">
        <v>3879</v>
      </c>
      <c r="D317" s="29" t="s">
        <v>3397</v>
      </c>
      <c r="E317" s="29" t="s">
        <v>1901</v>
      </c>
      <c r="F317" s="29" t="s">
        <v>3880</v>
      </c>
      <c r="G317" s="29" t="s">
        <v>3881</v>
      </c>
      <c r="H317" s="13" t="s">
        <v>3355</v>
      </c>
      <c r="I317" s="13" t="s">
        <v>3400</v>
      </c>
      <c r="J317" s="30" t="s">
        <v>3357</v>
      </c>
      <c r="K317" s="31">
        <v>48.1</v>
      </c>
      <c r="L317" s="31">
        <v>48.1</v>
      </c>
      <c r="M317" s="31">
        <v>21.645</v>
      </c>
      <c r="N317" s="32">
        <v>5252.0534589178351</v>
      </c>
      <c r="O317" s="32">
        <v>10360.210020040082</v>
      </c>
      <c r="P317" s="32">
        <v>11700.022266755739</v>
      </c>
      <c r="Q317" s="32">
        <v>154.22845691382767</v>
      </c>
      <c r="R317" s="32">
        <v>154.22845691382767</v>
      </c>
      <c r="S317" s="32"/>
      <c r="T317" s="33">
        <v>1</v>
      </c>
      <c r="U317" s="33">
        <v>1</v>
      </c>
      <c r="V317" s="30">
        <v>40345</v>
      </c>
      <c r="W317" s="30"/>
      <c r="X317" s="34">
        <v>55153</v>
      </c>
      <c r="Y317" s="16">
        <v>1</v>
      </c>
      <c r="Z317" s="75" t="str">
        <f t="shared" si="4"/>
        <v>CAISO_Peaker2</v>
      </c>
      <c r="AA317" s="75">
        <f>IF(IFERROR(MATCH(C317,REN_Existing_Resources!E:E,0),FALSE),1,0)</f>
        <v>0</v>
      </c>
    </row>
    <row r="318" spans="2:27" x14ac:dyDescent="0.25">
      <c r="B318" s="29" t="s">
        <v>3334</v>
      </c>
      <c r="C318" s="29" t="s">
        <v>2357</v>
      </c>
      <c r="D318" s="29" t="s">
        <v>3397</v>
      </c>
      <c r="E318" s="29" t="s">
        <v>41</v>
      </c>
      <c r="F318" s="29" t="s">
        <v>3882</v>
      </c>
      <c r="G318" s="29"/>
      <c r="H318" s="13" t="s">
        <v>3404</v>
      </c>
      <c r="I318" s="13" t="s">
        <v>3338</v>
      </c>
      <c r="J318" s="30"/>
      <c r="K318" s="31">
        <v>155.1</v>
      </c>
      <c r="L318" s="31">
        <v>23.33</v>
      </c>
      <c r="M318" s="31"/>
      <c r="N318" s="32"/>
      <c r="O318" s="32"/>
      <c r="P318" s="32"/>
      <c r="Q318" s="32"/>
      <c r="R318" s="32"/>
      <c r="S318" s="32"/>
      <c r="T318" s="33">
        <v>0</v>
      </c>
      <c r="U318" s="33">
        <v>1</v>
      </c>
      <c r="V318" s="74">
        <v>1</v>
      </c>
      <c r="W318" s="30"/>
      <c r="X318" s="34">
        <v>55153</v>
      </c>
      <c r="Y318" s="16">
        <v>1</v>
      </c>
      <c r="Z318" s="75" t="str">
        <f t="shared" si="4"/>
        <v>RenExistRes</v>
      </c>
      <c r="AA318" s="75">
        <f>IF(IFERROR(MATCH(C318,REN_Existing_Resources!E:E,0),FALSE),1,0)</f>
        <v>1</v>
      </c>
    </row>
    <row r="319" spans="2:27" x14ac:dyDescent="0.25">
      <c r="B319" s="29" t="s">
        <v>3334</v>
      </c>
      <c r="C319" s="29" t="s">
        <v>2038</v>
      </c>
      <c r="D319" s="29" t="s">
        <v>3365</v>
      </c>
      <c r="E319" s="29"/>
      <c r="F319" s="29" t="s">
        <v>3883</v>
      </c>
      <c r="G319" s="29"/>
      <c r="H319" s="13" t="s">
        <v>3404</v>
      </c>
      <c r="I319" s="13" t="s">
        <v>3338</v>
      </c>
      <c r="J319" s="30"/>
      <c r="K319" s="31">
        <v>47.1</v>
      </c>
      <c r="L319" s="31">
        <v>7.72</v>
      </c>
      <c r="M319" s="31"/>
      <c r="N319" s="32"/>
      <c r="O319" s="32"/>
      <c r="P319" s="32"/>
      <c r="Q319" s="32"/>
      <c r="R319" s="32"/>
      <c r="S319" s="32"/>
      <c r="T319" s="33">
        <v>0</v>
      </c>
      <c r="U319" s="33">
        <v>1</v>
      </c>
      <c r="V319" s="30">
        <v>41983</v>
      </c>
      <c r="W319" s="30"/>
      <c r="X319" s="34">
        <v>55153</v>
      </c>
      <c r="Y319" s="16">
        <v>1</v>
      </c>
      <c r="Z319" s="75" t="str">
        <f t="shared" si="4"/>
        <v>RenExistRes</v>
      </c>
      <c r="AA319" s="75">
        <f>IF(IFERROR(MATCH(C319,REN_Existing_Resources!E:E,0),FALSE),1,0)</f>
        <v>1</v>
      </c>
    </row>
    <row r="320" spans="2:27" x14ac:dyDescent="0.25">
      <c r="B320" s="29" t="s">
        <v>3334</v>
      </c>
      <c r="C320" s="29" t="s">
        <v>2003</v>
      </c>
      <c r="D320" s="29" t="s">
        <v>3365</v>
      </c>
      <c r="E320" s="29"/>
      <c r="F320" s="29" t="s">
        <v>3884</v>
      </c>
      <c r="G320" s="29"/>
      <c r="H320" s="13" t="s">
        <v>3404</v>
      </c>
      <c r="I320" s="13" t="s">
        <v>3338</v>
      </c>
      <c r="J320" s="30"/>
      <c r="K320" s="31">
        <v>65</v>
      </c>
      <c r="L320" s="31">
        <v>9.93</v>
      </c>
      <c r="M320" s="31"/>
      <c r="N320" s="32"/>
      <c r="O320" s="32"/>
      <c r="P320" s="32"/>
      <c r="Q320" s="32"/>
      <c r="R320" s="32"/>
      <c r="S320" s="32"/>
      <c r="T320" s="33">
        <v>0</v>
      </c>
      <c r="U320" s="33">
        <v>1</v>
      </c>
      <c r="V320" s="30">
        <v>30681</v>
      </c>
      <c r="W320" s="30"/>
      <c r="X320" s="34">
        <v>55153</v>
      </c>
      <c r="Y320" s="16">
        <v>1</v>
      </c>
      <c r="Z320" s="75" t="str">
        <f t="shared" si="4"/>
        <v>RenExistRes</v>
      </c>
      <c r="AA320" s="75">
        <f>IF(IFERROR(MATCH(C320,REN_Existing_Resources!E:E,0),FALSE),1,0)</f>
        <v>1</v>
      </c>
    </row>
    <row r="321" spans="2:27" x14ac:dyDescent="0.25">
      <c r="B321" s="29" t="s">
        <v>3334</v>
      </c>
      <c r="C321" s="29" t="s">
        <v>3885</v>
      </c>
      <c r="D321" s="29" t="s">
        <v>229</v>
      </c>
      <c r="E321" s="29" t="s">
        <v>3886</v>
      </c>
      <c r="F321" s="29" t="s">
        <v>3887</v>
      </c>
      <c r="G321" s="29" t="s">
        <v>3888</v>
      </c>
      <c r="H321" s="13" t="s">
        <v>3355</v>
      </c>
      <c r="I321" s="13" t="s">
        <v>3356</v>
      </c>
      <c r="J321" s="30" t="s">
        <v>3357</v>
      </c>
      <c r="K321" s="31">
        <v>49.9</v>
      </c>
      <c r="L321" s="31">
        <v>49.5</v>
      </c>
      <c r="M321" s="31">
        <v>22.455004385743042</v>
      </c>
      <c r="N321" s="32">
        <v>1692.7681665562825</v>
      </c>
      <c r="O321" s="32">
        <v>10357.34129983928</v>
      </c>
      <c r="P321" s="32">
        <v>11575.925416804732</v>
      </c>
      <c r="Q321" s="32">
        <v>77.968765228274449</v>
      </c>
      <c r="R321" s="32">
        <v>77.968765228274449</v>
      </c>
      <c r="S321" s="32"/>
      <c r="T321" s="33">
        <v>1</v>
      </c>
      <c r="U321" s="33">
        <v>1</v>
      </c>
      <c r="V321" s="30">
        <v>35065</v>
      </c>
      <c r="W321" s="30"/>
      <c r="X321" s="34">
        <v>55153</v>
      </c>
      <c r="Y321" s="16">
        <v>1</v>
      </c>
      <c r="Z321" s="75" t="str">
        <f t="shared" si="4"/>
        <v>CAISO_Peaker2</v>
      </c>
      <c r="AA321" s="75">
        <f>IF(IFERROR(MATCH(C321,REN_Existing_Resources!E:E,0),FALSE),1,0)</f>
        <v>0</v>
      </c>
    </row>
    <row r="322" spans="2:27" x14ac:dyDescent="0.25">
      <c r="B322" s="29" t="s">
        <v>3334</v>
      </c>
      <c r="C322" s="29" t="s">
        <v>3889</v>
      </c>
      <c r="D322" s="29" t="s">
        <v>3365</v>
      </c>
      <c r="E322" s="29"/>
      <c r="F322" s="29" t="s">
        <v>3890</v>
      </c>
      <c r="G322" s="29" t="s">
        <v>3891</v>
      </c>
      <c r="H322" s="13" t="s">
        <v>3355</v>
      </c>
      <c r="I322" s="13" t="s">
        <v>3356</v>
      </c>
      <c r="J322" s="30" t="s">
        <v>3357</v>
      </c>
      <c r="K322" s="31">
        <v>44.6</v>
      </c>
      <c r="L322" s="31">
        <v>44.6</v>
      </c>
      <c r="M322" s="31">
        <v>20.07</v>
      </c>
      <c r="N322" s="32">
        <v>1512.9750060120241</v>
      </c>
      <c r="O322" s="32">
        <v>10354.937399888115</v>
      </c>
      <c r="P322" s="32">
        <v>11558.741139916268</v>
      </c>
      <c r="Q322" s="32">
        <v>71.503006012024059</v>
      </c>
      <c r="R322" s="32">
        <v>71.503006012024059</v>
      </c>
      <c r="S322" s="32"/>
      <c r="T322" s="33">
        <v>1</v>
      </c>
      <c r="U322" s="33">
        <v>1</v>
      </c>
      <c r="V322" s="30">
        <v>37270</v>
      </c>
      <c r="W322" s="30"/>
      <c r="X322" s="34">
        <v>55153</v>
      </c>
      <c r="Y322" s="16">
        <v>1</v>
      </c>
      <c r="Z322" s="75" t="str">
        <f t="shared" si="4"/>
        <v>CAISO_Peaker2</v>
      </c>
      <c r="AA322" s="75">
        <f>IF(IFERROR(MATCH(C322,REN_Existing_Resources!E:E,0),FALSE),1,0)</f>
        <v>0</v>
      </c>
    </row>
    <row r="323" spans="2:27" x14ac:dyDescent="0.25">
      <c r="B323" s="29" t="s">
        <v>3334</v>
      </c>
      <c r="C323" s="29" t="s">
        <v>3892</v>
      </c>
      <c r="D323" s="29" t="s">
        <v>3460</v>
      </c>
      <c r="E323" s="29" t="s">
        <v>3691</v>
      </c>
      <c r="F323" s="29" t="s">
        <v>3893</v>
      </c>
      <c r="G323" s="29" t="s">
        <v>3894</v>
      </c>
      <c r="H323" s="13" t="s">
        <v>3362</v>
      </c>
      <c r="I323" s="13" t="s">
        <v>3363</v>
      </c>
      <c r="J323" s="30" t="s">
        <v>3860</v>
      </c>
      <c r="K323" s="31">
        <v>28</v>
      </c>
      <c r="L323" s="31">
        <v>28</v>
      </c>
      <c r="M323" s="31">
        <v>27.72</v>
      </c>
      <c r="N323" s="32">
        <v>2344.941301204819</v>
      </c>
      <c r="O323" s="32">
        <v>7698.0707228915644</v>
      </c>
      <c r="P323" s="32">
        <v>7710.2835584763297</v>
      </c>
      <c r="Q323" s="32">
        <v>11.46987951807229</v>
      </c>
      <c r="R323" s="32">
        <v>11.436144578313254</v>
      </c>
      <c r="S323" s="32"/>
      <c r="T323" s="33">
        <v>1</v>
      </c>
      <c r="U323" s="33">
        <v>0</v>
      </c>
      <c r="V323" s="30">
        <v>33165</v>
      </c>
      <c r="W323" s="30"/>
      <c r="X323" s="34">
        <v>55153</v>
      </c>
      <c r="Y323" s="16">
        <v>1</v>
      </c>
      <c r="Z323" s="75" t="str">
        <f t="shared" si="4"/>
        <v>CAISO_CCGT1</v>
      </c>
      <c r="AA323" s="75">
        <f>IF(IFERROR(MATCH(C323,REN_Existing_Resources!E:E,0),FALSE),1,0)</f>
        <v>0</v>
      </c>
    </row>
    <row r="324" spans="2:27" x14ac:dyDescent="0.25">
      <c r="B324" s="29" t="s">
        <v>3334</v>
      </c>
      <c r="C324" s="29" t="s">
        <v>2599</v>
      </c>
      <c r="D324" s="29" t="s">
        <v>3365</v>
      </c>
      <c r="E324" s="29"/>
      <c r="F324" s="29" t="s">
        <v>3895</v>
      </c>
      <c r="G324" s="29"/>
      <c r="H324" s="13" t="s">
        <v>3488</v>
      </c>
      <c r="I324" s="13" t="s">
        <v>3338</v>
      </c>
      <c r="J324" s="30"/>
      <c r="K324" s="31">
        <v>2.1</v>
      </c>
      <c r="L324" s="31">
        <v>0</v>
      </c>
      <c r="M324" s="31"/>
      <c r="N324" s="32"/>
      <c r="O324" s="32"/>
      <c r="P324" s="32"/>
      <c r="Q324" s="32"/>
      <c r="R324" s="32"/>
      <c r="S324" s="32"/>
      <c r="T324" s="33">
        <v>0</v>
      </c>
      <c r="U324" s="33">
        <v>1</v>
      </c>
      <c r="V324" s="30">
        <v>41179</v>
      </c>
      <c r="W324" s="30"/>
      <c r="X324" s="34">
        <v>55153</v>
      </c>
      <c r="Y324" s="16">
        <v>1</v>
      </c>
      <c r="Z324" s="75" t="str">
        <f t="shared" si="4"/>
        <v>RenExistRes</v>
      </c>
      <c r="AA324" s="75">
        <f>IF(IFERROR(MATCH(C324,REN_Existing_Resources!E:E,0),FALSE),1,0)</f>
        <v>1</v>
      </c>
    </row>
    <row r="325" spans="2:27" x14ac:dyDescent="0.25">
      <c r="B325" s="29" t="s">
        <v>3334</v>
      </c>
      <c r="C325" s="29" t="s">
        <v>1734</v>
      </c>
      <c r="D325" s="29" t="s">
        <v>3351</v>
      </c>
      <c r="E325" s="29" t="s">
        <v>3418</v>
      </c>
      <c r="F325" s="29" t="s">
        <v>3896</v>
      </c>
      <c r="G325" s="29"/>
      <c r="H325" s="13" t="s">
        <v>3337</v>
      </c>
      <c r="I325" s="13" t="s">
        <v>3338</v>
      </c>
      <c r="J325" s="30"/>
      <c r="K325" s="31">
        <v>1</v>
      </c>
      <c r="L325" s="31">
        <v>0</v>
      </c>
      <c r="M325" s="31"/>
      <c r="N325" s="32"/>
      <c r="O325" s="32"/>
      <c r="P325" s="32"/>
      <c r="Q325" s="32"/>
      <c r="R325" s="32"/>
      <c r="S325" s="32"/>
      <c r="T325" s="33">
        <v>0</v>
      </c>
      <c r="U325" s="33">
        <v>1</v>
      </c>
      <c r="V325" s="30">
        <v>41628</v>
      </c>
      <c r="W325" s="30"/>
      <c r="X325" s="34">
        <v>55153</v>
      </c>
      <c r="Y325" s="16">
        <v>1</v>
      </c>
      <c r="Z325" s="75" t="str">
        <f t="shared" si="4"/>
        <v>RenExistRes</v>
      </c>
      <c r="AA325" s="75">
        <f>IF(IFERROR(MATCH(C325,REN_Existing_Resources!E:E,0),FALSE),1,0)</f>
        <v>1</v>
      </c>
    </row>
    <row r="326" spans="2:27" x14ac:dyDescent="0.25">
      <c r="B326" s="29" t="s">
        <v>3334</v>
      </c>
      <c r="C326" s="29" t="s">
        <v>1239</v>
      </c>
      <c r="D326" s="29" t="s">
        <v>3351</v>
      </c>
      <c r="E326" s="29" t="s">
        <v>3418</v>
      </c>
      <c r="F326" s="29" t="s">
        <v>3897</v>
      </c>
      <c r="G326" s="29"/>
      <c r="H326" s="13" t="s">
        <v>3390</v>
      </c>
      <c r="I326" s="13" t="s">
        <v>3338</v>
      </c>
      <c r="J326" s="30"/>
      <c r="K326" s="31">
        <v>2.56</v>
      </c>
      <c r="L326" s="31">
        <v>0.21</v>
      </c>
      <c r="M326" s="31"/>
      <c r="N326" s="32"/>
      <c r="O326" s="32"/>
      <c r="P326" s="32"/>
      <c r="Q326" s="32"/>
      <c r="R326" s="32"/>
      <c r="S326" s="32"/>
      <c r="T326" s="33">
        <v>0</v>
      </c>
      <c r="U326" s="33">
        <v>1</v>
      </c>
      <c r="V326" s="30">
        <v>1462</v>
      </c>
      <c r="W326" s="30"/>
      <c r="X326" s="34">
        <v>55153</v>
      </c>
      <c r="Y326" s="16">
        <v>1</v>
      </c>
      <c r="Z326" s="75" t="str">
        <f t="shared" si="4"/>
        <v>RenExistRes</v>
      </c>
      <c r="AA326" s="75">
        <f>IF(IFERROR(MATCH(C326,REN_Existing_Resources!E:E,0),FALSE),1,0)</f>
        <v>1</v>
      </c>
    </row>
    <row r="327" spans="2:27" x14ac:dyDescent="0.25">
      <c r="B327" s="29" t="s">
        <v>3334</v>
      </c>
      <c r="C327" s="29" t="s">
        <v>1408</v>
      </c>
      <c r="D327" s="29" t="s">
        <v>3351</v>
      </c>
      <c r="E327" s="29" t="s">
        <v>3418</v>
      </c>
      <c r="F327" s="29" t="s">
        <v>3898</v>
      </c>
      <c r="G327" s="29"/>
      <c r="H327" s="13" t="s">
        <v>3337</v>
      </c>
      <c r="I327" s="13" t="s">
        <v>3338</v>
      </c>
      <c r="J327" s="30"/>
      <c r="K327" s="31">
        <v>1.5</v>
      </c>
      <c r="L327" s="31">
        <v>0.86</v>
      </c>
      <c r="M327" s="31"/>
      <c r="N327" s="32"/>
      <c r="O327" s="32"/>
      <c r="P327" s="32"/>
      <c r="Q327" s="32"/>
      <c r="R327" s="32"/>
      <c r="S327" s="32"/>
      <c r="T327" s="33">
        <v>0</v>
      </c>
      <c r="U327" s="33">
        <v>1</v>
      </c>
      <c r="V327" s="30">
        <v>41282</v>
      </c>
      <c r="W327" s="30"/>
      <c r="X327" s="34">
        <v>55153</v>
      </c>
      <c r="Y327" s="16">
        <v>1</v>
      </c>
      <c r="Z327" s="75" t="str">
        <f t="shared" ref="Z327:Z390" si="5">IF(J327="",IF(AA327,"RenExistRes","Unclassified"),J327)</f>
        <v>RenExistRes</v>
      </c>
      <c r="AA327" s="75">
        <f>IF(IFERROR(MATCH(C327,REN_Existing_Resources!E:E,0),FALSE),1,0)</f>
        <v>1</v>
      </c>
    </row>
    <row r="328" spans="2:27" x14ac:dyDescent="0.25">
      <c r="B328" s="29" t="s">
        <v>3334</v>
      </c>
      <c r="C328" s="29" t="s">
        <v>1419</v>
      </c>
      <c r="D328" s="29" t="s">
        <v>3351</v>
      </c>
      <c r="E328" s="29" t="s">
        <v>3418</v>
      </c>
      <c r="F328" s="29" t="s">
        <v>3899</v>
      </c>
      <c r="G328" s="29"/>
      <c r="H328" s="13" t="s">
        <v>3337</v>
      </c>
      <c r="I328" s="13" t="s">
        <v>3338</v>
      </c>
      <c r="J328" s="30"/>
      <c r="K328" s="31">
        <v>3</v>
      </c>
      <c r="L328" s="31">
        <v>1.03</v>
      </c>
      <c r="M328" s="31"/>
      <c r="N328" s="32"/>
      <c r="O328" s="32"/>
      <c r="P328" s="32"/>
      <c r="Q328" s="32"/>
      <c r="R328" s="32"/>
      <c r="S328" s="32"/>
      <c r="T328" s="33">
        <v>0</v>
      </c>
      <c r="U328" s="33">
        <v>1</v>
      </c>
      <c r="V328" s="30">
        <v>41289</v>
      </c>
      <c r="W328" s="30"/>
      <c r="X328" s="34">
        <v>55153</v>
      </c>
      <c r="Y328" s="16">
        <v>1</v>
      </c>
      <c r="Z328" s="75" t="str">
        <f t="shared" si="5"/>
        <v>RenExistRes</v>
      </c>
      <c r="AA328" s="75">
        <f>IF(IFERROR(MATCH(C328,REN_Existing_Resources!E:E,0),FALSE),1,0)</f>
        <v>1</v>
      </c>
    </row>
    <row r="329" spans="2:27" x14ac:dyDescent="0.25">
      <c r="B329" s="29" t="s">
        <v>3334</v>
      </c>
      <c r="C329" s="29" t="s">
        <v>1425</v>
      </c>
      <c r="D329" s="29" t="s">
        <v>3351</v>
      </c>
      <c r="E329" s="29" t="s">
        <v>3418</v>
      </c>
      <c r="F329" s="29" t="s">
        <v>3900</v>
      </c>
      <c r="G329" s="29"/>
      <c r="H329" s="13" t="s">
        <v>3337</v>
      </c>
      <c r="I329" s="13" t="s">
        <v>3338</v>
      </c>
      <c r="J329" s="30"/>
      <c r="K329" s="31">
        <v>3.5</v>
      </c>
      <c r="L329" s="31">
        <v>1.41</v>
      </c>
      <c r="M329" s="31"/>
      <c r="N329" s="32"/>
      <c r="O329" s="32"/>
      <c r="P329" s="32"/>
      <c r="Q329" s="32"/>
      <c r="R329" s="32"/>
      <c r="S329" s="32"/>
      <c r="T329" s="33">
        <v>0</v>
      </c>
      <c r="U329" s="33">
        <v>1</v>
      </c>
      <c r="V329" s="30">
        <v>41442</v>
      </c>
      <c r="W329" s="30"/>
      <c r="X329" s="34">
        <v>55153</v>
      </c>
      <c r="Y329" s="16">
        <v>1</v>
      </c>
      <c r="Z329" s="75" t="str">
        <f t="shared" si="5"/>
        <v>RenExistRes</v>
      </c>
      <c r="AA329" s="75">
        <f>IF(IFERROR(MATCH(C329,REN_Existing_Resources!E:E,0),FALSE),1,0)</f>
        <v>1</v>
      </c>
    </row>
    <row r="330" spans="2:27" x14ac:dyDescent="0.25">
      <c r="B330" s="29" t="s">
        <v>3334</v>
      </c>
      <c r="C330" s="29" t="s">
        <v>1428</v>
      </c>
      <c r="D330" s="29" t="s">
        <v>3351</v>
      </c>
      <c r="E330" s="29" t="s">
        <v>3418</v>
      </c>
      <c r="F330" s="29" t="s">
        <v>3901</v>
      </c>
      <c r="G330" s="29"/>
      <c r="H330" s="13" t="s">
        <v>3337</v>
      </c>
      <c r="I330" s="13" t="s">
        <v>3338</v>
      </c>
      <c r="J330" s="30"/>
      <c r="K330" s="31">
        <v>1.5</v>
      </c>
      <c r="L330" s="31">
        <v>0.57999999999999996</v>
      </c>
      <c r="M330" s="31"/>
      <c r="N330" s="32"/>
      <c r="O330" s="32"/>
      <c r="P330" s="32"/>
      <c r="Q330" s="32"/>
      <c r="R330" s="32"/>
      <c r="S330" s="32"/>
      <c r="T330" s="33">
        <v>0</v>
      </c>
      <c r="U330" s="33">
        <v>1</v>
      </c>
      <c r="V330" s="30">
        <v>41237</v>
      </c>
      <c r="W330" s="30"/>
      <c r="X330" s="34">
        <v>55153</v>
      </c>
      <c r="Y330" s="16">
        <v>1</v>
      </c>
      <c r="Z330" s="75" t="str">
        <f t="shared" si="5"/>
        <v>RenExistRes</v>
      </c>
      <c r="AA330" s="75">
        <f>IF(IFERROR(MATCH(C330,REN_Existing_Resources!E:E,0),FALSE),1,0)</f>
        <v>1</v>
      </c>
    </row>
    <row r="331" spans="2:27" x14ac:dyDescent="0.25">
      <c r="B331" s="29" t="s">
        <v>3334</v>
      </c>
      <c r="C331" s="29" t="s">
        <v>1434</v>
      </c>
      <c r="D331" s="29" t="s">
        <v>3351</v>
      </c>
      <c r="E331" s="29" t="s">
        <v>3418</v>
      </c>
      <c r="F331" s="29" t="s">
        <v>3902</v>
      </c>
      <c r="G331" s="29"/>
      <c r="H331" s="13" t="s">
        <v>3337</v>
      </c>
      <c r="I331" s="13" t="s">
        <v>3338</v>
      </c>
      <c r="J331" s="30"/>
      <c r="K331" s="31">
        <v>2.5</v>
      </c>
      <c r="L331" s="31">
        <v>1.43</v>
      </c>
      <c r="M331" s="31"/>
      <c r="N331" s="32"/>
      <c r="O331" s="32"/>
      <c r="P331" s="32"/>
      <c r="Q331" s="32"/>
      <c r="R331" s="32"/>
      <c r="S331" s="32"/>
      <c r="T331" s="33">
        <v>0</v>
      </c>
      <c r="U331" s="33">
        <v>1</v>
      </c>
      <c r="V331" s="30">
        <v>41290</v>
      </c>
      <c r="W331" s="30"/>
      <c r="X331" s="34">
        <v>55153</v>
      </c>
      <c r="Y331" s="16">
        <v>1</v>
      </c>
      <c r="Z331" s="75" t="str">
        <f t="shared" si="5"/>
        <v>RenExistRes</v>
      </c>
      <c r="AA331" s="75">
        <f>IF(IFERROR(MATCH(C331,REN_Existing_Resources!E:E,0),FALSE),1,0)</f>
        <v>1</v>
      </c>
    </row>
    <row r="332" spans="2:27" x14ac:dyDescent="0.25">
      <c r="B332" s="29" t="s">
        <v>3334</v>
      </c>
      <c r="C332" s="29" t="s">
        <v>1437</v>
      </c>
      <c r="D332" s="29" t="s">
        <v>3351</v>
      </c>
      <c r="E332" s="29" t="s">
        <v>3418</v>
      </c>
      <c r="F332" s="29" t="s">
        <v>3903</v>
      </c>
      <c r="G332" s="29"/>
      <c r="H332" s="13" t="s">
        <v>3337</v>
      </c>
      <c r="I332" s="13" t="s">
        <v>3338</v>
      </c>
      <c r="J332" s="30"/>
      <c r="K332" s="31">
        <v>6</v>
      </c>
      <c r="L332" s="31">
        <v>4.82</v>
      </c>
      <c r="M332" s="31"/>
      <c r="N332" s="32"/>
      <c r="O332" s="32"/>
      <c r="P332" s="32"/>
      <c r="Q332" s="32"/>
      <c r="R332" s="32"/>
      <c r="S332" s="32"/>
      <c r="T332" s="33">
        <v>0</v>
      </c>
      <c r="U332" s="33">
        <v>1</v>
      </c>
      <c r="V332" s="30">
        <v>42405</v>
      </c>
      <c r="W332" s="30"/>
      <c r="X332" s="34">
        <v>55153</v>
      </c>
      <c r="Y332" s="16">
        <v>1</v>
      </c>
      <c r="Z332" s="75" t="str">
        <f t="shared" si="5"/>
        <v>RenExistRes</v>
      </c>
      <c r="AA332" s="75">
        <f>IF(IFERROR(MATCH(C332,REN_Existing_Resources!E:E,0),FALSE),1,0)</f>
        <v>1</v>
      </c>
    </row>
    <row r="333" spans="2:27" x14ac:dyDescent="0.25">
      <c r="B333" s="29" t="s">
        <v>3334</v>
      </c>
      <c r="C333" s="29" t="s">
        <v>1440</v>
      </c>
      <c r="D333" s="29" t="s">
        <v>3351</v>
      </c>
      <c r="E333" s="29" t="s">
        <v>3418</v>
      </c>
      <c r="F333" s="29" t="s">
        <v>3904</v>
      </c>
      <c r="G333" s="29"/>
      <c r="H333" s="13" t="s">
        <v>3337</v>
      </c>
      <c r="I333" s="13" t="s">
        <v>3338</v>
      </c>
      <c r="J333" s="30"/>
      <c r="K333" s="31">
        <v>2</v>
      </c>
      <c r="L333" s="31">
        <v>1.57</v>
      </c>
      <c r="M333" s="31"/>
      <c r="N333" s="32"/>
      <c r="O333" s="32"/>
      <c r="P333" s="32"/>
      <c r="Q333" s="32"/>
      <c r="R333" s="32"/>
      <c r="S333" s="32"/>
      <c r="T333" s="33">
        <v>0</v>
      </c>
      <c r="U333" s="33">
        <v>1</v>
      </c>
      <c r="V333" s="30">
        <v>41442</v>
      </c>
      <c r="W333" s="30"/>
      <c r="X333" s="34">
        <v>55153</v>
      </c>
      <c r="Y333" s="16">
        <v>1</v>
      </c>
      <c r="Z333" s="75" t="str">
        <f t="shared" si="5"/>
        <v>RenExistRes</v>
      </c>
      <c r="AA333" s="75">
        <f>IF(IFERROR(MATCH(C333,REN_Existing_Resources!E:E,0),FALSE),1,0)</f>
        <v>1</v>
      </c>
    </row>
    <row r="334" spans="2:27" x14ac:dyDescent="0.25">
      <c r="B334" s="29" t="s">
        <v>3334</v>
      </c>
      <c r="C334" s="29" t="s">
        <v>3905</v>
      </c>
      <c r="D334" s="29" t="s">
        <v>3351</v>
      </c>
      <c r="E334" s="29"/>
      <c r="F334" s="29" t="s">
        <v>3906</v>
      </c>
      <c r="G334" s="29"/>
      <c r="H334" s="13" t="s">
        <v>3337</v>
      </c>
      <c r="I334" s="13" t="s">
        <v>3338</v>
      </c>
      <c r="J334" s="30"/>
      <c r="K334" s="31">
        <v>1</v>
      </c>
      <c r="L334" s="31">
        <v>0</v>
      </c>
      <c r="M334" s="31"/>
      <c r="N334" s="32"/>
      <c r="O334" s="32"/>
      <c r="P334" s="32"/>
      <c r="Q334" s="32"/>
      <c r="R334" s="32"/>
      <c r="S334" s="32"/>
      <c r="T334" s="33">
        <v>0</v>
      </c>
      <c r="U334" s="33">
        <v>1</v>
      </c>
      <c r="V334" s="30">
        <v>42452</v>
      </c>
      <c r="W334" s="30"/>
      <c r="X334" s="34">
        <v>55153</v>
      </c>
      <c r="Y334" s="16">
        <v>1</v>
      </c>
      <c r="Z334" s="75" t="str">
        <f t="shared" si="5"/>
        <v>Unclassified</v>
      </c>
      <c r="AA334" s="75">
        <f>IF(IFERROR(MATCH(C334,REN_Existing_Resources!E:E,0),FALSE),1,0)</f>
        <v>0</v>
      </c>
    </row>
    <row r="335" spans="2:27" x14ac:dyDescent="0.25">
      <c r="B335" s="29" t="s">
        <v>3334</v>
      </c>
      <c r="C335" s="29" t="s">
        <v>3907</v>
      </c>
      <c r="D335" s="29" t="s">
        <v>3351</v>
      </c>
      <c r="E335" s="29" t="s">
        <v>3418</v>
      </c>
      <c r="F335" s="29" t="s">
        <v>3908</v>
      </c>
      <c r="G335" s="29"/>
      <c r="H335" s="13" t="s">
        <v>3362</v>
      </c>
      <c r="I335" s="13" t="s">
        <v>3338</v>
      </c>
      <c r="J335" s="30" t="s">
        <v>3364</v>
      </c>
      <c r="K335" s="35">
        <v>19.71</v>
      </c>
      <c r="L335" s="35">
        <v>19.71</v>
      </c>
      <c r="M335" s="35">
        <v>19.71</v>
      </c>
      <c r="N335" s="32"/>
      <c r="O335" s="32">
        <v>7606.0303582401057</v>
      </c>
      <c r="P335" s="32">
        <v>7606.0303582401057</v>
      </c>
      <c r="Q335" s="32"/>
      <c r="R335" s="32"/>
      <c r="S335" s="32"/>
      <c r="T335" s="33">
        <v>1</v>
      </c>
      <c r="U335" s="33">
        <v>1</v>
      </c>
      <c r="V335" s="30">
        <v>31291</v>
      </c>
      <c r="W335" s="30"/>
      <c r="X335" s="34">
        <v>55153</v>
      </c>
      <c r="Y335" s="16">
        <v>1</v>
      </c>
      <c r="Z335" s="75" t="str">
        <f t="shared" si="5"/>
        <v>CAISO_CHP</v>
      </c>
      <c r="AA335" s="75">
        <f>IF(IFERROR(MATCH(C335,REN_Existing_Resources!E:E,0),FALSE),1,0)</f>
        <v>0</v>
      </c>
    </row>
    <row r="336" spans="2:27" x14ac:dyDescent="0.25">
      <c r="B336" s="29" t="s">
        <v>3334</v>
      </c>
      <c r="C336" s="29" t="s">
        <v>3909</v>
      </c>
      <c r="D336" s="29" t="s">
        <v>3460</v>
      </c>
      <c r="E336" s="29" t="s">
        <v>771</v>
      </c>
      <c r="F336" s="29" t="s">
        <v>3910</v>
      </c>
      <c r="G336" s="29" t="s">
        <v>3911</v>
      </c>
      <c r="H336" s="13" t="s">
        <v>3355</v>
      </c>
      <c r="I336" s="13" t="s">
        <v>3356</v>
      </c>
      <c r="J336" s="30" t="s">
        <v>3357</v>
      </c>
      <c r="K336" s="31">
        <v>48.7</v>
      </c>
      <c r="L336" s="31">
        <v>48.7</v>
      </c>
      <c r="M336" s="31">
        <v>21.914999999999999</v>
      </c>
      <c r="N336" s="32">
        <v>1652.0601523046093</v>
      </c>
      <c r="O336" s="32">
        <v>10354.937399888115</v>
      </c>
      <c r="P336" s="32">
        <v>11558.741139916268</v>
      </c>
      <c r="Q336" s="32">
        <v>78.076152304609224</v>
      </c>
      <c r="R336" s="32">
        <v>78.076152304609224</v>
      </c>
      <c r="S336" s="32"/>
      <c r="T336" s="33">
        <v>1</v>
      </c>
      <c r="U336" s="33">
        <v>1</v>
      </c>
      <c r="V336" s="30">
        <v>37743</v>
      </c>
      <c r="W336" s="30"/>
      <c r="X336" s="34">
        <v>55153</v>
      </c>
      <c r="Y336" s="16">
        <v>1</v>
      </c>
      <c r="Z336" s="75" t="str">
        <f t="shared" si="5"/>
        <v>CAISO_Peaker2</v>
      </c>
      <c r="AA336" s="75">
        <f>IF(IFERROR(MATCH(C336,REN_Existing_Resources!E:E,0),FALSE),1,0)</f>
        <v>0</v>
      </c>
    </row>
    <row r="337" spans="2:27" x14ac:dyDescent="0.25">
      <c r="B337" s="29" t="s">
        <v>3334</v>
      </c>
      <c r="C337" s="29" t="s">
        <v>289</v>
      </c>
      <c r="D337" s="29" t="s">
        <v>3351</v>
      </c>
      <c r="E337" s="29" t="s">
        <v>3418</v>
      </c>
      <c r="F337" s="29" t="s">
        <v>3912</v>
      </c>
      <c r="G337" s="29"/>
      <c r="H337" s="13" t="s">
        <v>3390</v>
      </c>
      <c r="I337" s="13" t="s">
        <v>3338</v>
      </c>
      <c r="J337" s="30"/>
      <c r="K337" s="31">
        <v>24</v>
      </c>
      <c r="L337" s="31">
        <v>0.89</v>
      </c>
      <c r="M337" s="31"/>
      <c r="N337" s="32"/>
      <c r="O337" s="32"/>
      <c r="P337" s="32"/>
      <c r="Q337" s="32"/>
      <c r="R337" s="32"/>
      <c r="S337" s="32"/>
      <c r="T337" s="33">
        <v>0</v>
      </c>
      <c r="U337" s="33">
        <v>1</v>
      </c>
      <c r="V337" s="30">
        <v>34335</v>
      </c>
      <c r="W337" s="30"/>
      <c r="X337" s="34">
        <v>55153</v>
      </c>
      <c r="Y337" s="16">
        <v>1</v>
      </c>
      <c r="Z337" s="75" t="str">
        <f t="shared" si="5"/>
        <v>RenExistRes</v>
      </c>
      <c r="AA337" s="75">
        <f>IF(IFERROR(MATCH(C337,REN_Existing_Resources!E:E,0),FALSE),1,0)</f>
        <v>1</v>
      </c>
    </row>
    <row r="338" spans="2:27" x14ac:dyDescent="0.25">
      <c r="B338" s="29" t="s">
        <v>3334</v>
      </c>
      <c r="C338" s="29" t="s">
        <v>3000</v>
      </c>
      <c r="D338" s="29" t="s">
        <v>3351</v>
      </c>
      <c r="E338" s="29" t="s">
        <v>3418</v>
      </c>
      <c r="F338" s="29" t="s">
        <v>3913</v>
      </c>
      <c r="G338" s="29"/>
      <c r="H338" s="13" t="s">
        <v>3488</v>
      </c>
      <c r="I338" s="13" t="s">
        <v>3338</v>
      </c>
      <c r="J338" s="30"/>
      <c r="K338" s="31">
        <v>2.1</v>
      </c>
      <c r="L338" s="31">
        <v>1.67</v>
      </c>
      <c r="M338" s="31"/>
      <c r="N338" s="32"/>
      <c r="O338" s="32"/>
      <c r="P338" s="32"/>
      <c r="Q338" s="32"/>
      <c r="R338" s="32"/>
      <c r="S338" s="32"/>
      <c r="T338" s="33">
        <v>0</v>
      </c>
      <c r="U338" s="33">
        <v>1</v>
      </c>
      <c r="V338" s="30">
        <v>37732</v>
      </c>
      <c r="W338" s="30"/>
      <c r="X338" s="34">
        <v>55153</v>
      </c>
      <c r="Y338" s="16">
        <v>1</v>
      </c>
      <c r="Z338" s="75" t="str">
        <f t="shared" si="5"/>
        <v>RenExistRes</v>
      </c>
      <c r="AA338" s="75">
        <f>IF(IFERROR(MATCH(C338,REN_Existing_Resources!E:E,0),FALSE),1,0)</f>
        <v>1</v>
      </c>
    </row>
    <row r="339" spans="2:27" x14ac:dyDescent="0.25">
      <c r="B339" s="29" t="s">
        <v>3334</v>
      </c>
      <c r="C339" s="29" t="s">
        <v>3914</v>
      </c>
      <c r="D339" s="29" t="s">
        <v>3351</v>
      </c>
      <c r="E339" s="29" t="s">
        <v>3418</v>
      </c>
      <c r="F339" s="29" t="s">
        <v>3915</v>
      </c>
      <c r="G339" s="29" t="s">
        <v>3916</v>
      </c>
      <c r="H339" s="13" t="s">
        <v>3370</v>
      </c>
      <c r="I339" s="13" t="s">
        <v>3371</v>
      </c>
      <c r="J339" s="30" t="s">
        <v>3372</v>
      </c>
      <c r="K339" s="31">
        <v>320</v>
      </c>
      <c r="L339" s="31">
        <v>320</v>
      </c>
      <c r="M339" s="31">
        <v>20</v>
      </c>
      <c r="N339" s="32">
        <v>26476</v>
      </c>
      <c r="O339" s="32">
        <v>9704.9999999999982</v>
      </c>
      <c r="P339" s="32">
        <v>20730</v>
      </c>
      <c r="Q339" s="32">
        <v>320</v>
      </c>
      <c r="R339" s="32">
        <v>320</v>
      </c>
      <c r="S339" s="32"/>
      <c r="T339" s="33">
        <v>1</v>
      </c>
      <c r="U339" s="33">
        <v>1</v>
      </c>
      <c r="V339" s="30">
        <v>23132</v>
      </c>
      <c r="W339" s="30"/>
      <c r="X339" s="34">
        <v>55153</v>
      </c>
      <c r="Y339" s="16">
        <v>1</v>
      </c>
      <c r="Z339" s="75" t="str">
        <f t="shared" si="5"/>
        <v>CAISO_ST</v>
      </c>
      <c r="AA339" s="75">
        <f>IF(IFERROR(MATCH(C339,REN_Existing_Resources!E:E,0),FALSE),1,0)</f>
        <v>0</v>
      </c>
    </row>
    <row r="340" spans="2:27" x14ac:dyDescent="0.25">
      <c r="B340" s="29" t="s">
        <v>3334</v>
      </c>
      <c r="C340" s="29" t="s">
        <v>3917</v>
      </c>
      <c r="D340" s="29" t="s">
        <v>3351</v>
      </c>
      <c r="E340" s="29" t="s">
        <v>3418</v>
      </c>
      <c r="F340" s="29" t="s">
        <v>3918</v>
      </c>
      <c r="G340" s="29" t="s">
        <v>3919</v>
      </c>
      <c r="H340" s="13" t="s">
        <v>3370</v>
      </c>
      <c r="I340" s="13" t="s">
        <v>3371</v>
      </c>
      <c r="J340" s="30" t="s">
        <v>3372</v>
      </c>
      <c r="K340" s="31">
        <v>320</v>
      </c>
      <c r="L340" s="31">
        <v>320</v>
      </c>
      <c r="M340" s="31">
        <v>20</v>
      </c>
      <c r="N340" s="32">
        <v>26476</v>
      </c>
      <c r="O340" s="32">
        <v>10130.375</v>
      </c>
      <c r="P340" s="32">
        <v>19079.000000000011</v>
      </c>
      <c r="Q340" s="32">
        <v>320</v>
      </c>
      <c r="R340" s="32">
        <v>320</v>
      </c>
      <c r="S340" s="32"/>
      <c r="T340" s="33">
        <v>1</v>
      </c>
      <c r="U340" s="33">
        <v>1</v>
      </c>
      <c r="V340" s="30">
        <v>23285</v>
      </c>
      <c r="W340" s="30"/>
      <c r="X340" s="34">
        <v>55153</v>
      </c>
      <c r="Y340" s="16">
        <v>1</v>
      </c>
      <c r="Z340" s="75" t="str">
        <f t="shared" si="5"/>
        <v>CAISO_ST</v>
      </c>
      <c r="AA340" s="75">
        <f>IF(IFERROR(MATCH(C340,REN_Existing_Resources!E:E,0),FALSE),1,0)</f>
        <v>0</v>
      </c>
    </row>
    <row r="341" spans="2:27" x14ac:dyDescent="0.25">
      <c r="B341" s="29" t="s">
        <v>3334</v>
      </c>
      <c r="C341" s="29" t="s">
        <v>3920</v>
      </c>
      <c r="D341" s="29" t="s">
        <v>134</v>
      </c>
      <c r="E341" s="29" t="s">
        <v>3547</v>
      </c>
      <c r="F341" s="29" t="s">
        <v>3921</v>
      </c>
      <c r="G341" s="29"/>
      <c r="H341" s="13" t="s">
        <v>3390</v>
      </c>
      <c r="I341" s="13" t="s">
        <v>3338</v>
      </c>
      <c r="J341" s="30" t="s">
        <v>3391</v>
      </c>
      <c r="K341" s="31">
        <v>94.5</v>
      </c>
      <c r="L341" s="31">
        <v>94.5</v>
      </c>
      <c r="M341" s="31"/>
      <c r="N341" s="32"/>
      <c r="O341" s="32"/>
      <c r="P341" s="32"/>
      <c r="Q341" s="32"/>
      <c r="R341" s="32"/>
      <c r="S341" s="32"/>
      <c r="T341" s="33">
        <v>0</v>
      </c>
      <c r="U341" s="33">
        <v>1</v>
      </c>
      <c r="V341" s="30">
        <v>24473</v>
      </c>
      <c r="W341" s="30"/>
      <c r="X341" s="34">
        <v>55153</v>
      </c>
      <c r="Y341" s="16">
        <v>1</v>
      </c>
      <c r="Z341" s="75" t="str">
        <f t="shared" si="5"/>
        <v>CAISO_Hydro</v>
      </c>
      <c r="AA341" s="75">
        <f>IF(IFERROR(MATCH(C341,REN_Existing_Resources!E:E,0),FALSE),1,0)</f>
        <v>0</v>
      </c>
    </row>
    <row r="342" spans="2:27" x14ac:dyDescent="0.25">
      <c r="B342" s="29" t="s">
        <v>3334</v>
      </c>
      <c r="C342" s="29" t="s">
        <v>137</v>
      </c>
      <c r="D342" s="29" t="s">
        <v>99</v>
      </c>
      <c r="E342" s="29" t="s">
        <v>41</v>
      </c>
      <c r="F342" s="29" t="s">
        <v>3922</v>
      </c>
      <c r="G342" s="29"/>
      <c r="H342" s="13" t="s">
        <v>3488</v>
      </c>
      <c r="I342" s="13" t="s">
        <v>3338</v>
      </c>
      <c r="J342" s="30"/>
      <c r="K342" s="31">
        <v>19.899999999999999</v>
      </c>
      <c r="L342" s="31">
        <v>13.58</v>
      </c>
      <c r="M342" s="31"/>
      <c r="N342" s="32"/>
      <c r="O342" s="32"/>
      <c r="P342" s="32"/>
      <c r="Q342" s="32"/>
      <c r="R342" s="32"/>
      <c r="S342" s="32"/>
      <c r="T342" s="33">
        <v>0</v>
      </c>
      <c r="U342" s="33">
        <v>1</v>
      </c>
      <c r="V342" s="30">
        <v>31670</v>
      </c>
      <c r="W342" s="30"/>
      <c r="X342" s="34">
        <v>55153</v>
      </c>
      <c r="Y342" s="16">
        <v>1</v>
      </c>
      <c r="Z342" s="75" t="str">
        <f t="shared" si="5"/>
        <v>RenExistRes</v>
      </c>
      <c r="AA342" s="75">
        <f>IF(IFERROR(MATCH(C342,REN_Existing_Resources!E:E,0),FALSE),1,0)</f>
        <v>1</v>
      </c>
    </row>
    <row r="343" spans="2:27" x14ac:dyDescent="0.25">
      <c r="B343" s="29" t="s">
        <v>3334</v>
      </c>
      <c r="C343" s="29" t="s">
        <v>3923</v>
      </c>
      <c r="D343" s="29" t="s">
        <v>3365</v>
      </c>
      <c r="E343" s="29"/>
      <c r="F343" s="29" t="s">
        <v>3924</v>
      </c>
      <c r="G343" s="29"/>
      <c r="H343" s="13" t="s">
        <v>3370</v>
      </c>
      <c r="I343" s="13" t="s">
        <v>3338</v>
      </c>
      <c r="J343" s="30" t="s">
        <v>3364</v>
      </c>
      <c r="K343" s="35">
        <v>0.99</v>
      </c>
      <c r="L343" s="35">
        <v>0.99</v>
      </c>
      <c r="M343" s="35">
        <v>0.99</v>
      </c>
      <c r="N343" s="32"/>
      <c r="O343" s="32">
        <v>7606.0303582401057</v>
      </c>
      <c r="P343" s="32">
        <v>7606.0303582401057</v>
      </c>
      <c r="Q343" s="32"/>
      <c r="R343" s="32"/>
      <c r="S343" s="32"/>
      <c r="T343" s="33">
        <v>1</v>
      </c>
      <c r="U343" s="33">
        <v>1</v>
      </c>
      <c r="V343" s="30">
        <v>38869</v>
      </c>
      <c r="W343" s="30"/>
      <c r="X343" s="34">
        <v>55153</v>
      </c>
      <c r="Y343" s="16">
        <v>1</v>
      </c>
      <c r="Z343" s="75" t="str">
        <f t="shared" si="5"/>
        <v>CAISO_CHP</v>
      </c>
      <c r="AA343" s="75">
        <f>IF(IFERROR(MATCH(C343,REN_Existing_Resources!E:E,0),FALSE),1,0)</f>
        <v>0</v>
      </c>
    </row>
    <row r="344" spans="2:27" x14ac:dyDescent="0.25">
      <c r="B344" s="29" t="s">
        <v>3334</v>
      </c>
      <c r="C344" s="29" t="s">
        <v>2179</v>
      </c>
      <c r="D344" s="29" t="s">
        <v>3365</v>
      </c>
      <c r="E344" s="29"/>
      <c r="F344" s="29" t="s">
        <v>3925</v>
      </c>
      <c r="G344" s="29"/>
      <c r="H344" s="13" t="s">
        <v>3404</v>
      </c>
      <c r="I344" s="13" t="s">
        <v>3338</v>
      </c>
      <c r="J344" s="30"/>
      <c r="K344" s="31">
        <v>11.9</v>
      </c>
      <c r="L344" s="31">
        <v>2.1</v>
      </c>
      <c r="M344" s="31"/>
      <c r="N344" s="32"/>
      <c r="O344" s="32"/>
      <c r="P344" s="32"/>
      <c r="Q344" s="32"/>
      <c r="R344" s="32"/>
      <c r="S344" s="32"/>
      <c r="T344" s="33">
        <v>0</v>
      </c>
      <c r="U344" s="33">
        <v>1</v>
      </c>
      <c r="V344" s="30">
        <v>42384</v>
      </c>
      <c r="W344" s="30"/>
      <c r="X344" s="34">
        <v>55153</v>
      </c>
      <c r="Y344" s="16">
        <v>1</v>
      </c>
      <c r="Z344" s="75" t="str">
        <f t="shared" si="5"/>
        <v>RenExistRes</v>
      </c>
      <c r="AA344" s="75">
        <f>IF(IFERROR(MATCH(C344,REN_Existing_Resources!E:E,0),FALSE),1,0)</f>
        <v>1</v>
      </c>
    </row>
    <row r="345" spans="2:27" x14ac:dyDescent="0.25">
      <c r="B345" s="29" t="s">
        <v>3334</v>
      </c>
      <c r="C345" s="29" t="s">
        <v>1109</v>
      </c>
      <c r="D345" s="29" t="s">
        <v>3365</v>
      </c>
      <c r="E345" s="29"/>
      <c r="F345" s="29" t="s">
        <v>3926</v>
      </c>
      <c r="G345" s="29"/>
      <c r="H345" s="13" t="s">
        <v>3404</v>
      </c>
      <c r="I345" s="13" t="s">
        <v>3338</v>
      </c>
      <c r="J345" s="30"/>
      <c r="K345" s="31">
        <v>18.600000000000001</v>
      </c>
      <c r="L345" s="31">
        <v>3.95</v>
      </c>
      <c r="M345" s="31"/>
      <c r="N345" s="32"/>
      <c r="O345" s="32"/>
      <c r="P345" s="32"/>
      <c r="Q345" s="32"/>
      <c r="R345" s="32"/>
      <c r="S345" s="32"/>
      <c r="T345" s="33">
        <v>0</v>
      </c>
      <c r="U345" s="33">
        <v>1</v>
      </c>
      <c r="V345" s="30">
        <v>38473</v>
      </c>
      <c r="W345" s="30"/>
      <c r="X345" s="34">
        <v>55153</v>
      </c>
      <c r="Y345" s="16">
        <v>1</v>
      </c>
      <c r="Z345" s="75" t="str">
        <f t="shared" si="5"/>
        <v>RenExistRes</v>
      </c>
      <c r="AA345" s="75">
        <f>IF(IFERROR(MATCH(C345,REN_Existing_Resources!E:E,0),FALSE),1,0)</f>
        <v>1</v>
      </c>
    </row>
    <row r="346" spans="2:27" x14ac:dyDescent="0.25">
      <c r="B346" s="29" t="s">
        <v>3334</v>
      </c>
      <c r="C346" s="29" t="s">
        <v>3927</v>
      </c>
      <c r="D346" s="29" t="s">
        <v>3365</v>
      </c>
      <c r="E346" s="29"/>
      <c r="F346" s="29" t="s">
        <v>3928</v>
      </c>
      <c r="G346" s="29"/>
      <c r="H346" s="13" t="s">
        <v>3404</v>
      </c>
      <c r="I346" s="13" t="s">
        <v>3338</v>
      </c>
      <c r="J346" s="30"/>
      <c r="K346" s="31">
        <v>42.1</v>
      </c>
      <c r="L346" s="31">
        <v>3.18</v>
      </c>
      <c r="M346" s="31"/>
      <c r="N346" s="32"/>
      <c r="O346" s="32"/>
      <c r="P346" s="32"/>
      <c r="Q346" s="32"/>
      <c r="R346" s="32"/>
      <c r="S346" s="32"/>
      <c r="T346" s="33">
        <v>0</v>
      </c>
      <c r="U346" s="33">
        <v>1</v>
      </c>
      <c r="V346" s="30">
        <v>31048</v>
      </c>
      <c r="W346" s="30"/>
      <c r="X346" s="34">
        <v>55153</v>
      </c>
      <c r="Y346" s="16">
        <v>1</v>
      </c>
      <c r="Z346" s="75" t="str">
        <f t="shared" si="5"/>
        <v>Unclassified</v>
      </c>
      <c r="AA346" s="75">
        <f>IF(IFERROR(MATCH(C346,REN_Existing_Resources!E:E,0),FALSE),1,0)</f>
        <v>0</v>
      </c>
    </row>
    <row r="347" spans="2:27" x14ac:dyDescent="0.25">
      <c r="B347" s="29" t="s">
        <v>3334</v>
      </c>
      <c r="C347" s="29" t="s">
        <v>3929</v>
      </c>
      <c r="D347" s="29" t="s">
        <v>229</v>
      </c>
      <c r="E347" s="29" t="s">
        <v>3886</v>
      </c>
      <c r="F347" s="29" t="s">
        <v>3929</v>
      </c>
      <c r="G347" s="29"/>
      <c r="H347" s="13" t="s">
        <v>3390</v>
      </c>
      <c r="I347" s="13" t="s">
        <v>3338</v>
      </c>
      <c r="J347" s="30" t="s">
        <v>3391</v>
      </c>
      <c r="K347" s="31">
        <v>0.6</v>
      </c>
      <c r="L347" s="31">
        <v>0.3</v>
      </c>
      <c r="M347" s="31"/>
      <c r="N347" s="32"/>
      <c r="O347" s="32"/>
      <c r="P347" s="32"/>
      <c r="Q347" s="32"/>
      <c r="R347" s="32"/>
      <c r="S347" s="32"/>
      <c r="T347" s="33">
        <v>0</v>
      </c>
      <c r="U347" s="33">
        <v>1</v>
      </c>
      <c r="V347" s="30">
        <v>30436</v>
      </c>
      <c r="W347" s="30"/>
      <c r="X347" s="34">
        <v>55153</v>
      </c>
      <c r="Y347" s="16">
        <v>1</v>
      </c>
      <c r="Z347" s="75" t="str">
        <f t="shared" si="5"/>
        <v>CAISO_Hydro</v>
      </c>
      <c r="AA347" s="75">
        <f>IF(IFERROR(MATCH(C347,REN_Existing_Resources!E:E,0),FALSE),1,0)</f>
        <v>0</v>
      </c>
    </row>
    <row r="348" spans="2:27" x14ac:dyDescent="0.25">
      <c r="B348" s="29" t="s">
        <v>3334</v>
      </c>
      <c r="C348" s="29" t="s">
        <v>539</v>
      </c>
      <c r="D348" s="29" t="s">
        <v>229</v>
      </c>
      <c r="E348" s="29" t="s">
        <v>3886</v>
      </c>
      <c r="F348" s="29" t="s">
        <v>3930</v>
      </c>
      <c r="G348" s="29"/>
      <c r="H348" s="13" t="s">
        <v>3390</v>
      </c>
      <c r="I348" s="13" t="s">
        <v>3338</v>
      </c>
      <c r="J348" s="30"/>
      <c r="K348" s="31">
        <v>18</v>
      </c>
      <c r="L348" s="31">
        <v>18</v>
      </c>
      <c r="M348" s="31"/>
      <c r="N348" s="32"/>
      <c r="O348" s="32"/>
      <c r="P348" s="32"/>
      <c r="Q348" s="32"/>
      <c r="R348" s="32"/>
      <c r="S348" s="32"/>
      <c r="T348" s="33">
        <v>0</v>
      </c>
      <c r="U348" s="33">
        <v>1</v>
      </c>
      <c r="V348" s="30">
        <v>24108</v>
      </c>
      <c r="W348" s="30"/>
      <c r="X348" s="34">
        <v>55153</v>
      </c>
      <c r="Y348" s="16">
        <v>1</v>
      </c>
      <c r="Z348" s="75" t="str">
        <f t="shared" si="5"/>
        <v>RenExistRes</v>
      </c>
      <c r="AA348" s="75">
        <f>IF(IFERROR(MATCH(C348,REN_Existing_Resources!E:E,0),FALSE),1,0)</f>
        <v>1</v>
      </c>
    </row>
    <row r="349" spans="2:27" x14ac:dyDescent="0.25">
      <c r="B349" s="29" t="s">
        <v>3334</v>
      </c>
      <c r="C349" s="29" t="s">
        <v>3931</v>
      </c>
      <c r="D349" s="29" t="s">
        <v>229</v>
      </c>
      <c r="E349" s="29" t="s">
        <v>3752</v>
      </c>
      <c r="F349" s="29" t="s">
        <v>3932</v>
      </c>
      <c r="G349" s="29"/>
      <c r="H349" s="13" t="s">
        <v>3390</v>
      </c>
      <c r="I349" s="13" t="s">
        <v>3338</v>
      </c>
      <c r="J349" s="30" t="s">
        <v>3391</v>
      </c>
      <c r="K349" s="31">
        <v>37.5</v>
      </c>
      <c r="L349" s="31">
        <v>37.5</v>
      </c>
      <c r="M349" s="31"/>
      <c r="N349" s="32"/>
      <c r="O349" s="32"/>
      <c r="P349" s="32"/>
      <c r="Q349" s="32"/>
      <c r="R349" s="32"/>
      <c r="S349" s="32"/>
      <c r="T349" s="33">
        <v>0</v>
      </c>
      <c r="U349" s="33">
        <v>1</v>
      </c>
      <c r="V349" s="30">
        <v>23012</v>
      </c>
      <c r="W349" s="30"/>
      <c r="X349" s="34">
        <v>55153</v>
      </c>
      <c r="Y349" s="16">
        <v>1</v>
      </c>
      <c r="Z349" s="75" t="str">
        <f t="shared" si="5"/>
        <v>CAISO_Hydro</v>
      </c>
      <c r="AA349" s="75">
        <f>IF(IFERROR(MATCH(C349,REN_Existing_Resources!E:E,0),FALSE),1,0)</f>
        <v>0</v>
      </c>
    </row>
    <row r="350" spans="2:27" x14ac:dyDescent="0.25">
      <c r="B350" s="29" t="s">
        <v>3334</v>
      </c>
      <c r="C350" s="29" t="s">
        <v>246</v>
      </c>
      <c r="D350" s="29" t="s">
        <v>3365</v>
      </c>
      <c r="E350" s="29"/>
      <c r="F350" s="29" t="s">
        <v>3933</v>
      </c>
      <c r="G350" s="29"/>
      <c r="H350" s="13" t="s">
        <v>3390</v>
      </c>
      <c r="I350" s="13" t="s">
        <v>3338</v>
      </c>
      <c r="J350" s="30" t="s">
        <v>3391</v>
      </c>
      <c r="K350" s="31">
        <v>14.3</v>
      </c>
      <c r="L350" s="31">
        <v>0</v>
      </c>
      <c r="M350" s="31"/>
      <c r="N350" s="32"/>
      <c r="O350" s="32"/>
      <c r="P350" s="32"/>
      <c r="Q350" s="32"/>
      <c r="R350" s="32"/>
      <c r="S350" s="32"/>
      <c r="T350" s="33">
        <v>0</v>
      </c>
      <c r="U350" s="33">
        <v>1</v>
      </c>
      <c r="V350" s="30">
        <v>33679</v>
      </c>
      <c r="W350" s="30"/>
      <c r="X350" s="34">
        <v>55153</v>
      </c>
      <c r="Y350" s="16">
        <v>1</v>
      </c>
      <c r="Z350" s="75" t="str">
        <f t="shared" si="5"/>
        <v>CAISO_Hydro</v>
      </c>
      <c r="AA350" s="75">
        <f>IF(IFERROR(MATCH(C350,REN_Existing_Resources!E:E,0),FALSE),1,0)</f>
        <v>1</v>
      </c>
    </row>
    <row r="351" spans="2:27" x14ac:dyDescent="0.25">
      <c r="B351" s="29" t="s">
        <v>3334</v>
      </c>
      <c r="C351" s="29" t="s">
        <v>2384</v>
      </c>
      <c r="D351" s="29" t="s">
        <v>134</v>
      </c>
      <c r="E351" s="29"/>
      <c r="F351" s="29" t="s">
        <v>3934</v>
      </c>
      <c r="G351" s="29"/>
      <c r="H351" s="13" t="s">
        <v>3337</v>
      </c>
      <c r="I351" s="13" t="s">
        <v>3338</v>
      </c>
      <c r="J351" s="30"/>
      <c r="K351" s="31">
        <v>20</v>
      </c>
      <c r="L351" s="31">
        <v>0</v>
      </c>
      <c r="M351" s="31"/>
      <c r="N351" s="32"/>
      <c r="O351" s="32"/>
      <c r="P351" s="32"/>
      <c r="Q351" s="32"/>
      <c r="R351" s="32"/>
      <c r="S351" s="32"/>
      <c r="T351" s="33">
        <v>0</v>
      </c>
      <c r="U351" s="33">
        <v>1</v>
      </c>
      <c r="V351" s="30">
        <v>42433</v>
      </c>
      <c r="W351" s="30"/>
      <c r="X351" s="34">
        <v>55153</v>
      </c>
      <c r="Y351" s="16">
        <v>1</v>
      </c>
      <c r="Z351" s="75" t="str">
        <f t="shared" si="5"/>
        <v>RenExistRes</v>
      </c>
      <c r="AA351" s="75">
        <f>IF(IFERROR(MATCH(C351,REN_Existing_Resources!E:E,0),FALSE),1,0)</f>
        <v>1</v>
      </c>
    </row>
    <row r="352" spans="2:27" x14ac:dyDescent="0.25">
      <c r="B352" s="29" t="s">
        <v>3334</v>
      </c>
      <c r="C352" s="29" t="s">
        <v>488</v>
      </c>
      <c r="D352" s="29" t="s">
        <v>134</v>
      </c>
      <c r="E352" s="29" t="s">
        <v>3719</v>
      </c>
      <c r="F352" s="29" t="s">
        <v>3935</v>
      </c>
      <c r="G352" s="29"/>
      <c r="H352" s="13" t="s">
        <v>3390</v>
      </c>
      <c r="I352" s="13" t="s">
        <v>3338</v>
      </c>
      <c r="J352" s="30"/>
      <c r="K352" s="31">
        <v>25</v>
      </c>
      <c r="L352" s="31">
        <v>11.29</v>
      </c>
      <c r="M352" s="31"/>
      <c r="N352" s="32"/>
      <c r="O352" s="32"/>
      <c r="P352" s="32"/>
      <c r="Q352" s="32"/>
      <c r="R352" s="32"/>
      <c r="S352" s="32"/>
      <c r="T352" s="33">
        <v>0</v>
      </c>
      <c r="U352" s="33">
        <v>1</v>
      </c>
      <c r="V352" s="30">
        <v>31153</v>
      </c>
      <c r="W352" s="30"/>
      <c r="X352" s="34">
        <v>55153</v>
      </c>
      <c r="Y352" s="16">
        <v>1</v>
      </c>
      <c r="Z352" s="75" t="str">
        <f t="shared" si="5"/>
        <v>RenExistRes</v>
      </c>
      <c r="AA352" s="75">
        <f>IF(IFERROR(MATCH(C352,REN_Existing_Resources!E:E,0),FALSE),1,0)</f>
        <v>1</v>
      </c>
    </row>
    <row r="353" spans="2:27" x14ac:dyDescent="0.25">
      <c r="B353" s="29" t="s">
        <v>3334</v>
      </c>
      <c r="C353" s="29" t="s">
        <v>3936</v>
      </c>
      <c r="D353" s="29" t="s">
        <v>3365</v>
      </c>
      <c r="E353" s="29"/>
      <c r="F353" s="29" t="s">
        <v>3937</v>
      </c>
      <c r="G353" s="29" t="s">
        <v>3938</v>
      </c>
      <c r="H353" s="13" t="s">
        <v>3362</v>
      </c>
      <c r="I353" s="13" t="s">
        <v>3356</v>
      </c>
      <c r="J353" s="30" t="s">
        <v>3364</v>
      </c>
      <c r="K353" s="35">
        <v>3.52</v>
      </c>
      <c r="L353" s="35">
        <v>3.52</v>
      </c>
      <c r="M353" s="35">
        <v>3.52</v>
      </c>
      <c r="N353" s="32"/>
      <c r="O353" s="32">
        <v>7606.0303582401057</v>
      </c>
      <c r="P353" s="32">
        <v>7606.0303582401057</v>
      </c>
      <c r="Q353" s="32"/>
      <c r="R353" s="32"/>
      <c r="S353" s="32"/>
      <c r="T353" s="33">
        <v>1</v>
      </c>
      <c r="U353" s="33">
        <v>1</v>
      </c>
      <c r="V353" s="30">
        <v>31413</v>
      </c>
      <c r="W353" s="30"/>
      <c r="X353" s="34">
        <v>55153</v>
      </c>
      <c r="Y353" s="16">
        <v>1</v>
      </c>
      <c r="Z353" s="75" t="str">
        <f t="shared" si="5"/>
        <v>CAISO_CHP</v>
      </c>
      <c r="AA353" s="75">
        <f>IF(IFERROR(MATCH(C353,REN_Existing_Resources!E:E,0),FALSE),1,0)</f>
        <v>0</v>
      </c>
    </row>
    <row r="354" spans="2:27" x14ac:dyDescent="0.25">
      <c r="B354" s="29" t="s">
        <v>3334</v>
      </c>
      <c r="C354" s="29" t="s">
        <v>2935</v>
      </c>
      <c r="D354" s="29" t="s">
        <v>3471</v>
      </c>
      <c r="E354" s="29" t="s">
        <v>3472</v>
      </c>
      <c r="F354" s="29" t="s">
        <v>2935</v>
      </c>
      <c r="G354" s="29"/>
      <c r="H354" s="13" t="s">
        <v>3390</v>
      </c>
      <c r="I354" s="13" t="s">
        <v>3338</v>
      </c>
      <c r="J354" s="30"/>
      <c r="K354" s="31">
        <v>6.2</v>
      </c>
      <c r="L354" s="31">
        <v>0</v>
      </c>
      <c r="M354" s="31"/>
      <c r="N354" s="32"/>
      <c r="O354" s="32"/>
      <c r="P354" s="32"/>
      <c r="Q354" s="32"/>
      <c r="R354" s="32"/>
      <c r="S354" s="32"/>
      <c r="T354" s="33">
        <v>0</v>
      </c>
      <c r="U354" s="33">
        <v>1</v>
      </c>
      <c r="V354" s="74">
        <v>1</v>
      </c>
      <c r="W354" s="30"/>
      <c r="X354" s="34">
        <v>55153</v>
      </c>
      <c r="Y354" s="16">
        <v>1</v>
      </c>
      <c r="Z354" s="75" t="str">
        <f t="shared" si="5"/>
        <v>RenExistRes</v>
      </c>
      <c r="AA354" s="75">
        <f>IF(IFERROR(MATCH(C354,REN_Existing_Resources!E:E,0),FALSE),1,0)</f>
        <v>1</v>
      </c>
    </row>
    <row r="355" spans="2:27" x14ac:dyDescent="0.25">
      <c r="B355" s="29" t="s">
        <v>3334</v>
      </c>
      <c r="C355" s="29" t="s">
        <v>578</v>
      </c>
      <c r="D355" s="29" t="s">
        <v>99</v>
      </c>
      <c r="E355" s="29" t="s">
        <v>41</v>
      </c>
      <c r="F355" s="29" t="s">
        <v>3939</v>
      </c>
      <c r="G355" s="29"/>
      <c r="H355" s="13" t="s">
        <v>3390</v>
      </c>
      <c r="I355" s="13" t="s">
        <v>3338</v>
      </c>
      <c r="J355" s="30" t="s">
        <v>3391</v>
      </c>
      <c r="K355" s="31">
        <v>1.63</v>
      </c>
      <c r="L355" s="31">
        <v>0.10400000000000001</v>
      </c>
      <c r="M355" s="31"/>
      <c r="N355" s="32"/>
      <c r="O355" s="32"/>
      <c r="P355" s="32"/>
      <c r="Q355" s="32"/>
      <c r="R355" s="32"/>
      <c r="S355" s="32"/>
      <c r="T355" s="33">
        <v>0</v>
      </c>
      <c r="U355" s="33">
        <v>1</v>
      </c>
      <c r="V355" s="30">
        <v>40848</v>
      </c>
      <c r="W355" s="30"/>
      <c r="X355" s="34">
        <v>55153</v>
      </c>
      <c r="Y355" s="16">
        <v>1</v>
      </c>
      <c r="Z355" s="75" t="str">
        <f t="shared" si="5"/>
        <v>CAISO_Hydro</v>
      </c>
      <c r="AA355" s="75">
        <f>IF(IFERROR(MATCH(C355,REN_Existing_Resources!E:E,0),FALSE),1,0)</f>
        <v>1</v>
      </c>
    </row>
    <row r="356" spans="2:27" x14ac:dyDescent="0.25">
      <c r="B356" s="29" t="s">
        <v>3334</v>
      </c>
      <c r="C356" s="29" t="s">
        <v>221</v>
      </c>
      <c r="D356" s="29" t="s">
        <v>99</v>
      </c>
      <c r="E356" s="29" t="s">
        <v>41</v>
      </c>
      <c r="F356" s="29" t="s">
        <v>221</v>
      </c>
      <c r="G356" s="29"/>
      <c r="H356" s="13" t="s">
        <v>3390</v>
      </c>
      <c r="I356" s="13" t="s">
        <v>3338</v>
      </c>
      <c r="J356" s="30" t="s">
        <v>3391</v>
      </c>
      <c r="K356" s="31">
        <v>1.6</v>
      </c>
      <c r="L356" s="31">
        <v>0</v>
      </c>
      <c r="M356" s="31"/>
      <c r="N356" s="32"/>
      <c r="O356" s="32"/>
      <c r="P356" s="32"/>
      <c r="Q356" s="32"/>
      <c r="R356" s="32"/>
      <c r="S356" s="32"/>
      <c r="T356" s="33">
        <v>0</v>
      </c>
      <c r="U356" s="33">
        <v>1</v>
      </c>
      <c r="V356" s="74">
        <v>1</v>
      </c>
      <c r="W356" s="30"/>
      <c r="X356" s="34">
        <v>55153</v>
      </c>
      <c r="Y356" s="16">
        <v>1</v>
      </c>
      <c r="Z356" s="75" t="str">
        <f t="shared" si="5"/>
        <v>CAISO_Hydro</v>
      </c>
      <c r="AA356" s="75">
        <f>IF(IFERROR(MATCH(C356,REN_Existing_Resources!E:E,0),FALSE),1,0)</f>
        <v>1</v>
      </c>
    </row>
    <row r="357" spans="2:27" x14ac:dyDescent="0.25">
      <c r="B357" s="29" t="s">
        <v>3334</v>
      </c>
      <c r="C357" s="29" t="s">
        <v>483</v>
      </c>
      <c r="D357" s="29" t="s">
        <v>3342</v>
      </c>
      <c r="E357" s="29" t="s">
        <v>3743</v>
      </c>
      <c r="F357" s="29" t="s">
        <v>3940</v>
      </c>
      <c r="G357" s="29"/>
      <c r="H357" s="13" t="s">
        <v>3390</v>
      </c>
      <c r="I357" s="13" t="s">
        <v>3338</v>
      </c>
      <c r="J357" s="30" t="s">
        <v>3391</v>
      </c>
      <c r="K357" s="31">
        <v>1</v>
      </c>
      <c r="L357" s="31">
        <v>0.01</v>
      </c>
      <c r="M357" s="31"/>
      <c r="N357" s="32"/>
      <c r="O357" s="32"/>
      <c r="P357" s="32"/>
      <c r="Q357" s="32"/>
      <c r="R357" s="32"/>
      <c r="S357" s="32"/>
      <c r="T357" s="33">
        <v>0</v>
      </c>
      <c r="U357" s="33">
        <v>1</v>
      </c>
      <c r="V357" s="30">
        <v>30317</v>
      </c>
      <c r="W357" s="30"/>
      <c r="X357" s="34">
        <v>55153</v>
      </c>
      <c r="Y357" s="16">
        <v>1</v>
      </c>
      <c r="Z357" s="75" t="str">
        <f t="shared" si="5"/>
        <v>CAISO_Hydro</v>
      </c>
      <c r="AA357" s="75">
        <f>IF(IFERROR(MATCH(C357,REN_Existing_Resources!E:E,0),FALSE),1,0)</f>
        <v>1</v>
      </c>
    </row>
    <row r="358" spans="2:27" x14ac:dyDescent="0.25">
      <c r="B358" s="29" t="s">
        <v>3334</v>
      </c>
      <c r="C358" s="29" t="s">
        <v>2413</v>
      </c>
      <c r="D358" s="29" t="s">
        <v>3365</v>
      </c>
      <c r="E358" s="29"/>
      <c r="F358" s="29" t="s">
        <v>3941</v>
      </c>
      <c r="G358" s="29"/>
      <c r="H358" s="13" t="s">
        <v>3337</v>
      </c>
      <c r="I358" s="13" t="s">
        <v>3338</v>
      </c>
      <c r="J358" s="30"/>
      <c r="K358" s="31">
        <v>180</v>
      </c>
      <c r="L358" s="31">
        <v>144.62</v>
      </c>
      <c r="M358" s="31"/>
      <c r="N358" s="32"/>
      <c r="O358" s="32"/>
      <c r="P358" s="32"/>
      <c r="Q358" s="32"/>
      <c r="R358" s="32"/>
      <c r="S358" s="32"/>
      <c r="T358" s="33">
        <v>0</v>
      </c>
      <c r="U358" s="33">
        <v>1</v>
      </c>
      <c r="V358" s="30">
        <v>42670</v>
      </c>
      <c r="W358" s="30"/>
      <c r="X358" s="34">
        <v>55153</v>
      </c>
      <c r="Y358" s="16">
        <v>1</v>
      </c>
      <c r="Z358" s="75" t="str">
        <f t="shared" si="5"/>
        <v>RenExistRes</v>
      </c>
      <c r="AA358" s="75">
        <f>IF(IFERROR(MATCH(C358,REN_Existing_Resources!E:E,0),FALSE),1,0)</f>
        <v>1</v>
      </c>
    </row>
    <row r="359" spans="2:27" x14ac:dyDescent="0.25">
      <c r="B359" s="29" t="s">
        <v>3334</v>
      </c>
      <c r="C359" s="29" t="s">
        <v>1905</v>
      </c>
      <c r="D359" s="29" t="s">
        <v>3365</v>
      </c>
      <c r="E359" s="29"/>
      <c r="F359" s="29" t="s">
        <v>3942</v>
      </c>
      <c r="G359" s="29"/>
      <c r="H359" s="13" t="s">
        <v>3337</v>
      </c>
      <c r="I359" s="13" t="s">
        <v>3338</v>
      </c>
      <c r="J359" s="30"/>
      <c r="K359" s="31">
        <v>20</v>
      </c>
      <c r="L359" s="31">
        <v>16.07</v>
      </c>
      <c r="M359" s="31"/>
      <c r="N359" s="32"/>
      <c r="O359" s="32"/>
      <c r="P359" s="32"/>
      <c r="Q359" s="32"/>
      <c r="R359" s="32"/>
      <c r="S359" s="32"/>
      <c r="T359" s="33">
        <v>0</v>
      </c>
      <c r="U359" s="33">
        <v>1</v>
      </c>
      <c r="V359" s="30">
        <v>42636</v>
      </c>
      <c r="W359" s="30"/>
      <c r="X359" s="34">
        <v>55153</v>
      </c>
      <c r="Y359" s="16">
        <v>1</v>
      </c>
      <c r="Z359" s="75" t="str">
        <f t="shared" si="5"/>
        <v>RenExistRes</v>
      </c>
      <c r="AA359" s="75">
        <f>IF(IFERROR(MATCH(C359,REN_Existing_Resources!E:E,0),FALSE),1,0)</f>
        <v>1</v>
      </c>
    </row>
    <row r="360" spans="2:27" x14ac:dyDescent="0.25">
      <c r="B360" s="29" t="s">
        <v>3334</v>
      </c>
      <c r="C360" s="29" t="s">
        <v>1525</v>
      </c>
      <c r="D360" s="29" t="s">
        <v>3351</v>
      </c>
      <c r="E360" s="29" t="s">
        <v>3418</v>
      </c>
      <c r="F360" s="29" t="s">
        <v>3943</v>
      </c>
      <c r="G360" s="29"/>
      <c r="H360" s="13" t="s">
        <v>3337</v>
      </c>
      <c r="I360" s="13" t="s">
        <v>3338</v>
      </c>
      <c r="J360" s="30"/>
      <c r="K360" s="31">
        <v>4</v>
      </c>
      <c r="L360" s="31">
        <v>0</v>
      </c>
      <c r="M360" s="31"/>
      <c r="N360" s="32"/>
      <c r="O360" s="32"/>
      <c r="P360" s="32"/>
      <c r="Q360" s="32"/>
      <c r="R360" s="32"/>
      <c r="S360" s="32"/>
      <c r="T360" s="33">
        <v>0</v>
      </c>
      <c r="U360" s="33">
        <v>1</v>
      </c>
      <c r="V360" s="30">
        <v>41215</v>
      </c>
      <c r="W360" s="30"/>
      <c r="X360" s="34">
        <v>55153</v>
      </c>
      <c r="Y360" s="16">
        <v>1</v>
      </c>
      <c r="Z360" s="75" t="str">
        <f t="shared" si="5"/>
        <v>RenExistRes</v>
      </c>
      <c r="AA360" s="75">
        <f>IF(IFERROR(MATCH(C360,REN_Existing_Resources!E:E,0),FALSE),1,0)</f>
        <v>1</v>
      </c>
    </row>
    <row r="361" spans="2:27" x14ac:dyDescent="0.25">
      <c r="B361" s="29" t="s">
        <v>3334</v>
      </c>
      <c r="C361" s="29" t="s">
        <v>1574</v>
      </c>
      <c r="D361" s="29" t="s">
        <v>3351</v>
      </c>
      <c r="E361" s="29" t="s">
        <v>3418</v>
      </c>
      <c r="F361" s="29" t="s">
        <v>3944</v>
      </c>
      <c r="G361" s="29"/>
      <c r="H361" s="13" t="s">
        <v>3337</v>
      </c>
      <c r="I361" s="13" t="s">
        <v>3338</v>
      </c>
      <c r="J361" s="30"/>
      <c r="K361" s="31">
        <v>4</v>
      </c>
      <c r="L361" s="31">
        <v>3.2</v>
      </c>
      <c r="M361" s="31"/>
      <c r="N361" s="32"/>
      <c r="O361" s="32"/>
      <c r="P361" s="32"/>
      <c r="Q361" s="32"/>
      <c r="R361" s="32"/>
      <c r="S361" s="32"/>
      <c r="T361" s="33">
        <v>0</v>
      </c>
      <c r="U361" s="33">
        <v>1</v>
      </c>
      <c r="V361" s="30">
        <v>41996</v>
      </c>
      <c r="W361" s="30"/>
      <c r="X361" s="34">
        <v>55153</v>
      </c>
      <c r="Y361" s="16">
        <v>1</v>
      </c>
      <c r="Z361" s="75" t="str">
        <f t="shared" si="5"/>
        <v>RenExistRes</v>
      </c>
      <c r="AA361" s="75">
        <f>IF(IFERROR(MATCH(C361,REN_Existing_Resources!E:E,0),FALSE),1,0)</f>
        <v>1</v>
      </c>
    </row>
    <row r="362" spans="2:27" x14ac:dyDescent="0.25">
      <c r="B362" s="29" t="s">
        <v>3334</v>
      </c>
      <c r="C362" s="29" t="s">
        <v>2332</v>
      </c>
      <c r="D362" s="29" t="s">
        <v>3351</v>
      </c>
      <c r="E362" s="29" t="s">
        <v>3418</v>
      </c>
      <c r="F362" s="29" t="s">
        <v>3945</v>
      </c>
      <c r="G362" s="29"/>
      <c r="H362" s="13" t="s">
        <v>3404</v>
      </c>
      <c r="I362" s="13" t="s">
        <v>3338</v>
      </c>
      <c r="J362" s="30"/>
      <c r="K362" s="31">
        <v>16.5</v>
      </c>
      <c r="L362" s="31">
        <v>1.68</v>
      </c>
      <c r="M362" s="31"/>
      <c r="N362" s="32"/>
      <c r="O362" s="32"/>
      <c r="P362" s="32"/>
      <c r="Q362" s="32"/>
      <c r="R362" s="32"/>
      <c r="S362" s="32"/>
      <c r="T362" s="33">
        <v>0</v>
      </c>
      <c r="U362" s="33">
        <v>1</v>
      </c>
      <c r="V362" s="30">
        <v>27576</v>
      </c>
      <c r="W362" s="30"/>
      <c r="X362" s="34">
        <v>55153</v>
      </c>
      <c r="Y362" s="16">
        <v>1</v>
      </c>
      <c r="Z362" s="75" t="str">
        <f t="shared" si="5"/>
        <v>RenExistRes</v>
      </c>
      <c r="AA362" s="75">
        <f>IF(IFERROR(MATCH(C362,REN_Existing_Resources!E:E,0),FALSE),1,0)</f>
        <v>1</v>
      </c>
    </row>
    <row r="363" spans="2:27" x14ac:dyDescent="0.25">
      <c r="B363" s="29" t="s">
        <v>3334</v>
      </c>
      <c r="C363" s="29" t="s">
        <v>2574</v>
      </c>
      <c r="D363" s="29" t="s">
        <v>3351</v>
      </c>
      <c r="E363" s="29" t="s">
        <v>3418</v>
      </c>
      <c r="F363" s="29" t="s">
        <v>3946</v>
      </c>
      <c r="G363" s="29"/>
      <c r="H363" s="13" t="s">
        <v>3404</v>
      </c>
      <c r="I363" s="13" t="s">
        <v>3338</v>
      </c>
      <c r="J363" s="30"/>
      <c r="K363" s="31">
        <v>6.5</v>
      </c>
      <c r="L363" s="31">
        <v>0.4</v>
      </c>
      <c r="M363" s="31"/>
      <c r="N363" s="32"/>
      <c r="O363" s="32"/>
      <c r="P363" s="32"/>
      <c r="Q363" s="32"/>
      <c r="R363" s="32"/>
      <c r="S363" s="32"/>
      <c r="T363" s="33">
        <v>0</v>
      </c>
      <c r="U363" s="33">
        <v>1</v>
      </c>
      <c r="V363" s="30">
        <v>39966</v>
      </c>
      <c r="W363" s="30"/>
      <c r="X363" s="34">
        <v>55153</v>
      </c>
      <c r="Y363" s="16">
        <v>1</v>
      </c>
      <c r="Z363" s="75" t="str">
        <f t="shared" si="5"/>
        <v>RenExistRes</v>
      </c>
      <c r="AA363" s="75">
        <f>IF(IFERROR(MATCH(C363,REN_Existing_Resources!E:E,0),FALSE),1,0)</f>
        <v>1</v>
      </c>
    </row>
    <row r="364" spans="2:27" x14ac:dyDescent="0.25">
      <c r="B364" s="29" t="s">
        <v>3334</v>
      </c>
      <c r="C364" s="29" t="s">
        <v>3947</v>
      </c>
      <c r="D364" s="29" t="s">
        <v>3351</v>
      </c>
      <c r="E364" s="29" t="s">
        <v>3418</v>
      </c>
      <c r="F364" s="29" t="s">
        <v>3948</v>
      </c>
      <c r="G364" s="29"/>
      <c r="H364" s="13" t="s">
        <v>3404</v>
      </c>
      <c r="I364" s="13" t="s">
        <v>3338</v>
      </c>
      <c r="J364" s="30"/>
      <c r="K364" s="31">
        <v>22.5</v>
      </c>
      <c r="L364" s="31">
        <v>3.48</v>
      </c>
      <c r="M364" s="31"/>
      <c r="N364" s="32"/>
      <c r="O364" s="32"/>
      <c r="P364" s="32"/>
      <c r="Q364" s="32"/>
      <c r="R364" s="32"/>
      <c r="S364" s="32"/>
      <c r="T364" s="33">
        <v>0</v>
      </c>
      <c r="U364" s="33">
        <v>1</v>
      </c>
      <c r="V364" s="30">
        <v>40595</v>
      </c>
      <c r="W364" s="30"/>
      <c r="X364" s="34">
        <v>55153</v>
      </c>
      <c r="Y364" s="16">
        <v>1</v>
      </c>
      <c r="Z364" s="75" t="str">
        <f t="shared" si="5"/>
        <v>Unclassified</v>
      </c>
      <c r="AA364" s="75">
        <f>IF(IFERROR(MATCH(C364,REN_Existing_Resources!E:E,0),FALSE),1,0)</f>
        <v>0</v>
      </c>
    </row>
    <row r="365" spans="2:27" x14ac:dyDescent="0.25">
      <c r="B365" s="29" t="s">
        <v>3334</v>
      </c>
      <c r="C365" s="29" t="s">
        <v>3016</v>
      </c>
      <c r="D365" s="29" t="s">
        <v>3351</v>
      </c>
      <c r="E365" s="29" t="s">
        <v>3418</v>
      </c>
      <c r="F365" s="29" t="s">
        <v>3949</v>
      </c>
      <c r="G365" s="29"/>
      <c r="H365" s="13" t="s">
        <v>3404</v>
      </c>
      <c r="I365" s="13" t="s">
        <v>3338</v>
      </c>
      <c r="J365" s="30"/>
      <c r="K365" s="31">
        <v>6</v>
      </c>
      <c r="L365" s="31">
        <v>0</v>
      </c>
      <c r="M365" s="31"/>
      <c r="N365" s="32"/>
      <c r="O365" s="32"/>
      <c r="P365" s="32"/>
      <c r="Q365" s="32"/>
      <c r="R365" s="32"/>
      <c r="S365" s="32"/>
      <c r="T365" s="33">
        <v>0</v>
      </c>
      <c r="U365" s="33">
        <v>1</v>
      </c>
      <c r="V365" s="30">
        <v>41267</v>
      </c>
      <c r="W365" s="30"/>
      <c r="X365" s="34">
        <v>55153</v>
      </c>
      <c r="Y365" s="16">
        <v>1</v>
      </c>
      <c r="Z365" s="75" t="str">
        <f t="shared" si="5"/>
        <v>RenExistRes</v>
      </c>
      <c r="AA365" s="75">
        <f>IF(IFERROR(MATCH(C365,REN_Existing_Resources!E:E,0),FALSE),1,0)</f>
        <v>1</v>
      </c>
    </row>
    <row r="366" spans="2:27" x14ac:dyDescent="0.25">
      <c r="B366" s="29" t="s">
        <v>3334</v>
      </c>
      <c r="C366" s="29" t="s">
        <v>1305</v>
      </c>
      <c r="D366" s="29" t="s">
        <v>3351</v>
      </c>
      <c r="E366" s="29"/>
      <c r="F366" s="29" t="s">
        <v>3950</v>
      </c>
      <c r="G366" s="29"/>
      <c r="H366" s="13" t="s">
        <v>3390</v>
      </c>
      <c r="I366" s="13" t="s">
        <v>3338</v>
      </c>
      <c r="J366" s="30" t="s">
        <v>3391</v>
      </c>
      <c r="K366" s="31">
        <v>1.1000000000000001</v>
      </c>
      <c r="L366" s="31">
        <v>0.45</v>
      </c>
      <c r="M366" s="31"/>
      <c r="N366" s="32"/>
      <c r="O366" s="32"/>
      <c r="P366" s="32"/>
      <c r="Q366" s="32"/>
      <c r="R366" s="32"/>
      <c r="S366" s="32"/>
      <c r="T366" s="33">
        <v>0</v>
      </c>
      <c r="U366" s="33">
        <v>1</v>
      </c>
      <c r="V366" s="30">
        <v>31513</v>
      </c>
      <c r="W366" s="30"/>
      <c r="X366" s="34">
        <v>55153</v>
      </c>
      <c r="Y366" s="16">
        <v>1</v>
      </c>
      <c r="Z366" s="75" t="str">
        <f t="shared" si="5"/>
        <v>CAISO_Hydro</v>
      </c>
      <c r="AA366" s="75">
        <f>IF(IFERROR(MATCH(C366,REN_Existing_Resources!E:E,0),FALSE),1,0)</f>
        <v>1</v>
      </c>
    </row>
    <row r="367" spans="2:27" x14ac:dyDescent="0.25">
      <c r="B367" s="29" t="s">
        <v>3334</v>
      </c>
      <c r="C367" s="29" t="s">
        <v>2368</v>
      </c>
      <c r="D367" s="29" t="s">
        <v>3351</v>
      </c>
      <c r="E367" s="29" t="s">
        <v>3418</v>
      </c>
      <c r="F367" s="29" t="s">
        <v>3951</v>
      </c>
      <c r="G367" s="29"/>
      <c r="H367" s="13" t="s">
        <v>3404</v>
      </c>
      <c r="I367" s="13" t="s">
        <v>3338</v>
      </c>
      <c r="J367" s="30"/>
      <c r="K367" s="31">
        <v>11.2</v>
      </c>
      <c r="L367" s="31">
        <v>1.83</v>
      </c>
      <c r="M367" s="31"/>
      <c r="N367" s="32"/>
      <c r="O367" s="32"/>
      <c r="P367" s="32"/>
      <c r="Q367" s="32"/>
      <c r="R367" s="32"/>
      <c r="S367" s="32"/>
      <c r="T367" s="33">
        <v>0</v>
      </c>
      <c r="U367" s="33">
        <v>1</v>
      </c>
      <c r="V367" s="30">
        <v>42030</v>
      </c>
      <c r="W367" s="30"/>
      <c r="X367" s="34">
        <v>55153</v>
      </c>
      <c r="Y367" s="16">
        <v>1</v>
      </c>
      <c r="Z367" s="75" t="str">
        <f t="shared" si="5"/>
        <v>RenExistRes</v>
      </c>
      <c r="AA367" s="75">
        <f>IF(IFERROR(MATCH(C367,REN_Existing_Resources!E:E,0),FALSE),1,0)</f>
        <v>1</v>
      </c>
    </row>
    <row r="368" spans="2:27" x14ac:dyDescent="0.25">
      <c r="B368" s="29" t="s">
        <v>3334</v>
      </c>
      <c r="C368" s="29" t="s">
        <v>2046</v>
      </c>
      <c r="D368" s="29" t="s">
        <v>3351</v>
      </c>
      <c r="E368" s="29"/>
      <c r="F368" s="29" t="s">
        <v>3952</v>
      </c>
      <c r="G368" s="29"/>
      <c r="H368" s="13" t="s">
        <v>3404</v>
      </c>
      <c r="I368" s="13" t="s">
        <v>3338</v>
      </c>
      <c r="J368" s="30"/>
      <c r="K368" s="31">
        <v>11.7</v>
      </c>
      <c r="L368" s="31">
        <v>1.76</v>
      </c>
      <c r="M368" s="31"/>
      <c r="N368" s="32"/>
      <c r="O368" s="32"/>
      <c r="P368" s="32"/>
      <c r="Q368" s="32"/>
      <c r="R368" s="32"/>
      <c r="S368" s="32"/>
      <c r="T368" s="33">
        <v>0</v>
      </c>
      <c r="U368" s="33">
        <v>1</v>
      </c>
      <c r="V368" s="30">
        <v>42217</v>
      </c>
      <c r="W368" s="30"/>
      <c r="X368" s="34">
        <v>55153</v>
      </c>
      <c r="Y368" s="16">
        <v>1</v>
      </c>
      <c r="Z368" s="75" t="str">
        <f t="shared" si="5"/>
        <v>RenExistRes</v>
      </c>
      <c r="AA368" s="75">
        <f>IF(IFERROR(MATCH(C368,REN_Existing_Resources!E:E,0),FALSE),1,0)</f>
        <v>1</v>
      </c>
    </row>
    <row r="369" spans="2:27" x14ac:dyDescent="0.25">
      <c r="B369" s="29" t="s">
        <v>3334</v>
      </c>
      <c r="C369" s="29" t="s">
        <v>3953</v>
      </c>
      <c r="D369" s="29" t="s">
        <v>3351</v>
      </c>
      <c r="E369" s="29"/>
      <c r="F369" s="29" t="s">
        <v>3954</v>
      </c>
      <c r="G369" s="29"/>
      <c r="H369" s="13" t="s">
        <v>3404</v>
      </c>
      <c r="I369" s="13" t="s">
        <v>3338</v>
      </c>
      <c r="J369" s="30"/>
      <c r="K369" s="31">
        <v>12.67</v>
      </c>
      <c r="L369" s="31">
        <v>2.2200000000000002</v>
      </c>
      <c r="M369" s="31"/>
      <c r="N369" s="32"/>
      <c r="O369" s="32"/>
      <c r="P369" s="32"/>
      <c r="Q369" s="32"/>
      <c r="R369" s="32"/>
      <c r="S369" s="32"/>
      <c r="T369" s="33">
        <v>0</v>
      </c>
      <c r="U369" s="33">
        <v>1</v>
      </c>
      <c r="V369" s="30">
        <v>31382</v>
      </c>
      <c r="W369" s="30"/>
      <c r="X369" s="34">
        <v>55153</v>
      </c>
      <c r="Y369" s="16">
        <v>1</v>
      </c>
      <c r="Z369" s="75" t="str">
        <f t="shared" si="5"/>
        <v>Unclassified</v>
      </c>
      <c r="AA369" s="75">
        <f>IF(IFERROR(MATCH(C369,REN_Existing_Resources!E:E,0),FALSE),1,0)</f>
        <v>0</v>
      </c>
    </row>
    <row r="370" spans="2:27" x14ac:dyDescent="0.25">
      <c r="B370" s="29" t="s">
        <v>3334</v>
      </c>
      <c r="C370" s="29" t="s">
        <v>2041</v>
      </c>
      <c r="D370" s="29" t="s">
        <v>3351</v>
      </c>
      <c r="E370" s="29" t="s">
        <v>3418</v>
      </c>
      <c r="F370" s="29" t="s">
        <v>3955</v>
      </c>
      <c r="G370" s="29"/>
      <c r="H370" s="13" t="s">
        <v>3404</v>
      </c>
      <c r="I370" s="13" t="s">
        <v>3338</v>
      </c>
      <c r="J370" s="30"/>
      <c r="K370" s="31">
        <v>9.8000000000000007</v>
      </c>
      <c r="L370" s="31">
        <v>1.73</v>
      </c>
      <c r="M370" s="31"/>
      <c r="N370" s="32"/>
      <c r="O370" s="32"/>
      <c r="P370" s="32"/>
      <c r="Q370" s="32"/>
      <c r="R370" s="32"/>
      <c r="S370" s="32"/>
      <c r="T370" s="33">
        <v>0</v>
      </c>
      <c r="U370" s="33">
        <v>1</v>
      </c>
      <c r="V370" s="30">
        <v>31375</v>
      </c>
      <c r="W370" s="30"/>
      <c r="X370" s="34">
        <v>55153</v>
      </c>
      <c r="Y370" s="16">
        <v>1</v>
      </c>
      <c r="Z370" s="75" t="str">
        <f t="shared" si="5"/>
        <v>RenExistRes</v>
      </c>
      <c r="AA370" s="75">
        <f>IF(IFERROR(MATCH(C370,REN_Existing_Resources!E:E,0),FALSE),1,0)</f>
        <v>1</v>
      </c>
    </row>
    <row r="371" spans="2:27" x14ac:dyDescent="0.25">
      <c r="B371" s="29" t="s">
        <v>3334</v>
      </c>
      <c r="C371" s="29" t="s">
        <v>2027</v>
      </c>
      <c r="D371" s="29" t="s">
        <v>3351</v>
      </c>
      <c r="E371" s="29"/>
      <c r="F371" s="29" t="s">
        <v>3956</v>
      </c>
      <c r="G371" s="29"/>
      <c r="H371" s="13" t="s">
        <v>3404</v>
      </c>
      <c r="I371" s="13" t="s">
        <v>3338</v>
      </c>
      <c r="J371" s="30"/>
      <c r="K371" s="31">
        <v>3</v>
      </c>
      <c r="L371" s="31">
        <v>0.53</v>
      </c>
      <c r="M371" s="31"/>
      <c r="N371" s="32"/>
      <c r="O371" s="32"/>
      <c r="P371" s="32"/>
      <c r="Q371" s="32"/>
      <c r="R371" s="32"/>
      <c r="S371" s="32"/>
      <c r="T371" s="33">
        <v>0</v>
      </c>
      <c r="U371" s="33">
        <v>1</v>
      </c>
      <c r="V371" s="30">
        <v>31054</v>
      </c>
      <c r="W371" s="30"/>
      <c r="X371" s="34">
        <v>55153</v>
      </c>
      <c r="Y371" s="16">
        <v>1</v>
      </c>
      <c r="Z371" s="75" t="str">
        <f t="shared" si="5"/>
        <v>RenExistRes</v>
      </c>
      <c r="AA371" s="75">
        <f>IF(IFERROR(MATCH(C371,REN_Existing_Resources!E:E,0),FALSE),1,0)</f>
        <v>1</v>
      </c>
    </row>
    <row r="372" spans="2:27" x14ac:dyDescent="0.25">
      <c r="B372" s="29" t="s">
        <v>3334</v>
      </c>
      <c r="C372" s="29" t="s">
        <v>693</v>
      </c>
      <c r="D372" s="29" t="s">
        <v>3365</v>
      </c>
      <c r="E372" s="29"/>
      <c r="F372" s="29" t="s">
        <v>692</v>
      </c>
      <c r="G372" s="29"/>
      <c r="H372" s="13" t="s">
        <v>3337</v>
      </c>
      <c r="I372" s="13" t="s">
        <v>3338</v>
      </c>
      <c r="J372" s="30"/>
      <c r="K372" s="31">
        <v>20</v>
      </c>
      <c r="L372" s="31">
        <v>15.09</v>
      </c>
      <c r="M372" s="31"/>
      <c r="N372" s="32"/>
      <c r="O372" s="32"/>
      <c r="P372" s="32"/>
      <c r="Q372" s="32"/>
      <c r="R372" s="32"/>
      <c r="S372" s="32"/>
      <c r="T372" s="33">
        <v>0</v>
      </c>
      <c r="U372" s="33">
        <v>1</v>
      </c>
      <c r="V372" s="30">
        <v>41449</v>
      </c>
      <c r="W372" s="30"/>
      <c r="X372" s="34">
        <v>55153</v>
      </c>
      <c r="Y372" s="16">
        <v>1</v>
      </c>
      <c r="Z372" s="75" t="str">
        <f t="shared" si="5"/>
        <v>RenExistRes</v>
      </c>
      <c r="AA372" s="75">
        <f>IF(IFERROR(MATCH(C372,REN_Existing_Resources!E:E,0),FALSE),1,0)</f>
        <v>1</v>
      </c>
    </row>
    <row r="373" spans="2:27" x14ac:dyDescent="0.25">
      <c r="B373" s="29" t="s">
        <v>3334</v>
      </c>
      <c r="C373" s="29" t="s">
        <v>696</v>
      </c>
      <c r="D373" s="29" t="s">
        <v>3365</v>
      </c>
      <c r="E373" s="29"/>
      <c r="F373" s="29" t="s">
        <v>695</v>
      </c>
      <c r="G373" s="29"/>
      <c r="H373" s="13" t="s">
        <v>3337</v>
      </c>
      <c r="I373" s="13" t="s">
        <v>3338</v>
      </c>
      <c r="J373" s="30"/>
      <c r="K373" s="31">
        <v>10</v>
      </c>
      <c r="L373" s="31">
        <v>7.46</v>
      </c>
      <c r="M373" s="31"/>
      <c r="N373" s="32"/>
      <c r="O373" s="32"/>
      <c r="P373" s="32"/>
      <c r="Q373" s="32"/>
      <c r="R373" s="32"/>
      <c r="S373" s="32"/>
      <c r="T373" s="33">
        <v>0</v>
      </c>
      <c r="U373" s="33">
        <v>1</v>
      </c>
      <c r="V373" s="30">
        <v>41449</v>
      </c>
      <c r="W373" s="30"/>
      <c r="X373" s="34">
        <v>55153</v>
      </c>
      <c r="Y373" s="16">
        <v>1</v>
      </c>
      <c r="Z373" s="75" t="str">
        <f t="shared" si="5"/>
        <v>RenExistRes</v>
      </c>
      <c r="AA373" s="75">
        <f>IF(IFERROR(MATCH(C373,REN_Existing_Resources!E:E,0),FALSE),1,0)</f>
        <v>1</v>
      </c>
    </row>
    <row r="374" spans="2:27" x14ac:dyDescent="0.25">
      <c r="B374" s="29" t="s">
        <v>3334</v>
      </c>
      <c r="C374" s="29" t="s">
        <v>3957</v>
      </c>
      <c r="D374" s="29" t="s">
        <v>3460</v>
      </c>
      <c r="E374" s="29" t="s">
        <v>3691</v>
      </c>
      <c r="F374" s="29" t="s">
        <v>3958</v>
      </c>
      <c r="G374" s="29" t="s">
        <v>3959</v>
      </c>
      <c r="H374" s="13" t="s">
        <v>3355</v>
      </c>
      <c r="I374" s="13" t="s">
        <v>3363</v>
      </c>
      <c r="J374" s="30" t="s">
        <v>3523</v>
      </c>
      <c r="K374" s="31">
        <v>294</v>
      </c>
      <c r="L374" s="31">
        <v>303.60000000000002</v>
      </c>
      <c r="M374" s="31">
        <v>147</v>
      </c>
      <c r="N374" s="32">
        <v>24621.884437500001</v>
      </c>
      <c r="O374" s="32">
        <v>7309.7874999999985</v>
      </c>
      <c r="P374" s="32">
        <v>8159.5749999999998</v>
      </c>
      <c r="Q374" s="32">
        <v>137.8125</v>
      </c>
      <c r="R374" s="32">
        <v>137.8125</v>
      </c>
      <c r="S374" s="32"/>
      <c r="T374" s="33">
        <v>1</v>
      </c>
      <c r="U374" s="33">
        <v>1</v>
      </c>
      <c r="V374" s="30">
        <v>41486</v>
      </c>
      <c r="W374" s="30"/>
      <c r="X374" s="34">
        <v>55153</v>
      </c>
      <c r="Y374" s="16">
        <v>1</v>
      </c>
      <c r="Z374" s="75" t="str">
        <f t="shared" si="5"/>
        <v>CAISO_CCGT2</v>
      </c>
      <c r="AA374" s="75">
        <f>IF(IFERROR(MATCH(C374,REN_Existing_Resources!E:E,0),FALSE),1,0)</f>
        <v>0</v>
      </c>
    </row>
    <row r="375" spans="2:27" x14ac:dyDescent="0.25">
      <c r="B375" s="29" t="s">
        <v>3334</v>
      </c>
      <c r="C375" s="29" t="s">
        <v>980</v>
      </c>
      <c r="D375" s="29" t="s">
        <v>3365</v>
      </c>
      <c r="E375" s="29"/>
      <c r="F375" s="29" t="s">
        <v>3960</v>
      </c>
      <c r="G375" s="29"/>
      <c r="H375" s="13" t="s">
        <v>3337</v>
      </c>
      <c r="I375" s="13" t="s">
        <v>3338</v>
      </c>
      <c r="J375" s="30"/>
      <c r="K375" s="31">
        <v>250</v>
      </c>
      <c r="L375" s="31">
        <v>250</v>
      </c>
      <c r="M375" s="31"/>
      <c r="N375" s="32"/>
      <c r="O375" s="32"/>
      <c r="P375" s="32"/>
      <c r="Q375" s="32"/>
      <c r="R375" s="32"/>
      <c r="S375" s="32"/>
      <c r="T375" s="33">
        <v>0</v>
      </c>
      <c r="U375" s="33">
        <v>1</v>
      </c>
      <c r="V375" s="30">
        <v>41605</v>
      </c>
      <c r="W375" s="30"/>
      <c r="X375" s="34">
        <v>55153</v>
      </c>
      <c r="Y375" s="16">
        <v>1</v>
      </c>
      <c r="Z375" s="75" t="str">
        <f t="shared" si="5"/>
        <v>RenExistRes</v>
      </c>
      <c r="AA375" s="75">
        <f>IF(IFERROR(MATCH(C375,REN_Existing_Resources!E:E,0),FALSE),1,0)</f>
        <v>1</v>
      </c>
    </row>
    <row r="376" spans="2:27" x14ac:dyDescent="0.25">
      <c r="B376" s="29" t="s">
        <v>3334</v>
      </c>
      <c r="C376" s="29" t="s">
        <v>3961</v>
      </c>
      <c r="D376" s="29" t="s">
        <v>3342</v>
      </c>
      <c r="E376" s="29" t="s">
        <v>3343</v>
      </c>
      <c r="F376" s="29" t="s">
        <v>3962</v>
      </c>
      <c r="G376" s="29"/>
      <c r="H376" s="13" t="s">
        <v>3345</v>
      </c>
      <c r="I376" s="13" t="s">
        <v>3338</v>
      </c>
      <c r="J376" s="30"/>
      <c r="K376" s="31">
        <v>74.400000000000006</v>
      </c>
      <c r="L376" s="31">
        <v>68</v>
      </c>
      <c r="M376" s="31"/>
      <c r="N376" s="32"/>
      <c r="O376" s="32"/>
      <c r="P376" s="32"/>
      <c r="Q376" s="32"/>
      <c r="R376" s="32"/>
      <c r="S376" s="32"/>
      <c r="T376" s="33">
        <v>0</v>
      </c>
      <c r="U376" s="33">
        <v>1</v>
      </c>
      <c r="V376" s="30">
        <v>27395</v>
      </c>
      <c r="W376" s="30"/>
      <c r="X376" s="34">
        <v>55153</v>
      </c>
      <c r="Y376" s="16">
        <v>1</v>
      </c>
      <c r="Z376" s="75" t="str">
        <f t="shared" si="5"/>
        <v>Unclassified</v>
      </c>
      <c r="AA376" s="75">
        <f>IF(IFERROR(MATCH(C376,REN_Existing_Resources!E:E,0),FALSE),1,0)</f>
        <v>0</v>
      </c>
    </row>
    <row r="377" spans="2:27" x14ac:dyDescent="0.25">
      <c r="B377" s="29" t="s">
        <v>3334</v>
      </c>
      <c r="C377" s="29" t="s">
        <v>3963</v>
      </c>
      <c r="D377" s="29" t="s">
        <v>3342</v>
      </c>
      <c r="E377" s="29" t="s">
        <v>3743</v>
      </c>
      <c r="F377" s="29" t="s">
        <v>3964</v>
      </c>
      <c r="G377" s="29"/>
      <c r="H377" s="13" t="s">
        <v>3345</v>
      </c>
      <c r="I377" s="13" t="s">
        <v>3338</v>
      </c>
      <c r="J377" s="30"/>
      <c r="K377" s="31">
        <v>57</v>
      </c>
      <c r="L377" s="31">
        <v>50</v>
      </c>
      <c r="M377" s="31"/>
      <c r="N377" s="32"/>
      <c r="O377" s="32"/>
      <c r="P377" s="32"/>
      <c r="Q377" s="32"/>
      <c r="R377" s="32"/>
      <c r="S377" s="32"/>
      <c r="T377" s="33">
        <v>0</v>
      </c>
      <c r="U377" s="33">
        <v>1</v>
      </c>
      <c r="V377" s="30">
        <v>28856</v>
      </c>
      <c r="W377" s="30"/>
      <c r="X377" s="34">
        <v>55153</v>
      </c>
      <c r="Y377" s="16">
        <v>1</v>
      </c>
      <c r="Z377" s="75" t="str">
        <f t="shared" si="5"/>
        <v>Unclassified</v>
      </c>
      <c r="AA377" s="75">
        <f>IF(IFERROR(MATCH(C377,REN_Existing_Resources!E:E,0),FALSE),1,0)</f>
        <v>0</v>
      </c>
    </row>
    <row r="378" spans="2:27" x14ac:dyDescent="0.25">
      <c r="B378" s="29" t="s">
        <v>3334</v>
      </c>
      <c r="C378" s="29" t="s">
        <v>3965</v>
      </c>
      <c r="D378" s="29" t="s">
        <v>3342</v>
      </c>
      <c r="E378" s="29" t="s">
        <v>3966</v>
      </c>
      <c r="F378" s="29" t="s">
        <v>3967</v>
      </c>
      <c r="G378" s="29"/>
      <c r="H378" s="13" t="s">
        <v>3345</v>
      </c>
      <c r="I378" s="13" t="s">
        <v>3338</v>
      </c>
      <c r="J378" s="30"/>
      <c r="K378" s="31">
        <v>95</v>
      </c>
      <c r="L378" s="31">
        <v>56</v>
      </c>
      <c r="M378" s="31"/>
      <c r="N378" s="32"/>
      <c r="O378" s="32"/>
      <c r="P378" s="32"/>
      <c r="Q378" s="32"/>
      <c r="R378" s="32"/>
      <c r="S378" s="32"/>
      <c r="T378" s="33">
        <v>0</v>
      </c>
      <c r="U378" s="33">
        <v>1</v>
      </c>
      <c r="V378" s="30">
        <v>29221</v>
      </c>
      <c r="W378" s="30"/>
      <c r="X378" s="34">
        <v>55153</v>
      </c>
      <c r="Y378" s="16">
        <v>1</v>
      </c>
      <c r="Z378" s="75" t="str">
        <f t="shared" si="5"/>
        <v>Unclassified</v>
      </c>
      <c r="AA378" s="75">
        <f>IF(IFERROR(MATCH(C378,REN_Existing_Resources!E:E,0),FALSE),1,0)</f>
        <v>0</v>
      </c>
    </row>
    <row r="379" spans="2:27" x14ac:dyDescent="0.25">
      <c r="B379" s="29" t="s">
        <v>3334</v>
      </c>
      <c r="C379" s="29" t="s">
        <v>3968</v>
      </c>
      <c r="D379" s="29" t="s">
        <v>3342</v>
      </c>
      <c r="E379" s="29" t="s">
        <v>3743</v>
      </c>
      <c r="F379" s="29" t="s">
        <v>3969</v>
      </c>
      <c r="G379" s="29"/>
      <c r="H379" s="13" t="s">
        <v>3345</v>
      </c>
      <c r="I379" s="13" t="s">
        <v>3338</v>
      </c>
      <c r="J379" s="30"/>
      <c r="K379" s="31">
        <v>70</v>
      </c>
      <c r="L379" s="31">
        <v>50</v>
      </c>
      <c r="M379" s="31"/>
      <c r="N379" s="32"/>
      <c r="O379" s="32"/>
      <c r="P379" s="32"/>
      <c r="Q379" s="32"/>
      <c r="R379" s="32"/>
      <c r="S379" s="32"/>
      <c r="T379" s="33">
        <v>0</v>
      </c>
      <c r="U379" s="33">
        <v>1</v>
      </c>
      <c r="V379" s="30">
        <v>29221</v>
      </c>
      <c r="W379" s="30"/>
      <c r="X379" s="34">
        <v>55153</v>
      </c>
      <c r="Y379" s="16">
        <v>1</v>
      </c>
      <c r="Z379" s="75" t="str">
        <f t="shared" si="5"/>
        <v>Unclassified</v>
      </c>
      <c r="AA379" s="75">
        <f>IF(IFERROR(MATCH(C379,REN_Existing_Resources!E:E,0),FALSE),1,0)</f>
        <v>0</v>
      </c>
    </row>
    <row r="380" spans="2:27" x14ac:dyDescent="0.25">
      <c r="B380" s="29" t="s">
        <v>3334</v>
      </c>
      <c r="C380" s="29" t="s">
        <v>3970</v>
      </c>
      <c r="D380" s="29" t="s">
        <v>3342</v>
      </c>
      <c r="E380" s="29" t="s">
        <v>3743</v>
      </c>
      <c r="F380" s="29" t="s">
        <v>3971</v>
      </c>
      <c r="G380" s="29"/>
      <c r="H380" s="13" t="s">
        <v>3345</v>
      </c>
      <c r="I380" s="13" t="s">
        <v>3338</v>
      </c>
      <c r="J380" s="30"/>
      <c r="K380" s="31">
        <v>85</v>
      </c>
      <c r="L380" s="31">
        <v>49</v>
      </c>
      <c r="M380" s="31"/>
      <c r="N380" s="32"/>
      <c r="O380" s="32"/>
      <c r="P380" s="32"/>
      <c r="Q380" s="32"/>
      <c r="R380" s="32"/>
      <c r="S380" s="32"/>
      <c r="T380" s="33">
        <v>0</v>
      </c>
      <c r="U380" s="33">
        <v>1</v>
      </c>
      <c r="V380" s="30">
        <v>31048</v>
      </c>
      <c r="W380" s="30"/>
      <c r="X380" s="34">
        <v>55153</v>
      </c>
      <c r="Y380" s="16">
        <v>1</v>
      </c>
      <c r="Z380" s="75" t="str">
        <f t="shared" si="5"/>
        <v>Unclassified</v>
      </c>
      <c r="AA380" s="75">
        <f>IF(IFERROR(MATCH(C380,REN_Existing_Resources!E:E,0),FALSE),1,0)</f>
        <v>0</v>
      </c>
    </row>
    <row r="381" spans="2:27" x14ac:dyDescent="0.25">
      <c r="B381" s="29" t="s">
        <v>3334</v>
      </c>
      <c r="C381" s="29" t="s">
        <v>3972</v>
      </c>
      <c r="D381" s="29" t="s">
        <v>3342</v>
      </c>
      <c r="E381" s="29"/>
      <c r="F381" s="29" t="s">
        <v>3973</v>
      </c>
      <c r="G381" s="29"/>
      <c r="H381" s="13" t="s">
        <v>3345</v>
      </c>
      <c r="I381" s="13" t="s">
        <v>3338</v>
      </c>
      <c r="J381" s="30"/>
      <c r="K381" s="31">
        <v>17</v>
      </c>
      <c r="L381" s="31">
        <v>10.01</v>
      </c>
      <c r="M381" s="31"/>
      <c r="N381" s="32"/>
      <c r="O381" s="32"/>
      <c r="P381" s="32"/>
      <c r="Q381" s="32"/>
      <c r="R381" s="32"/>
      <c r="S381" s="32"/>
      <c r="T381" s="33">
        <v>0</v>
      </c>
      <c r="U381" s="33">
        <v>1</v>
      </c>
      <c r="V381" s="30">
        <v>39347</v>
      </c>
      <c r="W381" s="30"/>
      <c r="X381" s="34">
        <v>55153</v>
      </c>
      <c r="Y381" s="16">
        <v>1</v>
      </c>
      <c r="Z381" s="75" t="str">
        <f t="shared" si="5"/>
        <v>Unclassified</v>
      </c>
      <c r="AA381" s="75">
        <f>IF(IFERROR(MATCH(C381,REN_Existing_Resources!E:E,0),FALSE),1,0)</f>
        <v>0</v>
      </c>
    </row>
    <row r="382" spans="2:27" x14ac:dyDescent="0.25">
      <c r="B382" s="29" t="s">
        <v>3334</v>
      </c>
      <c r="C382" s="29" t="s">
        <v>3974</v>
      </c>
      <c r="D382" s="29" t="s">
        <v>3342</v>
      </c>
      <c r="E382" s="29" t="s">
        <v>3743</v>
      </c>
      <c r="F382" s="29" t="s">
        <v>3975</v>
      </c>
      <c r="G382" s="29"/>
      <c r="H382" s="13" t="s">
        <v>3345</v>
      </c>
      <c r="I382" s="13" t="s">
        <v>3338</v>
      </c>
      <c r="J382" s="30"/>
      <c r="K382" s="31">
        <v>60</v>
      </c>
      <c r="L382" s="31">
        <v>56</v>
      </c>
      <c r="M382" s="31"/>
      <c r="N382" s="32"/>
      <c r="O382" s="32"/>
      <c r="P382" s="32"/>
      <c r="Q382" s="32"/>
      <c r="R382" s="32"/>
      <c r="S382" s="32"/>
      <c r="T382" s="33">
        <v>0</v>
      </c>
      <c r="U382" s="33">
        <v>1</v>
      </c>
      <c r="V382" s="30">
        <v>29952</v>
      </c>
      <c r="W382" s="30"/>
      <c r="X382" s="34">
        <v>55153</v>
      </c>
      <c r="Y382" s="16">
        <v>1</v>
      </c>
      <c r="Z382" s="75" t="str">
        <f t="shared" si="5"/>
        <v>Unclassified</v>
      </c>
      <c r="AA382" s="75">
        <f>IF(IFERROR(MATCH(C382,REN_Existing_Resources!E:E,0),FALSE),1,0)</f>
        <v>0</v>
      </c>
    </row>
    <row r="383" spans="2:27" x14ac:dyDescent="0.25">
      <c r="B383" s="29" t="s">
        <v>3334</v>
      </c>
      <c r="C383" s="29" t="s">
        <v>3976</v>
      </c>
      <c r="D383" s="29" t="s">
        <v>3342</v>
      </c>
      <c r="E383" s="29" t="s">
        <v>3966</v>
      </c>
      <c r="F383" s="29" t="s">
        <v>3977</v>
      </c>
      <c r="G383" s="29"/>
      <c r="H383" s="13" t="s">
        <v>3345</v>
      </c>
      <c r="I383" s="13" t="s">
        <v>3338</v>
      </c>
      <c r="J383" s="30"/>
      <c r="K383" s="31">
        <v>72</v>
      </c>
      <c r="L383" s="31">
        <v>45</v>
      </c>
      <c r="M383" s="31"/>
      <c r="N383" s="32"/>
      <c r="O383" s="32"/>
      <c r="P383" s="32"/>
      <c r="Q383" s="32"/>
      <c r="R383" s="32"/>
      <c r="S383" s="32"/>
      <c r="T383" s="33">
        <v>0</v>
      </c>
      <c r="U383" s="33">
        <v>1</v>
      </c>
      <c r="V383" s="30">
        <v>30317</v>
      </c>
      <c r="W383" s="30"/>
      <c r="X383" s="34">
        <v>55153</v>
      </c>
      <c r="Y383" s="16">
        <v>1</v>
      </c>
      <c r="Z383" s="75" t="str">
        <f t="shared" si="5"/>
        <v>Unclassified</v>
      </c>
      <c r="AA383" s="75">
        <f>IF(IFERROR(MATCH(C383,REN_Existing_Resources!E:E,0),FALSE),1,0)</f>
        <v>0</v>
      </c>
    </row>
    <row r="384" spans="2:27" x14ac:dyDescent="0.25">
      <c r="B384" s="29" t="s">
        <v>3334</v>
      </c>
      <c r="C384" s="29" t="s">
        <v>3978</v>
      </c>
      <c r="D384" s="29" t="s">
        <v>3342</v>
      </c>
      <c r="E384" s="29" t="s">
        <v>3966</v>
      </c>
      <c r="F384" s="29" t="s">
        <v>3979</v>
      </c>
      <c r="G384" s="29"/>
      <c r="H384" s="13" t="s">
        <v>3345</v>
      </c>
      <c r="I384" s="13" t="s">
        <v>3338</v>
      </c>
      <c r="J384" s="30"/>
      <c r="K384" s="31">
        <v>62</v>
      </c>
      <c r="L384" s="31">
        <v>40</v>
      </c>
      <c r="M384" s="31"/>
      <c r="N384" s="32"/>
      <c r="O384" s="32"/>
      <c r="P384" s="32"/>
      <c r="Q384" s="32"/>
      <c r="R384" s="32"/>
      <c r="S384" s="32"/>
      <c r="T384" s="33">
        <v>0</v>
      </c>
      <c r="U384" s="33">
        <v>1</v>
      </c>
      <c r="V384" s="30">
        <v>31048</v>
      </c>
      <c r="W384" s="30"/>
      <c r="X384" s="34">
        <v>55153</v>
      </c>
      <c r="Y384" s="16">
        <v>1</v>
      </c>
      <c r="Z384" s="75" t="str">
        <f t="shared" si="5"/>
        <v>Unclassified</v>
      </c>
      <c r="AA384" s="75">
        <f>IF(IFERROR(MATCH(C384,REN_Existing_Resources!E:E,0),FALSE),1,0)</f>
        <v>0</v>
      </c>
    </row>
    <row r="385" spans="2:27" x14ac:dyDescent="0.25">
      <c r="B385" s="29" t="s">
        <v>3334</v>
      </c>
      <c r="C385" s="29" t="s">
        <v>690</v>
      </c>
      <c r="D385" s="29" t="s">
        <v>3365</v>
      </c>
      <c r="E385" s="29"/>
      <c r="F385" s="29" t="s">
        <v>689</v>
      </c>
      <c r="G385" s="29"/>
      <c r="H385" s="13" t="s">
        <v>3337</v>
      </c>
      <c r="I385" s="13" t="s">
        <v>3338</v>
      </c>
      <c r="J385" s="30"/>
      <c r="K385" s="31">
        <v>10</v>
      </c>
      <c r="L385" s="31">
        <v>2.5350000000000001</v>
      </c>
      <c r="M385" s="31"/>
      <c r="N385" s="32"/>
      <c r="O385" s="32"/>
      <c r="P385" s="32"/>
      <c r="Q385" s="32"/>
      <c r="R385" s="32"/>
      <c r="S385" s="32"/>
      <c r="T385" s="33">
        <v>0</v>
      </c>
      <c r="U385" s="33">
        <v>1</v>
      </c>
      <c r="V385" s="30">
        <v>41115</v>
      </c>
      <c r="W385" s="30"/>
      <c r="X385" s="34">
        <v>55153</v>
      </c>
      <c r="Y385" s="16">
        <v>1</v>
      </c>
      <c r="Z385" s="75" t="str">
        <f t="shared" si="5"/>
        <v>RenExistRes</v>
      </c>
      <c r="AA385" s="75">
        <f>IF(IFERROR(MATCH(C385,REN_Existing_Resources!E:E,0),FALSE),1,0)</f>
        <v>1</v>
      </c>
    </row>
    <row r="386" spans="2:27" x14ac:dyDescent="0.25">
      <c r="B386" s="29" t="s">
        <v>3334</v>
      </c>
      <c r="C386" s="29" t="s">
        <v>3980</v>
      </c>
      <c r="D386" s="29" t="s">
        <v>3460</v>
      </c>
      <c r="E386" s="29" t="s">
        <v>3981</v>
      </c>
      <c r="F386" s="29" t="s">
        <v>3982</v>
      </c>
      <c r="G386" s="29" t="s">
        <v>3983</v>
      </c>
      <c r="H386" s="13" t="s">
        <v>3370</v>
      </c>
      <c r="I386" s="13" t="s">
        <v>3439</v>
      </c>
      <c r="J386" s="30" t="s">
        <v>3523</v>
      </c>
      <c r="K386" s="31">
        <v>620</v>
      </c>
      <c r="L386" s="31">
        <v>597.4</v>
      </c>
      <c r="M386" s="31">
        <v>248</v>
      </c>
      <c r="N386" s="32">
        <v>51923.703206106868</v>
      </c>
      <c r="O386" s="32">
        <v>7199.9999999999982</v>
      </c>
      <c r="P386" s="32">
        <v>7200</v>
      </c>
      <c r="Q386" s="32">
        <v>170.38167938931298</v>
      </c>
      <c r="R386" s="32">
        <v>170.85496183206106</v>
      </c>
      <c r="S386" s="32"/>
      <c r="T386" s="33">
        <v>1</v>
      </c>
      <c r="U386" s="33">
        <v>1</v>
      </c>
      <c r="V386" s="30">
        <v>41494</v>
      </c>
      <c r="W386" s="30"/>
      <c r="X386" s="34">
        <v>55153</v>
      </c>
      <c r="Y386" s="16">
        <v>1</v>
      </c>
      <c r="Z386" s="75" t="str">
        <f t="shared" si="5"/>
        <v>CAISO_CCGT2</v>
      </c>
      <c r="AA386" s="75">
        <f>IF(IFERROR(MATCH(C386,REN_Existing_Resources!E:E,0),FALSE),1,0)</f>
        <v>0</v>
      </c>
    </row>
    <row r="387" spans="2:27" x14ac:dyDescent="0.25">
      <c r="B387" s="29" t="s">
        <v>3334</v>
      </c>
      <c r="C387" s="29" t="s">
        <v>3984</v>
      </c>
      <c r="D387" s="29" t="s">
        <v>3365</v>
      </c>
      <c r="E387" s="29"/>
      <c r="F387" s="29" t="s">
        <v>3985</v>
      </c>
      <c r="G387" s="29" t="s">
        <v>3986</v>
      </c>
      <c r="H387" s="13" t="s">
        <v>3355</v>
      </c>
      <c r="I387" s="13" t="s">
        <v>3356</v>
      </c>
      <c r="J387" s="30" t="s">
        <v>3357</v>
      </c>
      <c r="K387" s="31">
        <v>46.9</v>
      </c>
      <c r="L387" s="31">
        <v>46</v>
      </c>
      <c r="M387" s="31">
        <v>21.104999999999997</v>
      </c>
      <c r="N387" s="32">
        <v>1590.9983807615229</v>
      </c>
      <c r="O387" s="32">
        <v>10354.937399888115</v>
      </c>
      <c r="P387" s="32">
        <v>11558.741139916268</v>
      </c>
      <c r="Q387" s="32">
        <v>75.190380761523045</v>
      </c>
      <c r="R387" s="32">
        <v>75.190380761523045</v>
      </c>
      <c r="S387" s="32"/>
      <c r="T387" s="33">
        <v>1</v>
      </c>
      <c r="U387" s="33">
        <v>1</v>
      </c>
      <c r="V387" s="30">
        <v>37702</v>
      </c>
      <c r="W387" s="30"/>
      <c r="X387" s="34">
        <v>55153</v>
      </c>
      <c r="Y387" s="16">
        <v>1</v>
      </c>
      <c r="Z387" s="75" t="str">
        <f t="shared" si="5"/>
        <v>CAISO_Peaker2</v>
      </c>
      <c r="AA387" s="75">
        <f>IF(IFERROR(MATCH(C387,REN_Existing_Resources!E:E,0),FALSE),1,0)</f>
        <v>0</v>
      </c>
    </row>
    <row r="388" spans="2:27" x14ac:dyDescent="0.25">
      <c r="B388" s="29" t="s">
        <v>3334</v>
      </c>
      <c r="C388" s="29" t="s">
        <v>3987</v>
      </c>
      <c r="D388" s="29" t="s">
        <v>229</v>
      </c>
      <c r="E388" s="29" t="s">
        <v>3797</v>
      </c>
      <c r="F388" s="29" t="s">
        <v>3988</v>
      </c>
      <c r="G388" s="29" t="s">
        <v>3989</v>
      </c>
      <c r="H388" s="13" t="s">
        <v>3355</v>
      </c>
      <c r="I388" s="13" t="s">
        <v>3356</v>
      </c>
      <c r="J388" s="30" t="s">
        <v>3357</v>
      </c>
      <c r="K388" s="31">
        <v>46</v>
      </c>
      <c r="L388" s="31">
        <v>46</v>
      </c>
      <c r="M388" s="31">
        <v>20.7</v>
      </c>
      <c r="N388" s="32">
        <v>1560.46749498998</v>
      </c>
      <c r="O388" s="32">
        <v>10354.937399888115</v>
      </c>
      <c r="P388" s="32">
        <v>11558.741139916268</v>
      </c>
      <c r="Q388" s="32">
        <v>147.49498997995991</v>
      </c>
      <c r="R388" s="32">
        <v>147.49498997995991</v>
      </c>
      <c r="S388" s="32"/>
      <c r="T388" s="33">
        <v>1</v>
      </c>
      <c r="U388" s="33">
        <v>1</v>
      </c>
      <c r="V388" s="30">
        <v>37463</v>
      </c>
      <c r="W388" s="30"/>
      <c r="X388" s="34">
        <v>55153</v>
      </c>
      <c r="Y388" s="16">
        <v>1</v>
      </c>
      <c r="Z388" s="75" t="str">
        <f t="shared" si="5"/>
        <v>CAISO_Peaker2</v>
      </c>
      <c r="AA388" s="75">
        <f>IF(IFERROR(MATCH(C388,REN_Existing_Resources!E:E,0),FALSE),1,0)</f>
        <v>0</v>
      </c>
    </row>
    <row r="389" spans="2:27" x14ac:dyDescent="0.25">
      <c r="B389" s="29" t="s">
        <v>3334</v>
      </c>
      <c r="C389" s="29" t="s">
        <v>3990</v>
      </c>
      <c r="D389" s="29" t="s">
        <v>3460</v>
      </c>
      <c r="E389" s="29" t="s">
        <v>3653</v>
      </c>
      <c r="F389" s="29" t="s">
        <v>3991</v>
      </c>
      <c r="G389" s="29" t="s">
        <v>3992</v>
      </c>
      <c r="H389" s="13" t="s">
        <v>3355</v>
      </c>
      <c r="I389" s="13" t="s">
        <v>3356</v>
      </c>
      <c r="J389" s="30" t="s">
        <v>3357</v>
      </c>
      <c r="K389" s="31">
        <v>23.8</v>
      </c>
      <c r="L389" s="31">
        <v>23.8</v>
      </c>
      <c r="M389" s="31">
        <v>10.71</v>
      </c>
      <c r="N389" s="32">
        <v>807.37217874015755</v>
      </c>
      <c r="O389" s="32">
        <v>10354.93100915389</v>
      </c>
      <c r="P389" s="32">
        <v>11558.726938284659</v>
      </c>
      <c r="Q389" s="32">
        <v>149.9212598425197</v>
      </c>
      <c r="R389" s="32">
        <v>149.9212598425197</v>
      </c>
      <c r="S389" s="32"/>
      <c r="T389" s="33">
        <v>1</v>
      </c>
      <c r="U389" s="33">
        <v>1</v>
      </c>
      <c r="V389" s="30">
        <v>31413</v>
      </c>
      <c r="W389" s="30"/>
      <c r="X389" s="34">
        <v>55153</v>
      </c>
      <c r="Y389" s="16">
        <v>1</v>
      </c>
      <c r="Z389" s="75" t="str">
        <f t="shared" si="5"/>
        <v>CAISO_Peaker2</v>
      </c>
      <c r="AA389" s="75">
        <f>IF(IFERROR(MATCH(C389,REN_Existing_Resources!E:E,0),FALSE),1,0)</f>
        <v>0</v>
      </c>
    </row>
    <row r="390" spans="2:27" x14ac:dyDescent="0.25">
      <c r="B390" s="29" t="s">
        <v>3334</v>
      </c>
      <c r="C390" s="29" t="s">
        <v>1580</v>
      </c>
      <c r="D390" s="29" t="s">
        <v>3365</v>
      </c>
      <c r="E390" s="29"/>
      <c r="F390" s="29" t="s">
        <v>3993</v>
      </c>
      <c r="G390" s="29"/>
      <c r="H390" s="13" t="s">
        <v>3337</v>
      </c>
      <c r="I390" s="13" t="s">
        <v>3338</v>
      </c>
      <c r="J390" s="30"/>
      <c r="K390" s="31">
        <v>10</v>
      </c>
      <c r="L390" s="31">
        <v>9.09</v>
      </c>
      <c r="M390" s="31"/>
      <c r="N390" s="32"/>
      <c r="O390" s="32"/>
      <c r="P390" s="32"/>
      <c r="Q390" s="32"/>
      <c r="R390" s="32"/>
      <c r="S390" s="32"/>
      <c r="T390" s="33">
        <v>0</v>
      </c>
      <c r="U390" s="33">
        <v>1</v>
      </c>
      <c r="V390" s="30">
        <v>41618</v>
      </c>
      <c r="W390" s="30"/>
      <c r="X390" s="34">
        <v>55153</v>
      </c>
      <c r="Y390" s="16">
        <v>1</v>
      </c>
      <c r="Z390" s="75" t="str">
        <f t="shared" si="5"/>
        <v>RenExistRes</v>
      </c>
      <c r="AA390" s="75">
        <f>IF(IFERROR(MATCH(C390,REN_Existing_Resources!E:E,0),FALSE),1,0)</f>
        <v>1</v>
      </c>
    </row>
    <row r="391" spans="2:27" x14ac:dyDescent="0.25">
      <c r="B391" s="29" t="s">
        <v>3334</v>
      </c>
      <c r="C391" s="29" t="s">
        <v>1474</v>
      </c>
      <c r="D391" s="29" t="s">
        <v>3365</v>
      </c>
      <c r="E391" s="29"/>
      <c r="F391" s="29" t="s">
        <v>3994</v>
      </c>
      <c r="G391" s="29"/>
      <c r="H391" s="13" t="s">
        <v>3337</v>
      </c>
      <c r="I391" s="13" t="s">
        <v>3338</v>
      </c>
      <c r="J391" s="30"/>
      <c r="K391" s="31">
        <v>5</v>
      </c>
      <c r="L391" s="31">
        <v>4.12</v>
      </c>
      <c r="M391" s="31"/>
      <c r="N391" s="32"/>
      <c r="O391" s="32"/>
      <c r="P391" s="32"/>
      <c r="Q391" s="32"/>
      <c r="R391" s="32"/>
      <c r="S391" s="32"/>
      <c r="T391" s="33">
        <v>0</v>
      </c>
      <c r="U391" s="33">
        <v>1</v>
      </c>
      <c r="V391" s="30">
        <v>41596</v>
      </c>
      <c r="W391" s="30"/>
      <c r="X391" s="34">
        <v>55153</v>
      </c>
      <c r="Y391" s="16">
        <v>1</v>
      </c>
      <c r="Z391" s="75" t="str">
        <f t="shared" ref="Z391:Z454" si="6">IF(J391="",IF(AA391,"RenExistRes","Unclassified"),J391)</f>
        <v>RenExistRes</v>
      </c>
      <c r="AA391" s="75">
        <f>IF(IFERROR(MATCH(C391,REN_Existing_Resources!E:E,0),FALSE),1,0)</f>
        <v>1</v>
      </c>
    </row>
    <row r="392" spans="2:27" x14ac:dyDescent="0.25">
      <c r="B392" s="29" t="s">
        <v>3334</v>
      </c>
      <c r="C392" s="29" t="s">
        <v>3995</v>
      </c>
      <c r="D392" s="29" t="s">
        <v>3471</v>
      </c>
      <c r="E392" s="29" t="s">
        <v>3996</v>
      </c>
      <c r="F392" s="29" t="s">
        <v>3997</v>
      </c>
      <c r="G392" s="29" t="s">
        <v>3998</v>
      </c>
      <c r="H392" s="13" t="s">
        <v>3355</v>
      </c>
      <c r="I392" s="13" t="s">
        <v>3356</v>
      </c>
      <c r="J392" s="30" t="s">
        <v>3357</v>
      </c>
      <c r="K392" s="31">
        <v>25.3</v>
      </c>
      <c r="L392" s="31">
        <v>22.7</v>
      </c>
      <c r="M392" s="31">
        <v>11.385</v>
      </c>
      <c r="N392" s="32">
        <v>858.25697992125993</v>
      </c>
      <c r="O392" s="32">
        <v>10354.93100915389</v>
      </c>
      <c r="P392" s="32">
        <v>11558.726938284659</v>
      </c>
      <c r="Q392" s="32">
        <v>159.37007874015748</v>
      </c>
      <c r="R392" s="32">
        <v>159.37007874015748</v>
      </c>
      <c r="S392" s="32"/>
      <c r="T392" s="33">
        <v>1</v>
      </c>
      <c r="U392" s="33">
        <v>1</v>
      </c>
      <c r="V392" s="30">
        <v>31413</v>
      </c>
      <c r="W392" s="30"/>
      <c r="X392" s="34">
        <v>55153</v>
      </c>
      <c r="Y392" s="16">
        <v>1</v>
      </c>
      <c r="Z392" s="75" t="str">
        <f t="shared" si="6"/>
        <v>CAISO_Peaker2</v>
      </c>
      <c r="AA392" s="75">
        <f>IF(IFERROR(MATCH(C392,REN_Existing_Resources!E:E,0),FALSE),1,0)</f>
        <v>0</v>
      </c>
    </row>
    <row r="393" spans="2:27" x14ac:dyDescent="0.25">
      <c r="B393" s="29" t="s">
        <v>3334</v>
      </c>
      <c r="C393" s="29" t="s">
        <v>3999</v>
      </c>
      <c r="D393" s="29" t="s">
        <v>134</v>
      </c>
      <c r="E393" s="29" t="s">
        <v>3703</v>
      </c>
      <c r="F393" s="29" t="s">
        <v>4000</v>
      </c>
      <c r="G393" s="29" t="s">
        <v>4001</v>
      </c>
      <c r="H393" s="13" t="s">
        <v>3355</v>
      </c>
      <c r="I393" s="13" t="s">
        <v>3356</v>
      </c>
      <c r="J393" s="30" t="s">
        <v>3357</v>
      </c>
      <c r="K393" s="31">
        <v>49.23</v>
      </c>
      <c r="L393" s="31">
        <v>42.2</v>
      </c>
      <c r="M393" s="31">
        <v>22.153499999999998</v>
      </c>
      <c r="N393" s="32">
        <v>1670.0395462500001</v>
      </c>
      <c r="O393" s="32">
        <v>10354.930845111898</v>
      </c>
      <c r="P393" s="32">
        <v>11558.72657374689</v>
      </c>
      <c r="Q393" s="32">
        <v>82.05</v>
      </c>
      <c r="R393" s="32">
        <v>82.05</v>
      </c>
      <c r="S393" s="32"/>
      <c r="T393" s="33">
        <v>1</v>
      </c>
      <c r="U393" s="33">
        <v>1</v>
      </c>
      <c r="V393" s="30">
        <v>37130</v>
      </c>
      <c r="W393" s="30"/>
      <c r="X393" s="34">
        <v>55153</v>
      </c>
      <c r="Y393" s="16">
        <v>2</v>
      </c>
      <c r="Z393" s="75" t="str">
        <f t="shared" si="6"/>
        <v>CAISO_Peaker2</v>
      </c>
      <c r="AA393" s="75">
        <f>IF(IFERROR(MATCH(C393,REN_Existing_Resources!E:E,0),FALSE),1,0)</f>
        <v>0</v>
      </c>
    </row>
    <row r="394" spans="2:27" x14ac:dyDescent="0.25">
      <c r="B394" s="29" t="s">
        <v>3334</v>
      </c>
      <c r="C394" s="29" t="s">
        <v>3999</v>
      </c>
      <c r="D394" s="29" t="s">
        <v>134</v>
      </c>
      <c r="E394" s="29" t="s">
        <v>3703</v>
      </c>
      <c r="F394" s="29" t="s">
        <v>4000</v>
      </c>
      <c r="G394" s="29" t="s">
        <v>4002</v>
      </c>
      <c r="H394" s="13" t="s">
        <v>3355</v>
      </c>
      <c r="I394" s="13" t="s">
        <v>3356</v>
      </c>
      <c r="J394" s="30" t="s">
        <v>3357</v>
      </c>
      <c r="K394" s="31">
        <v>49.23</v>
      </c>
      <c r="L394" s="31">
        <v>42.2</v>
      </c>
      <c r="M394" s="31">
        <v>22.153499999999998</v>
      </c>
      <c r="N394" s="32">
        <v>1670.0395462500001</v>
      </c>
      <c r="O394" s="32">
        <v>10354.930845111898</v>
      </c>
      <c r="P394" s="32">
        <v>11558.72657374689</v>
      </c>
      <c r="Q394" s="32">
        <v>82.05</v>
      </c>
      <c r="R394" s="32">
        <v>82.05</v>
      </c>
      <c r="S394" s="32"/>
      <c r="T394" s="33">
        <v>1</v>
      </c>
      <c r="U394" s="33">
        <v>1</v>
      </c>
      <c r="V394" s="30">
        <v>37130</v>
      </c>
      <c r="W394" s="30"/>
      <c r="X394" s="34">
        <v>55153</v>
      </c>
      <c r="Y394" s="16">
        <v>2</v>
      </c>
      <c r="Z394" s="75" t="str">
        <f t="shared" si="6"/>
        <v>CAISO_Peaker2</v>
      </c>
      <c r="AA394" s="75">
        <f>IF(IFERROR(MATCH(C394,REN_Existing_Resources!E:E,0),FALSE),1,0)</f>
        <v>0</v>
      </c>
    </row>
    <row r="395" spans="2:27" x14ac:dyDescent="0.25">
      <c r="B395" s="29" t="s">
        <v>3334</v>
      </c>
      <c r="C395" s="29" t="s">
        <v>4003</v>
      </c>
      <c r="D395" s="29" t="s">
        <v>134</v>
      </c>
      <c r="E395" s="29" t="s">
        <v>3346</v>
      </c>
      <c r="F395" s="29" t="s">
        <v>4004</v>
      </c>
      <c r="G395" s="29" t="s">
        <v>4005</v>
      </c>
      <c r="H395" s="13" t="s">
        <v>3355</v>
      </c>
      <c r="I395" s="13" t="s">
        <v>3356</v>
      </c>
      <c r="J395" s="30" t="s">
        <v>3357</v>
      </c>
      <c r="K395" s="31">
        <v>49.97</v>
      </c>
      <c r="L395" s="31">
        <v>49.97</v>
      </c>
      <c r="M395" s="31">
        <v>22.486499999999999</v>
      </c>
      <c r="N395" s="32">
        <v>1695.1425079591836</v>
      </c>
      <c r="O395" s="32">
        <v>10354.92361722074</v>
      </c>
      <c r="P395" s="32">
        <v>11558.710511766543</v>
      </c>
      <c r="Q395" s="32">
        <v>163.16734693877552</v>
      </c>
      <c r="R395" s="32">
        <v>163.16734693877552</v>
      </c>
      <c r="S395" s="32"/>
      <c r="T395" s="33">
        <v>1</v>
      </c>
      <c r="U395" s="33">
        <v>1</v>
      </c>
      <c r="V395" s="30">
        <v>38517</v>
      </c>
      <c r="W395" s="30"/>
      <c r="X395" s="34">
        <v>55153</v>
      </c>
      <c r="Y395" s="16">
        <v>1</v>
      </c>
      <c r="Z395" s="75" t="str">
        <f t="shared" si="6"/>
        <v>CAISO_Peaker2</v>
      </c>
      <c r="AA395" s="75">
        <f>IF(IFERROR(MATCH(C395,REN_Existing_Resources!E:E,0),FALSE),1,0)</f>
        <v>0</v>
      </c>
    </row>
    <row r="396" spans="2:27" x14ac:dyDescent="0.25">
      <c r="B396" s="29" t="s">
        <v>3334</v>
      </c>
      <c r="C396" s="29" t="s">
        <v>1483</v>
      </c>
      <c r="D396" s="29" t="s">
        <v>3339</v>
      </c>
      <c r="E396" s="29" t="s">
        <v>3340</v>
      </c>
      <c r="F396" s="29" t="s">
        <v>4006</v>
      </c>
      <c r="G396" s="29"/>
      <c r="H396" s="13" t="s">
        <v>3337</v>
      </c>
      <c r="I396" s="13" t="s">
        <v>3338</v>
      </c>
      <c r="J396" s="30"/>
      <c r="K396" s="31">
        <v>20</v>
      </c>
      <c r="L396" s="31">
        <v>0</v>
      </c>
      <c r="M396" s="31"/>
      <c r="N396" s="32"/>
      <c r="O396" s="32"/>
      <c r="P396" s="32"/>
      <c r="Q396" s="32"/>
      <c r="R396" s="32"/>
      <c r="S396" s="32"/>
      <c r="T396" s="33">
        <v>0</v>
      </c>
      <c r="U396" s="33">
        <v>1</v>
      </c>
      <c r="V396" s="30">
        <v>41358</v>
      </c>
      <c r="W396" s="30"/>
      <c r="X396" s="34">
        <v>55153</v>
      </c>
      <c r="Y396" s="16">
        <v>1</v>
      </c>
      <c r="Z396" s="75" t="str">
        <f t="shared" si="6"/>
        <v>RenExistRes</v>
      </c>
      <c r="AA396" s="75">
        <f>IF(IFERROR(MATCH(C396,REN_Existing_Resources!E:E,0),FALSE),1,0)</f>
        <v>1</v>
      </c>
    </row>
    <row r="397" spans="2:27" x14ac:dyDescent="0.25">
      <c r="B397" s="29" t="s">
        <v>3334</v>
      </c>
      <c r="C397" s="29" t="s">
        <v>4007</v>
      </c>
      <c r="D397" s="29" t="s">
        <v>229</v>
      </c>
      <c r="E397" s="29" t="s">
        <v>4008</v>
      </c>
      <c r="F397" s="29" t="s">
        <v>4009</v>
      </c>
      <c r="G397" s="29"/>
      <c r="H397" s="13" t="s">
        <v>3404</v>
      </c>
      <c r="I397" s="13" t="s">
        <v>3338</v>
      </c>
      <c r="J397" s="30"/>
      <c r="K397" s="31">
        <v>1.25</v>
      </c>
      <c r="L397" s="31">
        <v>0</v>
      </c>
      <c r="M397" s="31"/>
      <c r="N397" s="32"/>
      <c r="O397" s="32"/>
      <c r="P397" s="32"/>
      <c r="Q397" s="32"/>
      <c r="R397" s="32"/>
      <c r="S397" s="32"/>
      <c r="T397" s="33">
        <v>0</v>
      </c>
      <c r="U397" s="33">
        <v>1</v>
      </c>
      <c r="V397" s="30">
        <v>33926</v>
      </c>
      <c r="W397" s="30"/>
      <c r="X397" s="34">
        <v>55153</v>
      </c>
      <c r="Y397" s="16">
        <v>1</v>
      </c>
      <c r="Z397" s="75" t="str">
        <f t="shared" si="6"/>
        <v>Unclassified</v>
      </c>
      <c r="AA397" s="75">
        <f>IF(IFERROR(MATCH(C397,REN_Existing_Resources!E:E,0),FALSE),1,0)</f>
        <v>0</v>
      </c>
    </row>
    <row r="398" spans="2:27" x14ac:dyDescent="0.25">
      <c r="B398" s="29" t="s">
        <v>3334</v>
      </c>
      <c r="C398" s="29" t="s">
        <v>1332</v>
      </c>
      <c r="D398" s="29" t="s">
        <v>3339</v>
      </c>
      <c r="E398" s="29" t="s">
        <v>3425</v>
      </c>
      <c r="F398" s="29" t="s">
        <v>4010</v>
      </c>
      <c r="G398" s="29"/>
      <c r="H398" s="13" t="s">
        <v>3463</v>
      </c>
      <c r="I398" s="13" t="s">
        <v>3338</v>
      </c>
      <c r="J398" s="30"/>
      <c r="K398" s="31">
        <v>0.4</v>
      </c>
      <c r="L398" s="31">
        <v>0.05</v>
      </c>
      <c r="M398" s="31"/>
      <c r="N398" s="32"/>
      <c r="O398" s="32"/>
      <c r="P398" s="32"/>
      <c r="Q398" s="32"/>
      <c r="R398" s="32"/>
      <c r="S398" s="32"/>
      <c r="T398" s="33">
        <v>1</v>
      </c>
      <c r="U398" s="33">
        <v>1</v>
      </c>
      <c r="V398" s="30">
        <v>31413</v>
      </c>
      <c r="W398" s="30"/>
      <c r="X398" s="34">
        <v>55153</v>
      </c>
      <c r="Y398" s="16">
        <v>1</v>
      </c>
      <c r="Z398" s="75" t="str">
        <f t="shared" si="6"/>
        <v>RenExistRes</v>
      </c>
      <c r="AA398" s="75">
        <f>IF(IFERROR(MATCH(C398,REN_Existing_Resources!E:E,0),FALSE),1,0)</f>
        <v>1</v>
      </c>
    </row>
    <row r="399" spans="2:27" x14ac:dyDescent="0.25">
      <c r="B399" s="29" t="s">
        <v>3334</v>
      </c>
      <c r="C399" s="29" t="s">
        <v>4011</v>
      </c>
      <c r="D399" s="29" t="s">
        <v>3460</v>
      </c>
      <c r="E399" s="29" t="s">
        <v>3691</v>
      </c>
      <c r="F399" s="29" t="s">
        <v>4012</v>
      </c>
      <c r="G399" s="29" t="s">
        <v>4013</v>
      </c>
      <c r="H399" s="13" t="s">
        <v>3355</v>
      </c>
      <c r="I399" s="13" t="s">
        <v>3356</v>
      </c>
      <c r="J399" s="30" t="s">
        <v>3357</v>
      </c>
      <c r="K399" s="31">
        <v>24.75</v>
      </c>
      <c r="L399" s="31">
        <v>24</v>
      </c>
      <c r="M399" s="31">
        <v>11.137499999999999</v>
      </c>
      <c r="N399" s="32">
        <v>839.5992</v>
      </c>
      <c r="O399" s="32">
        <v>10354.740704042155</v>
      </c>
      <c r="P399" s="32">
        <v>11558.3265724457</v>
      </c>
      <c r="Q399" s="32">
        <v>160</v>
      </c>
      <c r="R399" s="32">
        <v>160</v>
      </c>
      <c r="S399" s="32"/>
      <c r="T399" s="33">
        <v>1</v>
      </c>
      <c r="U399" s="33">
        <v>1</v>
      </c>
      <c r="V399" s="30">
        <v>31778</v>
      </c>
      <c r="W399" s="30"/>
      <c r="X399" s="34">
        <v>55153</v>
      </c>
      <c r="Y399" s="16">
        <v>1</v>
      </c>
      <c r="Z399" s="75" t="str">
        <f t="shared" si="6"/>
        <v>CAISO_Peaker2</v>
      </c>
      <c r="AA399" s="75">
        <f>IF(IFERROR(MATCH(C399,REN_Existing_Resources!E:E,0),FALSE),1,0)</f>
        <v>0</v>
      </c>
    </row>
    <row r="400" spans="2:27" x14ac:dyDescent="0.25">
      <c r="B400" s="29" t="s">
        <v>3334</v>
      </c>
      <c r="C400" s="29" t="s">
        <v>4014</v>
      </c>
      <c r="D400" s="29" t="s">
        <v>3339</v>
      </c>
      <c r="E400" s="29" t="s">
        <v>3425</v>
      </c>
      <c r="F400" s="29" t="s">
        <v>4015</v>
      </c>
      <c r="G400" s="29" t="s">
        <v>4016</v>
      </c>
      <c r="H400" s="13" t="s">
        <v>3362</v>
      </c>
      <c r="I400" s="13" t="s">
        <v>3363</v>
      </c>
      <c r="J400" s="30" t="s">
        <v>3364</v>
      </c>
      <c r="K400" s="35">
        <v>3.66</v>
      </c>
      <c r="L400" s="35">
        <v>3.66</v>
      </c>
      <c r="M400" s="35">
        <v>3.66</v>
      </c>
      <c r="N400" s="32"/>
      <c r="O400" s="32">
        <v>7606.0303582401057</v>
      </c>
      <c r="P400" s="32">
        <v>7606.0303582401057</v>
      </c>
      <c r="Q400" s="32"/>
      <c r="R400" s="32"/>
      <c r="S400" s="32"/>
      <c r="T400" s="33">
        <v>1</v>
      </c>
      <c r="U400" s="33">
        <v>1</v>
      </c>
      <c r="V400" s="30">
        <v>34200</v>
      </c>
      <c r="W400" s="30"/>
      <c r="X400" s="34">
        <v>55153</v>
      </c>
      <c r="Y400" s="16">
        <v>1</v>
      </c>
      <c r="Z400" s="75" t="str">
        <f t="shared" si="6"/>
        <v>CAISO_CHP</v>
      </c>
      <c r="AA400" s="75">
        <f>IF(IFERROR(MATCH(C400,REN_Existing_Resources!E:E,0),FALSE),1,0)</f>
        <v>0</v>
      </c>
    </row>
    <row r="401" spans="2:27" x14ac:dyDescent="0.25">
      <c r="B401" s="29" t="s">
        <v>3334</v>
      </c>
      <c r="C401" s="29" t="s">
        <v>4017</v>
      </c>
      <c r="D401" s="29" t="s">
        <v>3339</v>
      </c>
      <c r="E401" s="29" t="s">
        <v>3425</v>
      </c>
      <c r="F401" s="29" t="s">
        <v>4018</v>
      </c>
      <c r="G401" s="29" t="s">
        <v>4019</v>
      </c>
      <c r="H401" s="13" t="s">
        <v>3362</v>
      </c>
      <c r="I401" s="13" t="s">
        <v>3356</v>
      </c>
      <c r="J401" s="30" t="s">
        <v>3364</v>
      </c>
      <c r="K401" s="35">
        <v>0.10200000000000001</v>
      </c>
      <c r="L401" s="35">
        <v>0.10200000000000001</v>
      </c>
      <c r="M401" s="35">
        <v>0.10200000000000001</v>
      </c>
      <c r="N401" s="32"/>
      <c r="O401" s="32">
        <v>7606.0303582401057</v>
      </c>
      <c r="P401" s="32">
        <v>7606.0303582401057</v>
      </c>
      <c r="Q401" s="32"/>
      <c r="R401" s="32"/>
      <c r="S401" s="32"/>
      <c r="T401" s="33">
        <v>1</v>
      </c>
      <c r="U401" s="33">
        <v>1</v>
      </c>
      <c r="V401" s="30">
        <v>31778</v>
      </c>
      <c r="W401" s="30"/>
      <c r="X401" s="34">
        <v>55153</v>
      </c>
      <c r="Y401" s="16">
        <v>5</v>
      </c>
      <c r="Z401" s="75" t="str">
        <f t="shared" si="6"/>
        <v>CAISO_CHP</v>
      </c>
      <c r="AA401" s="75">
        <f>IF(IFERROR(MATCH(C401,REN_Existing_Resources!E:E,0),FALSE),1,0)</f>
        <v>0</v>
      </c>
    </row>
    <row r="402" spans="2:27" x14ac:dyDescent="0.25">
      <c r="B402" s="29" t="s">
        <v>3334</v>
      </c>
      <c r="C402" s="29" t="s">
        <v>4017</v>
      </c>
      <c r="D402" s="29" t="s">
        <v>3339</v>
      </c>
      <c r="E402" s="29" t="s">
        <v>3425</v>
      </c>
      <c r="F402" s="29" t="s">
        <v>4018</v>
      </c>
      <c r="G402" s="29" t="s">
        <v>4020</v>
      </c>
      <c r="H402" s="13" t="s">
        <v>3362</v>
      </c>
      <c r="I402" s="13" t="s">
        <v>3356</v>
      </c>
      <c r="J402" s="30" t="s">
        <v>3364</v>
      </c>
      <c r="K402" s="35">
        <v>0.10200000000000001</v>
      </c>
      <c r="L402" s="35">
        <v>0.10200000000000001</v>
      </c>
      <c r="M402" s="35">
        <v>0.10200000000000001</v>
      </c>
      <c r="N402" s="32"/>
      <c r="O402" s="32">
        <v>7606.0303582401057</v>
      </c>
      <c r="P402" s="32">
        <v>7606.0303582401057</v>
      </c>
      <c r="Q402" s="32"/>
      <c r="R402" s="32"/>
      <c r="S402" s="32"/>
      <c r="T402" s="33">
        <v>1</v>
      </c>
      <c r="U402" s="33">
        <v>1</v>
      </c>
      <c r="V402" s="30">
        <v>31778</v>
      </c>
      <c r="W402" s="30"/>
      <c r="X402" s="34">
        <v>55153</v>
      </c>
      <c r="Y402" s="16">
        <v>5</v>
      </c>
      <c r="Z402" s="75" t="str">
        <f t="shared" si="6"/>
        <v>CAISO_CHP</v>
      </c>
      <c r="AA402" s="75">
        <f>IF(IFERROR(MATCH(C402,REN_Existing_Resources!E:E,0),FALSE),1,0)</f>
        <v>0</v>
      </c>
    </row>
    <row r="403" spans="2:27" x14ac:dyDescent="0.25">
      <c r="B403" s="29" t="s">
        <v>3334</v>
      </c>
      <c r="C403" s="29" t="s">
        <v>4017</v>
      </c>
      <c r="D403" s="29" t="s">
        <v>3339</v>
      </c>
      <c r="E403" s="29" t="s">
        <v>3425</v>
      </c>
      <c r="F403" s="29" t="s">
        <v>4018</v>
      </c>
      <c r="G403" s="29" t="s">
        <v>4021</v>
      </c>
      <c r="H403" s="13" t="s">
        <v>3362</v>
      </c>
      <c r="I403" s="13" t="s">
        <v>3356</v>
      </c>
      <c r="J403" s="30" t="s">
        <v>3364</v>
      </c>
      <c r="K403" s="35">
        <v>0.10200000000000001</v>
      </c>
      <c r="L403" s="35">
        <v>0.10200000000000001</v>
      </c>
      <c r="M403" s="35">
        <v>0.10200000000000001</v>
      </c>
      <c r="N403" s="32"/>
      <c r="O403" s="32">
        <v>7606.0303582401057</v>
      </c>
      <c r="P403" s="32">
        <v>7606.0303582401057</v>
      </c>
      <c r="Q403" s="32"/>
      <c r="R403" s="32"/>
      <c r="S403" s="32"/>
      <c r="T403" s="33">
        <v>1</v>
      </c>
      <c r="U403" s="33">
        <v>1</v>
      </c>
      <c r="V403" s="30">
        <v>31778</v>
      </c>
      <c r="W403" s="30"/>
      <c r="X403" s="34">
        <v>55153</v>
      </c>
      <c r="Y403" s="16">
        <v>5</v>
      </c>
      <c r="Z403" s="75" t="str">
        <f t="shared" si="6"/>
        <v>CAISO_CHP</v>
      </c>
      <c r="AA403" s="75">
        <f>IF(IFERROR(MATCH(C403,REN_Existing_Resources!E:E,0),FALSE),1,0)</f>
        <v>0</v>
      </c>
    </row>
    <row r="404" spans="2:27" x14ac:dyDescent="0.25">
      <c r="B404" s="29" t="s">
        <v>3334</v>
      </c>
      <c r="C404" s="29" t="s">
        <v>4017</v>
      </c>
      <c r="D404" s="29" t="s">
        <v>3339</v>
      </c>
      <c r="E404" s="29" t="s">
        <v>3425</v>
      </c>
      <c r="F404" s="29" t="s">
        <v>4018</v>
      </c>
      <c r="G404" s="29" t="s">
        <v>4022</v>
      </c>
      <c r="H404" s="13" t="s">
        <v>3362</v>
      </c>
      <c r="I404" s="13" t="s">
        <v>3356</v>
      </c>
      <c r="J404" s="30" t="s">
        <v>3364</v>
      </c>
      <c r="K404" s="35">
        <v>0.10200000000000001</v>
      </c>
      <c r="L404" s="35">
        <v>0.10200000000000001</v>
      </c>
      <c r="M404" s="35">
        <v>0.10200000000000001</v>
      </c>
      <c r="N404" s="32"/>
      <c r="O404" s="32">
        <v>7606.0303582401057</v>
      </c>
      <c r="P404" s="32">
        <v>7606.0303582401057</v>
      </c>
      <c r="Q404" s="32"/>
      <c r="R404" s="32"/>
      <c r="S404" s="32"/>
      <c r="T404" s="33">
        <v>1</v>
      </c>
      <c r="U404" s="33">
        <v>1</v>
      </c>
      <c r="V404" s="30">
        <v>31778</v>
      </c>
      <c r="W404" s="30"/>
      <c r="X404" s="34">
        <v>55153</v>
      </c>
      <c r="Y404" s="16">
        <v>5</v>
      </c>
      <c r="Z404" s="75" t="str">
        <f t="shared" si="6"/>
        <v>CAISO_CHP</v>
      </c>
      <c r="AA404" s="75">
        <f>IF(IFERROR(MATCH(C404,REN_Existing_Resources!E:E,0),FALSE),1,0)</f>
        <v>0</v>
      </c>
    </row>
    <row r="405" spans="2:27" x14ac:dyDescent="0.25">
      <c r="B405" s="29" t="s">
        <v>3334</v>
      </c>
      <c r="C405" s="29" t="s">
        <v>4017</v>
      </c>
      <c r="D405" s="29" t="s">
        <v>3339</v>
      </c>
      <c r="E405" s="29" t="s">
        <v>3425</v>
      </c>
      <c r="F405" s="29" t="s">
        <v>4018</v>
      </c>
      <c r="G405" s="29" t="s">
        <v>4023</v>
      </c>
      <c r="H405" s="13" t="s">
        <v>3362</v>
      </c>
      <c r="I405" s="13" t="s">
        <v>3356</v>
      </c>
      <c r="J405" s="30" t="s">
        <v>3364</v>
      </c>
      <c r="K405" s="35">
        <v>0.10200000000000001</v>
      </c>
      <c r="L405" s="35">
        <v>0.10200000000000001</v>
      </c>
      <c r="M405" s="35">
        <v>0.10200000000000001</v>
      </c>
      <c r="N405" s="32"/>
      <c r="O405" s="32">
        <v>7606.0303582401057</v>
      </c>
      <c r="P405" s="32">
        <v>7606.0303582401057</v>
      </c>
      <c r="Q405" s="32"/>
      <c r="R405" s="32"/>
      <c r="S405" s="32"/>
      <c r="T405" s="33">
        <v>1</v>
      </c>
      <c r="U405" s="33">
        <v>1</v>
      </c>
      <c r="V405" s="30">
        <v>31778</v>
      </c>
      <c r="W405" s="30"/>
      <c r="X405" s="34">
        <v>55153</v>
      </c>
      <c r="Y405" s="16">
        <v>5</v>
      </c>
      <c r="Z405" s="75" t="str">
        <f t="shared" si="6"/>
        <v>CAISO_CHP</v>
      </c>
      <c r="AA405" s="75">
        <f>IF(IFERROR(MATCH(C405,REN_Existing_Resources!E:E,0),FALSE),1,0)</f>
        <v>0</v>
      </c>
    </row>
    <row r="406" spans="2:27" x14ac:dyDescent="0.25">
      <c r="B406" s="29" t="s">
        <v>3334</v>
      </c>
      <c r="C406" s="29" t="s">
        <v>1157</v>
      </c>
      <c r="D406" s="29" t="s">
        <v>3339</v>
      </c>
      <c r="E406" s="29" t="s">
        <v>3425</v>
      </c>
      <c r="F406" s="29" t="s">
        <v>1157</v>
      </c>
      <c r="G406" s="29"/>
      <c r="H406" s="13" t="s">
        <v>3488</v>
      </c>
      <c r="I406" s="13" t="s">
        <v>3338</v>
      </c>
      <c r="J406" s="30"/>
      <c r="K406" s="31">
        <v>3.1</v>
      </c>
      <c r="L406" s="31">
        <v>2.93</v>
      </c>
      <c r="M406" s="31"/>
      <c r="N406" s="32"/>
      <c r="O406" s="32"/>
      <c r="P406" s="32"/>
      <c r="Q406" s="32"/>
      <c r="R406" s="32"/>
      <c r="S406" s="32"/>
      <c r="T406" s="33">
        <v>0</v>
      </c>
      <c r="U406" s="33">
        <v>1</v>
      </c>
      <c r="V406" s="30">
        <v>36743</v>
      </c>
      <c r="W406" s="30"/>
      <c r="X406" s="34">
        <v>55153</v>
      </c>
      <c r="Y406" s="16">
        <v>1</v>
      </c>
      <c r="Z406" s="75" t="str">
        <f t="shared" si="6"/>
        <v>RenExistRes</v>
      </c>
      <c r="AA406" s="75">
        <f>IF(IFERROR(MATCH(C406,REN_Existing_Resources!E:E,0),FALSE),1,0)</f>
        <v>1</v>
      </c>
    </row>
    <row r="407" spans="2:27" x14ac:dyDescent="0.25">
      <c r="B407" s="29" t="s">
        <v>3334</v>
      </c>
      <c r="C407" s="29" t="s">
        <v>2699</v>
      </c>
      <c r="D407" s="29" t="s">
        <v>3365</v>
      </c>
      <c r="E407" s="29"/>
      <c r="F407" s="29" t="s">
        <v>4024</v>
      </c>
      <c r="G407" s="29"/>
      <c r="H407" s="13" t="s">
        <v>3488</v>
      </c>
      <c r="I407" s="13" t="s">
        <v>3338</v>
      </c>
      <c r="J407" s="30"/>
      <c r="K407" s="31">
        <v>1.42</v>
      </c>
      <c r="L407" s="31">
        <v>1.29</v>
      </c>
      <c r="M407" s="31"/>
      <c r="N407" s="32"/>
      <c r="O407" s="32"/>
      <c r="P407" s="32"/>
      <c r="Q407" s="32"/>
      <c r="R407" s="32"/>
      <c r="S407" s="32"/>
      <c r="T407" s="33">
        <v>0</v>
      </c>
      <c r="U407" s="33">
        <v>1</v>
      </c>
      <c r="V407" s="30">
        <v>41463</v>
      </c>
      <c r="W407" s="30"/>
      <c r="X407" s="34">
        <v>55153</v>
      </c>
      <c r="Y407" s="16">
        <v>1</v>
      </c>
      <c r="Z407" s="75" t="str">
        <f t="shared" si="6"/>
        <v>RenExistRes</v>
      </c>
      <c r="AA407" s="75">
        <f>IF(IFERROR(MATCH(C407,REN_Existing_Resources!E:E,0),FALSE),1,0)</f>
        <v>1</v>
      </c>
    </row>
    <row r="408" spans="2:27" x14ac:dyDescent="0.25">
      <c r="B408" s="29" t="s">
        <v>3334</v>
      </c>
      <c r="C408" s="29" t="s">
        <v>2902</v>
      </c>
      <c r="D408" s="29" t="s">
        <v>3365</v>
      </c>
      <c r="E408" s="29"/>
      <c r="F408" s="29" t="s">
        <v>4025</v>
      </c>
      <c r="G408" s="29"/>
      <c r="H408" s="13" t="s">
        <v>3337</v>
      </c>
      <c r="I408" s="13" t="s">
        <v>3338</v>
      </c>
      <c r="J408" s="30"/>
      <c r="K408" s="31">
        <v>12</v>
      </c>
      <c r="L408" s="31">
        <v>11</v>
      </c>
      <c r="M408" s="31"/>
      <c r="N408" s="32"/>
      <c r="O408" s="32"/>
      <c r="P408" s="32"/>
      <c r="Q408" s="32"/>
      <c r="R408" s="32"/>
      <c r="S408" s="32"/>
      <c r="T408" s="33">
        <v>0</v>
      </c>
      <c r="U408" s="33">
        <v>1</v>
      </c>
      <c r="V408" s="30">
        <v>42147</v>
      </c>
      <c r="W408" s="30"/>
      <c r="X408" s="34">
        <v>55153</v>
      </c>
      <c r="Y408" s="16">
        <v>1</v>
      </c>
      <c r="Z408" s="75" t="str">
        <f t="shared" si="6"/>
        <v>RenExistRes</v>
      </c>
      <c r="AA408" s="75">
        <f>IF(IFERROR(MATCH(C408,REN_Existing_Resources!E:E,0),FALSE),1,0)</f>
        <v>1</v>
      </c>
    </row>
    <row r="409" spans="2:27" x14ac:dyDescent="0.25">
      <c r="B409" s="29" t="s">
        <v>3334</v>
      </c>
      <c r="C409" s="29" t="s">
        <v>2746</v>
      </c>
      <c r="D409" s="29" t="s">
        <v>229</v>
      </c>
      <c r="E409" s="29" t="s">
        <v>4026</v>
      </c>
      <c r="F409" s="29" t="s">
        <v>4027</v>
      </c>
      <c r="G409" s="29"/>
      <c r="H409" s="13" t="s">
        <v>3337</v>
      </c>
      <c r="I409" s="13" t="s">
        <v>3338</v>
      </c>
      <c r="J409" s="30"/>
      <c r="K409" s="31">
        <v>2.5</v>
      </c>
      <c r="L409" s="31">
        <v>0</v>
      </c>
      <c r="M409" s="31"/>
      <c r="N409" s="32"/>
      <c r="O409" s="32"/>
      <c r="P409" s="32"/>
      <c r="Q409" s="32"/>
      <c r="R409" s="32"/>
      <c r="S409" s="32"/>
      <c r="T409" s="33">
        <v>0</v>
      </c>
      <c r="U409" s="33">
        <v>1</v>
      </c>
      <c r="V409" s="30">
        <v>41365</v>
      </c>
      <c r="W409" s="30"/>
      <c r="X409" s="34">
        <v>55153</v>
      </c>
      <c r="Y409" s="16">
        <v>1</v>
      </c>
      <c r="Z409" s="75" t="str">
        <f t="shared" si="6"/>
        <v>RenExistRes</v>
      </c>
      <c r="AA409" s="75">
        <f>IF(IFERROR(MATCH(C409,REN_Existing_Resources!E:E,0),FALSE),1,0)</f>
        <v>1</v>
      </c>
    </row>
    <row r="410" spans="2:27" x14ac:dyDescent="0.25">
      <c r="B410" s="29" t="s">
        <v>3334</v>
      </c>
      <c r="C410" s="29" t="s">
        <v>3149</v>
      </c>
      <c r="D410" s="29" t="s">
        <v>3365</v>
      </c>
      <c r="E410" s="29"/>
      <c r="F410" s="29" t="s">
        <v>4028</v>
      </c>
      <c r="G410" s="29"/>
      <c r="H410" s="13" t="s">
        <v>3390</v>
      </c>
      <c r="I410" s="13" t="s">
        <v>3338</v>
      </c>
      <c r="J410" s="30"/>
      <c r="K410" s="31">
        <v>20</v>
      </c>
      <c r="L410" s="31">
        <v>17.7</v>
      </c>
      <c r="M410" s="31"/>
      <c r="N410" s="32"/>
      <c r="O410" s="32"/>
      <c r="P410" s="32"/>
      <c r="Q410" s="32"/>
      <c r="R410" s="32"/>
      <c r="S410" s="32"/>
      <c r="T410" s="33">
        <v>0</v>
      </c>
      <c r="U410" s="33">
        <v>1</v>
      </c>
      <c r="V410" s="30">
        <v>33970</v>
      </c>
      <c r="W410" s="30"/>
      <c r="X410" s="34">
        <v>55153</v>
      </c>
      <c r="Y410" s="16">
        <v>1</v>
      </c>
      <c r="Z410" s="75" t="str">
        <f t="shared" si="6"/>
        <v>RenExistRes</v>
      </c>
      <c r="AA410" s="75">
        <f>IF(IFERROR(MATCH(C410,REN_Existing_Resources!E:E,0),FALSE),1,0)</f>
        <v>1</v>
      </c>
    </row>
    <row r="411" spans="2:27" x14ac:dyDescent="0.25">
      <c r="B411" s="29" t="s">
        <v>3334</v>
      </c>
      <c r="C411" s="29" t="s">
        <v>4029</v>
      </c>
      <c r="D411" s="29" t="s">
        <v>3397</v>
      </c>
      <c r="E411" s="29" t="s">
        <v>41</v>
      </c>
      <c r="F411" s="29" t="s">
        <v>4030</v>
      </c>
      <c r="G411" s="29" t="s">
        <v>4031</v>
      </c>
      <c r="H411" s="13" t="s">
        <v>3370</v>
      </c>
      <c r="I411" s="13" t="s">
        <v>3439</v>
      </c>
      <c r="J411" s="30" t="s">
        <v>3523</v>
      </c>
      <c r="K411" s="31">
        <v>322</v>
      </c>
      <c r="L411" s="31">
        <v>322</v>
      </c>
      <c r="M411" s="31">
        <v>177.09999999999997</v>
      </c>
      <c r="N411" s="32">
        <v>26966.825378900445</v>
      </c>
      <c r="O411" s="32">
        <v>7148.5792680534923</v>
      </c>
      <c r="P411" s="32">
        <v>7853.5895782790749</v>
      </c>
      <c r="Q411" s="32">
        <v>143.53640416047548</v>
      </c>
      <c r="R411" s="32">
        <v>143.53640416047548</v>
      </c>
      <c r="S411" s="32"/>
      <c r="T411" s="33">
        <v>1</v>
      </c>
      <c r="U411" s="33">
        <v>1</v>
      </c>
      <c r="V411" s="30">
        <v>37824</v>
      </c>
      <c r="W411" s="30"/>
      <c r="X411" s="34">
        <v>55153</v>
      </c>
      <c r="Y411" s="16">
        <v>1</v>
      </c>
      <c r="Z411" s="75" t="str">
        <f t="shared" si="6"/>
        <v>CAISO_CCGT2</v>
      </c>
      <c r="AA411" s="75">
        <f>IF(IFERROR(MATCH(C411,REN_Existing_Resources!E:E,0),FALSE),1,0)</f>
        <v>0</v>
      </c>
    </row>
    <row r="412" spans="2:27" x14ac:dyDescent="0.25">
      <c r="B412" s="29" t="s">
        <v>3334</v>
      </c>
      <c r="C412" s="29" t="s">
        <v>4032</v>
      </c>
      <c r="D412" s="29" t="s">
        <v>229</v>
      </c>
      <c r="E412" s="29" t="s">
        <v>3797</v>
      </c>
      <c r="F412" s="29" t="s">
        <v>4033</v>
      </c>
      <c r="G412" s="29" t="s">
        <v>4034</v>
      </c>
      <c r="H412" s="13" t="s">
        <v>3362</v>
      </c>
      <c r="I412" s="13" t="s">
        <v>3356</v>
      </c>
      <c r="J412" s="30" t="s">
        <v>3364</v>
      </c>
      <c r="K412" s="35">
        <v>33.869999999999997</v>
      </c>
      <c r="L412" s="35">
        <v>33.869999999999997</v>
      </c>
      <c r="M412" s="35">
        <v>33.869999999999997</v>
      </c>
      <c r="N412" s="32"/>
      <c r="O412" s="32">
        <v>7606.0303582401057</v>
      </c>
      <c r="P412" s="32">
        <v>7606.0303582401057</v>
      </c>
      <c r="Q412" s="32"/>
      <c r="R412" s="32"/>
      <c r="S412" s="32"/>
      <c r="T412" s="33">
        <v>1</v>
      </c>
      <c r="U412" s="33">
        <v>1</v>
      </c>
      <c r="V412" s="30">
        <v>32793</v>
      </c>
      <c r="W412" s="30"/>
      <c r="X412" s="34">
        <v>55153</v>
      </c>
      <c r="Y412" s="16">
        <v>1</v>
      </c>
      <c r="Z412" s="75" t="str">
        <f t="shared" si="6"/>
        <v>CAISO_CHP</v>
      </c>
      <c r="AA412" s="75">
        <f>IF(IFERROR(MATCH(C412,REN_Existing_Resources!E:E,0),FALSE),1,0)</f>
        <v>0</v>
      </c>
    </row>
    <row r="413" spans="2:27" x14ac:dyDescent="0.25">
      <c r="B413" s="29" t="s">
        <v>3334</v>
      </c>
      <c r="C413" s="29" t="s">
        <v>2607</v>
      </c>
      <c r="D413" s="29" t="s">
        <v>3365</v>
      </c>
      <c r="E413" s="29"/>
      <c r="F413" s="29" t="s">
        <v>4035</v>
      </c>
      <c r="G413" s="29"/>
      <c r="H413" s="13" t="s">
        <v>3370</v>
      </c>
      <c r="I413" s="13" t="s">
        <v>3338</v>
      </c>
      <c r="J413" s="30"/>
      <c r="K413" s="31">
        <v>3.04</v>
      </c>
      <c r="L413" s="31">
        <v>3.04</v>
      </c>
      <c r="M413" s="31"/>
      <c r="N413" s="32"/>
      <c r="O413" s="32"/>
      <c r="P413" s="32"/>
      <c r="Q413" s="32"/>
      <c r="R413" s="32"/>
      <c r="S413" s="32"/>
      <c r="T413" s="33">
        <v>1</v>
      </c>
      <c r="U413" s="33">
        <v>1</v>
      </c>
      <c r="V413" s="30">
        <v>38750</v>
      </c>
      <c r="W413" s="30"/>
      <c r="X413" s="34">
        <v>55153</v>
      </c>
      <c r="Y413" s="16">
        <v>1</v>
      </c>
      <c r="Z413" s="75" t="str">
        <f t="shared" si="6"/>
        <v>RenExistRes</v>
      </c>
      <c r="AA413" s="75">
        <f>IF(IFERROR(MATCH(C413,REN_Existing_Resources!E:E,0),FALSE),1,0)</f>
        <v>1</v>
      </c>
    </row>
    <row r="414" spans="2:27" x14ac:dyDescent="0.25">
      <c r="B414" s="29" t="s">
        <v>3334</v>
      </c>
      <c r="C414" s="29" t="s">
        <v>583</v>
      </c>
      <c r="D414" s="29" t="s">
        <v>99</v>
      </c>
      <c r="E414" s="29" t="s">
        <v>41</v>
      </c>
      <c r="F414" s="29" t="s">
        <v>4036</v>
      </c>
      <c r="G414" s="29"/>
      <c r="H414" s="13" t="s">
        <v>3390</v>
      </c>
      <c r="I414" s="13" t="s">
        <v>3338</v>
      </c>
      <c r="J414" s="30" t="s">
        <v>3391</v>
      </c>
      <c r="K414" s="31">
        <v>5</v>
      </c>
      <c r="L414" s="31">
        <v>0</v>
      </c>
      <c r="M414" s="31"/>
      <c r="N414" s="32"/>
      <c r="O414" s="32"/>
      <c r="P414" s="32"/>
      <c r="Q414" s="32"/>
      <c r="R414" s="32"/>
      <c r="S414" s="32"/>
      <c r="T414" s="33">
        <v>0</v>
      </c>
      <c r="U414" s="33">
        <v>1</v>
      </c>
      <c r="V414" s="30">
        <v>31778</v>
      </c>
      <c r="W414" s="30"/>
      <c r="X414" s="34">
        <v>55153</v>
      </c>
      <c r="Y414" s="16">
        <v>1</v>
      </c>
      <c r="Z414" s="75" t="str">
        <f t="shared" si="6"/>
        <v>CAISO_Hydro</v>
      </c>
      <c r="AA414" s="75">
        <f>IF(IFERROR(MATCH(C414,REN_Existing_Resources!E:E,0),FALSE),1,0)</f>
        <v>1</v>
      </c>
    </row>
    <row r="415" spans="2:27" x14ac:dyDescent="0.25">
      <c r="B415" s="29" t="s">
        <v>3334</v>
      </c>
      <c r="C415" s="29" t="s">
        <v>4037</v>
      </c>
      <c r="D415" s="29" t="s">
        <v>3460</v>
      </c>
      <c r="E415" s="29" t="s">
        <v>41</v>
      </c>
      <c r="F415" s="29" t="s">
        <v>4038</v>
      </c>
      <c r="G415" s="29" t="s">
        <v>4039</v>
      </c>
      <c r="H415" s="13" t="s">
        <v>3362</v>
      </c>
      <c r="I415" s="13" t="s">
        <v>3439</v>
      </c>
      <c r="J415" s="30" t="s">
        <v>3364</v>
      </c>
      <c r="K415" s="35">
        <v>23.4</v>
      </c>
      <c r="L415" s="35">
        <v>23.4</v>
      </c>
      <c r="M415" s="35">
        <v>23.4</v>
      </c>
      <c r="N415" s="32"/>
      <c r="O415" s="32">
        <v>7606.0303582401057</v>
      </c>
      <c r="P415" s="32">
        <v>7606.0303582401057</v>
      </c>
      <c r="Q415" s="32"/>
      <c r="R415" s="32"/>
      <c r="S415" s="32"/>
      <c r="T415" s="33">
        <v>1</v>
      </c>
      <c r="U415" s="33">
        <v>1</v>
      </c>
      <c r="V415" s="30">
        <v>31916</v>
      </c>
      <c r="W415" s="30"/>
      <c r="X415" s="34">
        <v>55153</v>
      </c>
      <c r="Y415" s="16">
        <v>1</v>
      </c>
      <c r="Z415" s="75" t="str">
        <f t="shared" si="6"/>
        <v>CAISO_CHP</v>
      </c>
      <c r="AA415" s="75">
        <f>IF(IFERROR(MATCH(C415,REN_Existing_Resources!E:E,0),FALSE),1,0)</f>
        <v>0</v>
      </c>
    </row>
    <row r="416" spans="2:27" x14ac:dyDescent="0.25">
      <c r="B416" s="29" t="s">
        <v>3334</v>
      </c>
      <c r="C416" s="29" t="s">
        <v>699</v>
      </c>
      <c r="D416" s="29" t="s">
        <v>134</v>
      </c>
      <c r="E416" s="29" t="s">
        <v>3547</v>
      </c>
      <c r="F416" s="29" t="s">
        <v>698</v>
      </c>
      <c r="G416" s="29"/>
      <c r="H416" s="13" t="s">
        <v>3337</v>
      </c>
      <c r="I416" s="13" t="s">
        <v>3338</v>
      </c>
      <c r="J416" s="30"/>
      <c r="K416" s="31">
        <v>20</v>
      </c>
      <c r="L416" s="31">
        <v>6.4740000000000011</v>
      </c>
      <c r="M416" s="31"/>
      <c r="N416" s="32"/>
      <c r="O416" s="32"/>
      <c r="P416" s="32"/>
      <c r="Q416" s="32"/>
      <c r="R416" s="32"/>
      <c r="S416" s="32"/>
      <c r="T416" s="33">
        <v>0</v>
      </c>
      <c r="U416" s="33">
        <v>1</v>
      </c>
      <c r="V416" s="30">
        <v>41535</v>
      </c>
      <c r="W416" s="30"/>
      <c r="X416" s="34">
        <v>55153</v>
      </c>
      <c r="Y416" s="16">
        <v>1</v>
      </c>
      <c r="Z416" s="75" t="str">
        <f t="shared" si="6"/>
        <v>RenExistRes</v>
      </c>
      <c r="AA416" s="75">
        <f>IF(IFERROR(MATCH(C416,REN_Existing_Resources!E:E,0),FALSE),1,0)</f>
        <v>1</v>
      </c>
    </row>
    <row r="417" spans="2:27" x14ac:dyDescent="0.25">
      <c r="B417" s="29" t="s">
        <v>3334</v>
      </c>
      <c r="C417" s="29" t="s">
        <v>4040</v>
      </c>
      <c r="D417" s="29" t="s">
        <v>3460</v>
      </c>
      <c r="E417" s="29" t="s">
        <v>3691</v>
      </c>
      <c r="F417" s="29" t="s">
        <v>4041</v>
      </c>
      <c r="G417" s="29" t="s">
        <v>4042</v>
      </c>
      <c r="H417" s="13" t="s">
        <v>3355</v>
      </c>
      <c r="I417" s="13" t="s">
        <v>3356</v>
      </c>
      <c r="J417" s="30" t="s">
        <v>3357</v>
      </c>
      <c r="K417" s="31">
        <v>24.75</v>
      </c>
      <c r="L417" s="31">
        <v>24</v>
      </c>
      <c r="M417" s="31">
        <v>11.137499999999999</v>
      </c>
      <c r="N417" s="32">
        <v>839.5992</v>
      </c>
      <c r="O417" s="32">
        <v>10354.740704042155</v>
      </c>
      <c r="P417" s="32">
        <v>11558.3265724457</v>
      </c>
      <c r="Q417" s="32">
        <v>160</v>
      </c>
      <c r="R417" s="32">
        <v>160</v>
      </c>
      <c r="S417" s="32"/>
      <c r="T417" s="33">
        <v>1</v>
      </c>
      <c r="U417" s="33">
        <v>1</v>
      </c>
      <c r="V417" s="30">
        <v>31413</v>
      </c>
      <c r="W417" s="30"/>
      <c r="X417" s="34">
        <v>55153</v>
      </c>
      <c r="Y417" s="16">
        <v>1</v>
      </c>
      <c r="Z417" s="75" t="str">
        <f t="shared" si="6"/>
        <v>CAISO_Peaker2</v>
      </c>
      <c r="AA417" s="75">
        <f>IF(IFERROR(MATCH(C417,REN_Existing_Resources!E:E,0),FALSE),1,0)</f>
        <v>0</v>
      </c>
    </row>
    <row r="418" spans="2:27" x14ac:dyDescent="0.25">
      <c r="B418" s="29" t="s">
        <v>3334</v>
      </c>
      <c r="C418" s="29" t="s">
        <v>4043</v>
      </c>
      <c r="D418" s="29" t="s">
        <v>3460</v>
      </c>
      <c r="E418" s="29" t="s">
        <v>3653</v>
      </c>
      <c r="F418" s="29" t="s">
        <v>4044</v>
      </c>
      <c r="G418" s="29" t="s">
        <v>4045</v>
      </c>
      <c r="H418" s="13" t="s">
        <v>3355</v>
      </c>
      <c r="I418" s="13" t="s">
        <v>3356</v>
      </c>
      <c r="J418" s="30" t="s">
        <v>3357</v>
      </c>
      <c r="K418" s="31">
        <v>25.4</v>
      </c>
      <c r="L418" s="31">
        <v>24.4</v>
      </c>
      <c r="M418" s="31">
        <v>11.43</v>
      </c>
      <c r="N418" s="32">
        <v>861.64930000000004</v>
      </c>
      <c r="O418" s="32">
        <v>10353.568920290701</v>
      </c>
      <c r="P418" s="32">
        <v>11541.820939152112</v>
      </c>
      <c r="Q418" s="32">
        <v>160</v>
      </c>
      <c r="R418" s="32">
        <v>160</v>
      </c>
      <c r="S418" s="32"/>
      <c r="T418" s="33">
        <v>1</v>
      </c>
      <c r="U418" s="33">
        <v>1</v>
      </c>
      <c r="V418" s="30">
        <v>31413</v>
      </c>
      <c r="W418" s="30"/>
      <c r="X418" s="34">
        <v>55153</v>
      </c>
      <c r="Y418" s="16">
        <v>1</v>
      </c>
      <c r="Z418" s="75" t="str">
        <f t="shared" si="6"/>
        <v>CAISO_Peaker2</v>
      </c>
      <c r="AA418" s="75">
        <f>IF(IFERROR(MATCH(C418,REN_Existing_Resources!E:E,0),FALSE),1,0)</f>
        <v>0</v>
      </c>
    </row>
    <row r="419" spans="2:27" x14ac:dyDescent="0.25">
      <c r="B419" s="29" t="s">
        <v>3334</v>
      </c>
      <c r="C419" s="29" t="s">
        <v>1216</v>
      </c>
      <c r="D419" s="29" t="s">
        <v>3342</v>
      </c>
      <c r="E419" s="29" t="s">
        <v>3343</v>
      </c>
      <c r="F419" s="29" t="s">
        <v>4046</v>
      </c>
      <c r="G419" s="29"/>
      <c r="H419" s="13" t="s">
        <v>3345</v>
      </c>
      <c r="I419" s="13" t="s">
        <v>3338</v>
      </c>
      <c r="J419" s="30"/>
      <c r="K419" s="31">
        <v>85</v>
      </c>
      <c r="L419" s="31">
        <v>85</v>
      </c>
      <c r="M419" s="31"/>
      <c r="N419" s="32"/>
      <c r="O419" s="32"/>
      <c r="P419" s="32"/>
      <c r="Q419" s="32"/>
      <c r="R419" s="32"/>
      <c r="S419" s="32"/>
      <c r="T419" s="33">
        <v>0</v>
      </c>
      <c r="U419" s="33">
        <v>1</v>
      </c>
      <c r="V419" s="30">
        <v>25934</v>
      </c>
      <c r="W419" s="30"/>
      <c r="X419" s="34">
        <v>55153</v>
      </c>
      <c r="Y419" s="16">
        <v>1</v>
      </c>
      <c r="Z419" s="75" t="str">
        <f t="shared" si="6"/>
        <v>RenExistRes</v>
      </c>
      <c r="AA419" s="75">
        <f>IF(IFERROR(MATCH(C419,REN_Existing_Resources!E:E,0),FALSE),1,0)</f>
        <v>1</v>
      </c>
    </row>
    <row r="420" spans="2:27" x14ac:dyDescent="0.25">
      <c r="B420" s="29" t="s">
        <v>3334</v>
      </c>
      <c r="C420" s="29" t="s">
        <v>4047</v>
      </c>
      <c r="D420" s="29" t="s">
        <v>3342</v>
      </c>
      <c r="E420" s="29" t="s">
        <v>3343</v>
      </c>
      <c r="F420" s="29" t="s">
        <v>4048</v>
      </c>
      <c r="G420" s="29"/>
      <c r="H420" s="13" t="s">
        <v>3345</v>
      </c>
      <c r="I420" s="13" t="s">
        <v>3338</v>
      </c>
      <c r="J420" s="30"/>
      <c r="K420" s="31">
        <v>82</v>
      </c>
      <c r="L420" s="31">
        <v>76</v>
      </c>
      <c r="M420" s="31"/>
      <c r="N420" s="32"/>
      <c r="O420" s="32"/>
      <c r="P420" s="32"/>
      <c r="Q420" s="32"/>
      <c r="R420" s="32"/>
      <c r="S420" s="32"/>
      <c r="T420" s="33">
        <v>0</v>
      </c>
      <c r="U420" s="33">
        <v>1</v>
      </c>
      <c r="V420" s="30">
        <v>26299</v>
      </c>
      <c r="W420" s="30"/>
      <c r="X420" s="34">
        <v>55153</v>
      </c>
      <c r="Y420" s="16">
        <v>1</v>
      </c>
      <c r="Z420" s="75" t="str">
        <f t="shared" si="6"/>
        <v>Unclassified</v>
      </c>
      <c r="AA420" s="75">
        <f>IF(IFERROR(MATCH(C420,REN_Existing_Resources!E:E,0),FALSE),1,0)</f>
        <v>0</v>
      </c>
    </row>
    <row r="421" spans="2:27" x14ac:dyDescent="0.25">
      <c r="B421" s="29" t="s">
        <v>3334</v>
      </c>
      <c r="C421" s="29" t="s">
        <v>2988</v>
      </c>
      <c r="D421" s="29" t="s">
        <v>3342</v>
      </c>
      <c r="E421" s="29" t="s">
        <v>3743</v>
      </c>
      <c r="F421" s="29" t="s">
        <v>4049</v>
      </c>
      <c r="G421" s="29"/>
      <c r="H421" s="13" t="s">
        <v>3390</v>
      </c>
      <c r="I421" s="13" t="s">
        <v>3338</v>
      </c>
      <c r="J421" s="30"/>
      <c r="K421" s="31">
        <v>3.75</v>
      </c>
      <c r="L421" s="31">
        <v>1.45</v>
      </c>
      <c r="M421" s="31"/>
      <c r="N421" s="32"/>
      <c r="O421" s="32"/>
      <c r="P421" s="32"/>
      <c r="Q421" s="32"/>
      <c r="R421" s="32"/>
      <c r="S421" s="32"/>
      <c r="T421" s="33">
        <v>0</v>
      </c>
      <c r="U421" s="33">
        <v>1</v>
      </c>
      <c r="V421" s="30">
        <v>32499</v>
      </c>
      <c r="W421" s="30"/>
      <c r="X421" s="34">
        <v>55153</v>
      </c>
      <c r="Y421" s="16">
        <v>1</v>
      </c>
      <c r="Z421" s="75" t="str">
        <f t="shared" si="6"/>
        <v>RenExistRes</v>
      </c>
      <c r="AA421" s="75">
        <f>IF(IFERROR(MATCH(C421,REN_Existing_Resources!E:E,0),FALSE),1,0)</f>
        <v>1</v>
      </c>
    </row>
    <row r="422" spans="2:27" x14ac:dyDescent="0.25">
      <c r="B422" s="29" t="s">
        <v>3334</v>
      </c>
      <c r="C422" s="29" t="s">
        <v>4050</v>
      </c>
      <c r="D422" s="29" t="s">
        <v>134</v>
      </c>
      <c r="E422" s="29" t="s">
        <v>3346</v>
      </c>
      <c r="F422" s="29" t="s">
        <v>4051</v>
      </c>
      <c r="G422" s="29"/>
      <c r="H422" s="13" t="s">
        <v>3390</v>
      </c>
      <c r="I422" s="13" t="s">
        <v>3338</v>
      </c>
      <c r="J422" s="30" t="s">
        <v>3391</v>
      </c>
      <c r="K422" s="31">
        <v>144</v>
      </c>
      <c r="L422" s="31">
        <v>144</v>
      </c>
      <c r="M422" s="31"/>
      <c r="N422" s="32"/>
      <c r="O422" s="32"/>
      <c r="P422" s="32"/>
      <c r="Q422" s="32"/>
      <c r="R422" s="32"/>
      <c r="S422" s="32"/>
      <c r="T422" s="33">
        <v>0</v>
      </c>
      <c r="U422" s="33">
        <v>1</v>
      </c>
      <c r="V422" s="30">
        <v>21186</v>
      </c>
      <c r="W422" s="30"/>
      <c r="X422" s="34">
        <v>55153</v>
      </c>
      <c r="Y422" s="16">
        <v>1</v>
      </c>
      <c r="Z422" s="75" t="str">
        <f t="shared" si="6"/>
        <v>CAISO_Hydro</v>
      </c>
      <c r="AA422" s="75">
        <f>IF(IFERROR(MATCH(C422,REN_Existing_Resources!E:E,0),FALSE),1,0)</f>
        <v>0</v>
      </c>
    </row>
    <row r="423" spans="2:27" x14ac:dyDescent="0.25">
      <c r="B423" s="29" t="s">
        <v>3334</v>
      </c>
      <c r="C423" s="29" t="s">
        <v>367</v>
      </c>
      <c r="D423" s="29" t="s">
        <v>229</v>
      </c>
      <c r="E423" s="29" t="s">
        <v>4052</v>
      </c>
      <c r="F423" s="29" t="s">
        <v>4053</v>
      </c>
      <c r="G423" s="29"/>
      <c r="H423" s="13" t="s">
        <v>3390</v>
      </c>
      <c r="I423" s="13" t="s">
        <v>3338</v>
      </c>
      <c r="J423" s="30"/>
      <c r="K423" s="31">
        <v>13.5</v>
      </c>
      <c r="L423" s="31">
        <v>13.5</v>
      </c>
      <c r="M423" s="31"/>
      <c r="N423" s="32"/>
      <c r="O423" s="32"/>
      <c r="P423" s="32"/>
      <c r="Q423" s="32"/>
      <c r="R423" s="32"/>
      <c r="S423" s="32"/>
      <c r="T423" s="33">
        <v>0</v>
      </c>
      <c r="U423" s="33">
        <v>1</v>
      </c>
      <c r="V423" s="30">
        <v>5845</v>
      </c>
      <c r="W423" s="30"/>
      <c r="X423" s="34">
        <v>55153</v>
      </c>
      <c r="Y423" s="16">
        <v>1</v>
      </c>
      <c r="Z423" s="75" t="str">
        <f t="shared" si="6"/>
        <v>RenExistRes</v>
      </c>
      <c r="AA423" s="75">
        <f>IF(IFERROR(MATCH(C423,REN_Existing_Resources!E:E,0),FALSE),1,0)</f>
        <v>1</v>
      </c>
    </row>
    <row r="424" spans="2:27" x14ac:dyDescent="0.25">
      <c r="B424" s="29" t="s">
        <v>3334</v>
      </c>
      <c r="C424" s="29" t="s">
        <v>4054</v>
      </c>
      <c r="D424" s="29" t="s">
        <v>3397</v>
      </c>
      <c r="E424" s="29" t="s">
        <v>41</v>
      </c>
      <c r="F424" s="29" t="s">
        <v>4055</v>
      </c>
      <c r="G424" s="29" t="s">
        <v>4056</v>
      </c>
      <c r="H424" s="13" t="s">
        <v>3370</v>
      </c>
      <c r="I424" s="13" t="s">
        <v>3439</v>
      </c>
      <c r="J424" s="30" t="s">
        <v>3523</v>
      </c>
      <c r="K424" s="31">
        <v>180</v>
      </c>
      <c r="L424" s="31">
        <v>165</v>
      </c>
      <c r="M424" s="31">
        <v>99.000000000000014</v>
      </c>
      <c r="N424" s="32">
        <v>15074.6232</v>
      </c>
      <c r="O424" s="32">
        <v>7111.5453803302271</v>
      </c>
      <c r="P424" s="32">
        <v>7919.022594158756</v>
      </c>
      <c r="Q424" s="32">
        <v>26.639999999999997</v>
      </c>
      <c r="R424" s="32">
        <v>26.726400000000002</v>
      </c>
      <c r="S424" s="32"/>
      <c r="T424" s="33">
        <v>1</v>
      </c>
      <c r="U424" s="33">
        <v>1</v>
      </c>
      <c r="V424" s="30">
        <v>37822</v>
      </c>
      <c r="W424" s="30"/>
      <c r="X424" s="34">
        <v>55153</v>
      </c>
      <c r="Y424" s="16">
        <v>1</v>
      </c>
      <c r="Z424" s="75" t="str">
        <f t="shared" si="6"/>
        <v>CAISO_CCGT2</v>
      </c>
      <c r="AA424" s="75">
        <f>IF(IFERROR(MATCH(C424,REN_Existing_Resources!E:E,0),FALSE),1,0)</f>
        <v>0</v>
      </c>
    </row>
    <row r="425" spans="2:27" x14ac:dyDescent="0.25">
      <c r="B425" s="29" t="s">
        <v>3334</v>
      </c>
      <c r="C425" s="29" t="s">
        <v>390</v>
      </c>
      <c r="D425" s="29" t="s">
        <v>3365</v>
      </c>
      <c r="E425" s="29"/>
      <c r="F425" s="29" t="s">
        <v>4057</v>
      </c>
      <c r="G425" s="29"/>
      <c r="H425" s="13" t="s">
        <v>3390</v>
      </c>
      <c r="I425" s="13" t="s">
        <v>3338</v>
      </c>
      <c r="J425" s="30"/>
      <c r="K425" s="31">
        <v>8.5</v>
      </c>
      <c r="L425" s="31">
        <v>8.5</v>
      </c>
      <c r="M425" s="31"/>
      <c r="N425" s="32"/>
      <c r="O425" s="32"/>
      <c r="P425" s="32"/>
      <c r="Q425" s="32"/>
      <c r="R425" s="32"/>
      <c r="S425" s="32"/>
      <c r="T425" s="33">
        <v>0</v>
      </c>
      <c r="U425" s="33">
        <v>1</v>
      </c>
      <c r="V425" s="30">
        <v>7672</v>
      </c>
      <c r="W425" s="30"/>
      <c r="X425" s="34">
        <v>55153</v>
      </c>
      <c r="Y425" s="16">
        <v>1</v>
      </c>
      <c r="Z425" s="75" t="str">
        <f t="shared" si="6"/>
        <v>RenExistRes</v>
      </c>
      <c r="AA425" s="75">
        <f>IF(IFERROR(MATCH(C425,REN_Existing_Resources!E:E,0),FALSE),1,0)</f>
        <v>1</v>
      </c>
    </row>
    <row r="426" spans="2:27" x14ac:dyDescent="0.25">
      <c r="B426" s="29" t="s">
        <v>3334</v>
      </c>
      <c r="C426" s="29" t="s">
        <v>4058</v>
      </c>
      <c r="D426" s="29" t="s">
        <v>3365</v>
      </c>
      <c r="E426" s="29"/>
      <c r="F426" s="29" t="s">
        <v>4059</v>
      </c>
      <c r="G426" s="29"/>
      <c r="H426" s="13" t="s">
        <v>3390</v>
      </c>
      <c r="I426" s="13" t="s">
        <v>3338</v>
      </c>
      <c r="J426" s="30"/>
      <c r="K426" s="31">
        <v>8.5</v>
      </c>
      <c r="L426" s="31">
        <v>8.5</v>
      </c>
      <c r="M426" s="31"/>
      <c r="N426" s="32"/>
      <c r="O426" s="32"/>
      <c r="P426" s="32"/>
      <c r="Q426" s="32"/>
      <c r="R426" s="32"/>
      <c r="S426" s="32"/>
      <c r="T426" s="33">
        <v>0</v>
      </c>
      <c r="U426" s="33">
        <v>1</v>
      </c>
      <c r="V426" s="30">
        <v>7672</v>
      </c>
      <c r="W426" s="30"/>
      <c r="X426" s="34">
        <v>55153</v>
      </c>
      <c r="Y426" s="16">
        <v>1</v>
      </c>
      <c r="Z426" s="75" t="str">
        <f t="shared" si="6"/>
        <v>Unclassified</v>
      </c>
      <c r="AA426" s="75">
        <f>IF(IFERROR(MATCH(C426,REN_Existing_Resources!E:E,0),FALSE),1,0)</f>
        <v>0</v>
      </c>
    </row>
    <row r="427" spans="2:27" x14ac:dyDescent="0.25">
      <c r="B427" s="29" t="s">
        <v>3334</v>
      </c>
      <c r="C427" s="29" t="s">
        <v>601</v>
      </c>
      <c r="D427" s="29" t="s">
        <v>3365</v>
      </c>
      <c r="E427" s="29"/>
      <c r="F427" s="29" t="s">
        <v>4060</v>
      </c>
      <c r="G427" s="29"/>
      <c r="H427" s="13" t="s">
        <v>3390</v>
      </c>
      <c r="I427" s="13" t="s">
        <v>3338</v>
      </c>
      <c r="J427" s="30" t="s">
        <v>3391</v>
      </c>
      <c r="K427" s="31">
        <v>1.7</v>
      </c>
      <c r="L427" s="31">
        <v>0.73</v>
      </c>
      <c r="M427" s="31"/>
      <c r="N427" s="32"/>
      <c r="O427" s="32"/>
      <c r="P427" s="32"/>
      <c r="Q427" s="32"/>
      <c r="R427" s="32"/>
      <c r="S427" s="32"/>
      <c r="T427" s="33">
        <v>0</v>
      </c>
      <c r="U427" s="33">
        <v>1</v>
      </c>
      <c r="V427" s="30">
        <v>32674</v>
      </c>
      <c r="W427" s="30"/>
      <c r="X427" s="34">
        <v>55153</v>
      </c>
      <c r="Y427" s="16">
        <v>1</v>
      </c>
      <c r="Z427" s="75" t="str">
        <f t="shared" si="6"/>
        <v>CAISO_Hydro</v>
      </c>
      <c r="AA427" s="75">
        <f>IF(IFERROR(MATCH(C427,REN_Existing_Resources!E:E,0),FALSE),1,0)</f>
        <v>1</v>
      </c>
    </row>
    <row r="428" spans="2:27" x14ac:dyDescent="0.25">
      <c r="B428" s="29" t="s">
        <v>3334</v>
      </c>
      <c r="C428" s="29" t="s">
        <v>514</v>
      </c>
      <c r="D428" s="29" t="s">
        <v>3365</v>
      </c>
      <c r="E428" s="29"/>
      <c r="F428" s="29" t="s">
        <v>4061</v>
      </c>
      <c r="G428" s="29"/>
      <c r="H428" s="13" t="s">
        <v>3390</v>
      </c>
      <c r="I428" s="13" t="s">
        <v>3338</v>
      </c>
      <c r="J428" s="30" t="s">
        <v>3391</v>
      </c>
      <c r="K428" s="31">
        <v>2.75</v>
      </c>
      <c r="L428" s="31">
        <v>1.1399999999999999</v>
      </c>
      <c r="M428" s="31"/>
      <c r="N428" s="32"/>
      <c r="O428" s="32"/>
      <c r="P428" s="32"/>
      <c r="Q428" s="32"/>
      <c r="R428" s="32"/>
      <c r="S428" s="32"/>
      <c r="T428" s="33">
        <v>0</v>
      </c>
      <c r="U428" s="33">
        <v>1</v>
      </c>
      <c r="V428" s="30">
        <v>32674</v>
      </c>
      <c r="W428" s="30"/>
      <c r="X428" s="34">
        <v>55153</v>
      </c>
      <c r="Y428" s="16">
        <v>1</v>
      </c>
      <c r="Z428" s="75" t="str">
        <f t="shared" si="6"/>
        <v>CAISO_Hydro</v>
      </c>
      <c r="AA428" s="75">
        <f>IF(IFERROR(MATCH(C428,REN_Existing_Resources!E:E,0),FALSE),1,0)</f>
        <v>1</v>
      </c>
    </row>
    <row r="429" spans="2:27" x14ac:dyDescent="0.25">
      <c r="B429" s="29" t="s">
        <v>3334</v>
      </c>
      <c r="C429" s="29" t="s">
        <v>1088</v>
      </c>
      <c r="D429" s="29" t="s">
        <v>3365</v>
      </c>
      <c r="E429" s="29"/>
      <c r="F429" s="29" t="s">
        <v>4062</v>
      </c>
      <c r="G429" s="29"/>
      <c r="H429" s="13" t="s">
        <v>3404</v>
      </c>
      <c r="I429" s="13" t="s">
        <v>3338</v>
      </c>
      <c r="J429" s="30"/>
      <c r="K429" s="31">
        <v>102</v>
      </c>
      <c r="L429" s="31">
        <v>36.840000000000003</v>
      </c>
      <c r="M429" s="31"/>
      <c r="N429" s="32"/>
      <c r="O429" s="32"/>
      <c r="P429" s="32"/>
      <c r="Q429" s="32"/>
      <c r="R429" s="32"/>
      <c r="S429" s="32"/>
      <c r="T429" s="33">
        <v>0</v>
      </c>
      <c r="U429" s="33">
        <v>1</v>
      </c>
      <c r="V429" s="30">
        <v>40501</v>
      </c>
      <c r="W429" s="30"/>
      <c r="X429" s="34">
        <v>55153</v>
      </c>
      <c r="Y429" s="16">
        <v>1</v>
      </c>
      <c r="Z429" s="75" t="str">
        <f t="shared" si="6"/>
        <v>RenExistRes</v>
      </c>
      <c r="AA429" s="75">
        <f>IF(IFERROR(MATCH(C429,REN_Existing_Resources!E:E,0),FALSE),1,0)</f>
        <v>1</v>
      </c>
    </row>
    <row r="430" spans="2:27" x14ac:dyDescent="0.25">
      <c r="B430" s="29" t="s">
        <v>3334</v>
      </c>
      <c r="C430" s="29" t="s">
        <v>475</v>
      </c>
      <c r="D430" s="29" t="s">
        <v>229</v>
      </c>
      <c r="E430" s="29" t="s">
        <v>3486</v>
      </c>
      <c r="F430" s="29" t="s">
        <v>4063</v>
      </c>
      <c r="G430" s="29"/>
      <c r="H430" s="13" t="s">
        <v>3390</v>
      </c>
      <c r="I430" s="13" t="s">
        <v>3338</v>
      </c>
      <c r="J430" s="30"/>
      <c r="K430" s="31">
        <v>18.75</v>
      </c>
      <c r="L430" s="31">
        <v>0</v>
      </c>
      <c r="M430" s="31"/>
      <c r="N430" s="32"/>
      <c r="O430" s="32"/>
      <c r="P430" s="32"/>
      <c r="Q430" s="32"/>
      <c r="R430" s="32"/>
      <c r="S430" s="32"/>
      <c r="T430" s="33">
        <v>0</v>
      </c>
      <c r="U430" s="33">
        <v>1</v>
      </c>
      <c r="V430" s="30">
        <v>32609</v>
      </c>
      <c r="W430" s="30"/>
      <c r="X430" s="34">
        <v>55153</v>
      </c>
      <c r="Y430" s="16">
        <v>1</v>
      </c>
      <c r="Z430" s="75" t="str">
        <f t="shared" si="6"/>
        <v>RenExistRes</v>
      </c>
      <c r="AA430" s="75">
        <f>IF(IFERROR(MATCH(C430,REN_Existing_Resources!E:E,0),FALSE),1,0)</f>
        <v>1</v>
      </c>
    </row>
    <row r="431" spans="2:27" x14ac:dyDescent="0.25">
      <c r="B431" s="29" t="s">
        <v>3334</v>
      </c>
      <c r="C431" s="29" t="s">
        <v>4064</v>
      </c>
      <c r="D431" s="29" t="s">
        <v>134</v>
      </c>
      <c r="E431" s="29" t="s">
        <v>3547</v>
      </c>
      <c r="F431" s="29" t="s">
        <v>4065</v>
      </c>
      <c r="G431" s="29"/>
      <c r="H431" s="13" t="s">
        <v>3390</v>
      </c>
      <c r="I431" s="13" t="s">
        <v>3338</v>
      </c>
      <c r="J431" s="30" t="s">
        <v>3833</v>
      </c>
      <c r="K431" s="31">
        <v>407</v>
      </c>
      <c r="L431" s="31">
        <v>407</v>
      </c>
      <c r="M431" s="31"/>
      <c r="N431" s="32"/>
      <c r="O431" s="32"/>
      <c r="P431" s="32"/>
      <c r="Q431" s="32"/>
      <c r="R431" s="32"/>
      <c r="S431" s="32"/>
      <c r="T431" s="33">
        <v>0</v>
      </c>
      <c r="U431" s="33">
        <v>1</v>
      </c>
      <c r="V431" s="30">
        <v>30682</v>
      </c>
      <c r="W431" s="30"/>
      <c r="X431" s="34">
        <v>55153</v>
      </c>
      <c r="Y431" s="16">
        <v>1</v>
      </c>
      <c r="Z431" s="75" t="str">
        <f t="shared" si="6"/>
        <v>CAISO_PS</v>
      </c>
      <c r="AA431" s="75">
        <f>IF(IFERROR(MATCH(C431,REN_Existing_Resources!E:E,0),FALSE),1,0)</f>
        <v>0</v>
      </c>
    </row>
    <row r="432" spans="2:27" x14ac:dyDescent="0.25">
      <c r="B432" s="29" t="s">
        <v>3334</v>
      </c>
      <c r="C432" s="29" t="s">
        <v>4066</v>
      </c>
      <c r="D432" s="29" t="s">
        <v>134</v>
      </c>
      <c r="E432" s="29" t="s">
        <v>3547</v>
      </c>
      <c r="F432" s="29" t="s">
        <v>4067</v>
      </c>
      <c r="G432" s="29"/>
      <c r="H432" s="13" t="s">
        <v>3390</v>
      </c>
      <c r="I432" s="13" t="s">
        <v>3338</v>
      </c>
      <c r="J432" s="30" t="s">
        <v>3833</v>
      </c>
      <c r="K432" s="31">
        <v>407</v>
      </c>
      <c r="L432" s="31">
        <v>407</v>
      </c>
      <c r="M432" s="31"/>
      <c r="N432" s="32"/>
      <c r="O432" s="32"/>
      <c r="P432" s="32"/>
      <c r="Q432" s="32"/>
      <c r="R432" s="32"/>
      <c r="S432" s="32"/>
      <c r="T432" s="33">
        <v>0</v>
      </c>
      <c r="U432" s="33">
        <v>1</v>
      </c>
      <c r="V432" s="30">
        <v>30682</v>
      </c>
      <c r="W432" s="30"/>
      <c r="X432" s="34">
        <v>55153</v>
      </c>
      <c r="Y432" s="16">
        <v>1</v>
      </c>
      <c r="Z432" s="75" t="str">
        <f t="shared" si="6"/>
        <v>CAISO_PS</v>
      </c>
      <c r="AA432" s="75">
        <f>IF(IFERROR(MATCH(C432,REN_Existing_Resources!E:E,0),FALSE),1,0)</f>
        <v>0</v>
      </c>
    </row>
    <row r="433" spans="2:27" x14ac:dyDescent="0.25">
      <c r="B433" s="29" t="s">
        <v>3334</v>
      </c>
      <c r="C433" s="29" t="s">
        <v>4068</v>
      </c>
      <c r="D433" s="29" t="s">
        <v>134</v>
      </c>
      <c r="E433" s="29" t="s">
        <v>3547</v>
      </c>
      <c r="F433" s="29" t="s">
        <v>4069</v>
      </c>
      <c r="G433" s="29"/>
      <c r="H433" s="13" t="s">
        <v>3390</v>
      </c>
      <c r="I433" s="13" t="s">
        <v>3338</v>
      </c>
      <c r="J433" s="30" t="s">
        <v>3833</v>
      </c>
      <c r="K433" s="31">
        <v>404</v>
      </c>
      <c r="L433" s="31">
        <v>404</v>
      </c>
      <c r="M433" s="31"/>
      <c r="N433" s="32"/>
      <c r="O433" s="32"/>
      <c r="P433" s="32"/>
      <c r="Q433" s="32"/>
      <c r="R433" s="32"/>
      <c r="S433" s="32"/>
      <c r="T433" s="33">
        <v>0</v>
      </c>
      <c r="U433" s="33">
        <v>1</v>
      </c>
      <c r="V433" s="30">
        <v>30682</v>
      </c>
      <c r="W433" s="30"/>
      <c r="X433" s="34">
        <v>55153</v>
      </c>
      <c r="Y433" s="16">
        <v>1</v>
      </c>
      <c r="Z433" s="75" t="str">
        <f t="shared" si="6"/>
        <v>CAISO_PS</v>
      </c>
      <c r="AA433" s="75">
        <f>IF(IFERROR(MATCH(C433,REN_Existing_Resources!E:E,0),FALSE),1,0)</f>
        <v>0</v>
      </c>
    </row>
    <row r="434" spans="2:27" x14ac:dyDescent="0.25">
      <c r="B434" s="29" t="s">
        <v>3334</v>
      </c>
      <c r="C434" s="29" t="s">
        <v>627</v>
      </c>
      <c r="D434" s="29" t="s">
        <v>134</v>
      </c>
      <c r="E434" s="29"/>
      <c r="F434" s="29" t="s">
        <v>4070</v>
      </c>
      <c r="G434" s="29"/>
      <c r="H434" s="13" t="s">
        <v>3337</v>
      </c>
      <c r="I434" s="13" t="s">
        <v>3338</v>
      </c>
      <c r="J434" s="30"/>
      <c r="K434" s="31">
        <v>1.5</v>
      </c>
      <c r="L434" s="31">
        <v>0</v>
      </c>
      <c r="M434" s="31"/>
      <c r="N434" s="32"/>
      <c r="O434" s="32"/>
      <c r="P434" s="32"/>
      <c r="Q434" s="32"/>
      <c r="R434" s="32"/>
      <c r="S434" s="32"/>
      <c r="T434" s="33">
        <v>0</v>
      </c>
      <c r="U434" s="33">
        <v>1</v>
      </c>
      <c r="V434" s="30">
        <v>42398</v>
      </c>
      <c r="W434" s="30"/>
      <c r="X434" s="34">
        <v>55153</v>
      </c>
      <c r="Y434" s="16">
        <v>1</v>
      </c>
      <c r="Z434" s="75" t="str">
        <f t="shared" si="6"/>
        <v>RenExistRes</v>
      </c>
      <c r="AA434" s="75">
        <f>IF(IFERROR(MATCH(C434,REN_Existing_Resources!E:E,0),FALSE),1,0)</f>
        <v>1</v>
      </c>
    </row>
    <row r="435" spans="2:27" x14ac:dyDescent="0.25">
      <c r="B435" s="29" t="s">
        <v>3334</v>
      </c>
      <c r="C435" s="29" t="s">
        <v>4071</v>
      </c>
      <c r="D435" s="29" t="s">
        <v>134</v>
      </c>
      <c r="E435" s="29"/>
      <c r="F435" s="29" t="s">
        <v>4072</v>
      </c>
      <c r="G435" s="29"/>
      <c r="H435" s="13" t="s">
        <v>3337</v>
      </c>
      <c r="I435" s="13" t="s">
        <v>3338</v>
      </c>
      <c r="J435" s="30"/>
      <c r="K435" s="31">
        <v>2</v>
      </c>
      <c r="L435" s="31">
        <v>0</v>
      </c>
      <c r="M435" s="31"/>
      <c r="N435" s="32"/>
      <c r="O435" s="32"/>
      <c r="P435" s="32"/>
      <c r="Q435" s="32"/>
      <c r="R435" s="32"/>
      <c r="S435" s="32"/>
      <c r="T435" s="33">
        <v>0</v>
      </c>
      <c r="U435" s="33">
        <v>1</v>
      </c>
      <c r="V435" s="30">
        <v>42497</v>
      </c>
      <c r="W435" s="30"/>
      <c r="X435" s="34">
        <v>55153</v>
      </c>
      <c r="Y435" s="16">
        <v>1</v>
      </c>
      <c r="Z435" s="75" t="str">
        <f t="shared" si="6"/>
        <v>Unclassified</v>
      </c>
      <c r="AA435" s="75">
        <f>IF(IFERROR(MATCH(C435,REN_Existing_Resources!E:E,0),FALSE),1,0)</f>
        <v>0</v>
      </c>
    </row>
    <row r="436" spans="2:27" x14ac:dyDescent="0.25">
      <c r="B436" s="29" t="s">
        <v>3334</v>
      </c>
      <c r="C436" s="29" t="s">
        <v>4073</v>
      </c>
      <c r="D436" s="29" t="s">
        <v>3460</v>
      </c>
      <c r="E436" s="29" t="s">
        <v>771</v>
      </c>
      <c r="F436" s="29" t="s">
        <v>4074</v>
      </c>
      <c r="G436" s="29" t="s">
        <v>4075</v>
      </c>
      <c r="H436" s="13" t="s">
        <v>3355</v>
      </c>
      <c r="I436" s="13" t="s">
        <v>3356</v>
      </c>
      <c r="J436" s="30" t="s">
        <v>3357</v>
      </c>
      <c r="K436" s="31">
        <v>48</v>
      </c>
      <c r="L436" s="31">
        <v>48</v>
      </c>
      <c r="M436" s="31">
        <v>21.599999999999998</v>
      </c>
      <c r="N436" s="32">
        <v>1628.3139078156312</v>
      </c>
      <c r="O436" s="32">
        <v>10353.038668571005</v>
      </c>
      <c r="P436" s="32">
        <v>11541.120890148157</v>
      </c>
      <c r="Q436" s="32">
        <v>153.90781563126254</v>
      </c>
      <c r="R436" s="32">
        <v>153.90781563126254</v>
      </c>
      <c r="S436" s="32"/>
      <c r="T436" s="33">
        <v>1</v>
      </c>
      <c r="U436" s="33">
        <v>1</v>
      </c>
      <c r="V436" s="30">
        <v>37627</v>
      </c>
      <c r="W436" s="30"/>
      <c r="X436" s="34">
        <v>55153</v>
      </c>
      <c r="Y436" s="16">
        <v>1</v>
      </c>
      <c r="Z436" s="75" t="str">
        <f t="shared" si="6"/>
        <v>CAISO_Peaker2</v>
      </c>
      <c r="AA436" s="75">
        <f>IF(IFERROR(MATCH(C436,REN_Existing_Resources!E:E,0),FALSE),1,0)</f>
        <v>0</v>
      </c>
    </row>
    <row r="437" spans="2:27" x14ac:dyDescent="0.25">
      <c r="B437" s="29" t="s">
        <v>3334</v>
      </c>
      <c r="C437" s="29" t="s">
        <v>4076</v>
      </c>
      <c r="D437" s="29" t="s">
        <v>134</v>
      </c>
      <c r="E437" s="29" t="s">
        <v>3547</v>
      </c>
      <c r="F437" s="29" t="s">
        <v>4077</v>
      </c>
      <c r="G437" s="29" t="s">
        <v>4078</v>
      </c>
      <c r="H437" s="13" t="s">
        <v>3355</v>
      </c>
      <c r="I437" s="13" t="s">
        <v>3356</v>
      </c>
      <c r="J437" s="30" t="s">
        <v>3357</v>
      </c>
      <c r="K437" s="31">
        <v>49.42</v>
      </c>
      <c r="L437" s="31">
        <v>45.23</v>
      </c>
      <c r="M437" s="31">
        <v>22.239000000000001</v>
      </c>
      <c r="N437" s="32">
        <v>1676.4847457142857</v>
      </c>
      <c r="O437" s="32">
        <v>10347.778791466772</v>
      </c>
      <c r="P437" s="32">
        <v>11445.938224119407</v>
      </c>
      <c r="Q437" s="32">
        <v>80.685714285714283</v>
      </c>
      <c r="R437" s="32">
        <v>80.685714285714283</v>
      </c>
      <c r="S437" s="32"/>
      <c r="T437" s="33">
        <v>1</v>
      </c>
      <c r="U437" s="33">
        <v>1</v>
      </c>
      <c r="V437" s="30">
        <v>37438</v>
      </c>
      <c r="W437" s="30"/>
      <c r="X437" s="34">
        <v>55153</v>
      </c>
      <c r="Y437" s="16">
        <v>1</v>
      </c>
      <c r="Z437" s="75" t="str">
        <f t="shared" si="6"/>
        <v>CAISO_Peaker2</v>
      </c>
      <c r="AA437" s="75">
        <f>IF(IFERROR(MATCH(C437,REN_Existing_Resources!E:E,0),FALSE),1,0)</f>
        <v>0</v>
      </c>
    </row>
    <row r="438" spans="2:27" x14ac:dyDescent="0.25">
      <c r="B438" s="29" t="s">
        <v>3334</v>
      </c>
      <c r="C438" s="29" t="s">
        <v>894</v>
      </c>
      <c r="D438" s="29" t="s">
        <v>134</v>
      </c>
      <c r="E438" s="29"/>
      <c r="F438" s="29" t="s">
        <v>4079</v>
      </c>
      <c r="G438" s="29"/>
      <c r="H438" s="13" t="s">
        <v>3337</v>
      </c>
      <c r="I438" s="13" t="s">
        <v>3338</v>
      </c>
      <c r="J438" s="30"/>
      <c r="K438" s="31">
        <v>100</v>
      </c>
      <c r="L438" s="31">
        <v>80.34</v>
      </c>
      <c r="M438" s="31"/>
      <c r="N438" s="32"/>
      <c r="O438" s="32"/>
      <c r="P438" s="32"/>
      <c r="Q438" s="32"/>
      <c r="R438" s="32"/>
      <c r="S438" s="32"/>
      <c r="T438" s="33">
        <v>0</v>
      </c>
      <c r="U438" s="33">
        <v>1</v>
      </c>
      <c r="V438" s="30">
        <v>42601</v>
      </c>
      <c r="W438" s="30"/>
      <c r="X438" s="34">
        <v>55153</v>
      </c>
      <c r="Y438" s="16">
        <v>1</v>
      </c>
      <c r="Z438" s="75" t="str">
        <f t="shared" si="6"/>
        <v>RenExistRes</v>
      </c>
      <c r="AA438" s="75">
        <f>IF(IFERROR(MATCH(C438,REN_Existing_Resources!E:E,0),FALSE),1,0)</f>
        <v>1</v>
      </c>
    </row>
    <row r="439" spans="2:27" x14ac:dyDescent="0.25">
      <c r="B439" s="29" t="s">
        <v>3334</v>
      </c>
      <c r="C439" s="29" t="s">
        <v>4080</v>
      </c>
      <c r="D439" s="29" t="s">
        <v>229</v>
      </c>
      <c r="E439" s="29" t="s">
        <v>3886</v>
      </c>
      <c r="F439" s="29" t="s">
        <v>4081</v>
      </c>
      <c r="G439" s="29" t="s">
        <v>4082</v>
      </c>
      <c r="H439" s="13" t="s">
        <v>3370</v>
      </c>
      <c r="I439" s="13" t="s">
        <v>3439</v>
      </c>
      <c r="J439" s="30" t="s">
        <v>3860</v>
      </c>
      <c r="K439" s="31">
        <v>302.58</v>
      </c>
      <c r="L439" s="31">
        <v>280</v>
      </c>
      <c r="M439" s="31">
        <v>136.161</v>
      </c>
      <c r="N439" s="32">
        <v>25340.441022857143</v>
      </c>
      <c r="O439" s="32">
        <v>7083.2103174603162</v>
      </c>
      <c r="P439" s="32">
        <v>5873.4673721340387</v>
      </c>
      <c r="Q439" s="32">
        <v>144.08571428571426</v>
      </c>
      <c r="R439" s="32">
        <v>144.08571428571426</v>
      </c>
      <c r="S439" s="32"/>
      <c r="T439" s="33">
        <v>1</v>
      </c>
      <c r="U439" s="33">
        <v>0</v>
      </c>
      <c r="V439" s="30">
        <v>41240</v>
      </c>
      <c r="W439" s="30"/>
      <c r="X439" s="34">
        <v>55153</v>
      </c>
      <c r="Y439" s="16">
        <v>1</v>
      </c>
      <c r="Z439" s="75" t="str">
        <f t="shared" si="6"/>
        <v>CAISO_CCGT1</v>
      </c>
      <c r="AA439" s="75">
        <f>IF(IFERROR(MATCH(C439,REN_Existing_Resources!E:E,0),FALSE),1,0)</f>
        <v>0</v>
      </c>
    </row>
    <row r="440" spans="2:27" x14ac:dyDescent="0.25">
      <c r="B440" s="29" t="s">
        <v>3334</v>
      </c>
      <c r="C440" s="29" t="s">
        <v>596</v>
      </c>
      <c r="D440" s="29" t="s">
        <v>229</v>
      </c>
      <c r="E440" s="29" t="s">
        <v>4083</v>
      </c>
      <c r="F440" s="29" t="s">
        <v>4084</v>
      </c>
      <c r="G440" s="29"/>
      <c r="H440" s="13" t="s">
        <v>3390</v>
      </c>
      <c r="I440" s="13" t="s">
        <v>3338</v>
      </c>
      <c r="J440" s="30" t="s">
        <v>3391</v>
      </c>
      <c r="K440" s="31">
        <v>1.5</v>
      </c>
      <c r="L440" s="31">
        <v>0</v>
      </c>
      <c r="M440" s="31"/>
      <c r="N440" s="32"/>
      <c r="O440" s="32"/>
      <c r="P440" s="32"/>
      <c r="Q440" s="32"/>
      <c r="R440" s="32"/>
      <c r="S440" s="32"/>
      <c r="T440" s="33">
        <v>0</v>
      </c>
      <c r="U440" s="33">
        <v>1</v>
      </c>
      <c r="V440" s="74">
        <v>1</v>
      </c>
      <c r="W440" s="30"/>
      <c r="X440" s="34">
        <v>55153</v>
      </c>
      <c r="Y440" s="16">
        <v>1</v>
      </c>
      <c r="Z440" s="75" t="str">
        <f t="shared" si="6"/>
        <v>CAISO_Hydro</v>
      </c>
      <c r="AA440" s="75">
        <f>IF(IFERROR(MATCH(C440,REN_Existing_Resources!E:E,0),FALSE),1,0)</f>
        <v>1</v>
      </c>
    </row>
    <row r="441" spans="2:27" x14ac:dyDescent="0.25">
      <c r="B441" s="29" t="s">
        <v>3334</v>
      </c>
      <c r="C441" s="29" t="s">
        <v>4085</v>
      </c>
      <c r="D441" s="29" t="s">
        <v>229</v>
      </c>
      <c r="E441" s="29" t="s">
        <v>4083</v>
      </c>
      <c r="F441" s="29" t="s">
        <v>4085</v>
      </c>
      <c r="G441" s="29"/>
      <c r="H441" s="13" t="s">
        <v>3390</v>
      </c>
      <c r="I441" s="13" t="s">
        <v>3338</v>
      </c>
      <c r="J441" s="30" t="s">
        <v>3391</v>
      </c>
      <c r="K441" s="31">
        <v>2</v>
      </c>
      <c r="L441" s="31">
        <v>0.23</v>
      </c>
      <c r="M441" s="31"/>
      <c r="N441" s="32"/>
      <c r="O441" s="32"/>
      <c r="P441" s="32"/>
      <c r="Q441" s="32"/>
      <c r="R441" s="32"/>
      <c r="S441" s="32"/>
      <c r="T441" s="33">
        <v>0</v>
      </c>
      <c r="U441" s="33">
        <v>1</v>
      </c>
      <c r="V441" s="74">
        <v>1</v>
      </c>
      <c r="W441" s="30"/>
      <c r="X441" s="34">
        <v>55153</v>
      </c>
      <c r="Y441" s="16">
        <v>1</v>
      </c>
      <c r="Z441" s="75" t="str">
        <f t="shared" si="6"/>
        <v>CAISO_Hydro</v>
      </c>
      <c r="AA441" s="75">
        <f>IF(IFERROR(MATCH(C441,REN_Existing_Resources!E:E,0),FALSE),1,0)</f>
        <v>0</v>
      </c>
    </row>
    <row r="442" spans="2:27" x14ac:dyDescent="0.25">
      <c r="B442" s="29" t="s">
        <v>3334</v>
      </c>
      <c r="C442" s="29" t="s">
        <v>4086</v>
      </c>
      <c r="D442" s="29" t="s">
        <v>3342</v>
      </c>
      <c r="E442" s="29" t="s">
        <v>3343</v>
      </c>
      <c r="F442" s="29" t="s">
        <v>4087</v>
      </c>
      <c r="G442" s="29"/>
      <c r="H442" s="13" t="s">
        <v>3390</v>
      </c>
      <c r="I442" s="13" t="s">
        <v>3338</v>
      </c>
      <c r="J442" s="30" t="s">
        <v>3391</v>
      </c>
      <c r="K442" s="31">
        <v>3.75</v>
      </c>
      <c r="L442" s="31">
        <v>0</v>
      </c>
      <c r="M442" s="31"/>
      <c r="N442" s="32"/>
      <c r="O442" s="32"/>
      <c r="P442" s="32"/>
      <c r="Q442" s="32"/>
      <c r="R442" s="32"/>
      <c r="S442" s="32"/>
      <c r="T442" s="33">
        <v>0</v>
      </c>
      <c r="U442" s="33">
        <v>1</v>
      </c>
      <c r="V442" s="30">
        <v>31297</v>
      </c>
      <c r="W442" s="30"/>
      <c r="X442" s="34">
        <v>55153</v>
      </c>
      <c r="Y442" s="16">
        <v>1</v>
      </c>
      <c r="Z442" s="75" t="str">
        <f t="shared" si="6"/>
        <v>CAISO_Hydro</v>
      </c>
      <c r="AA442" s="75">
        <f>IF(IFERROR(MATCH(C442,REN_Existing_Resources!E:E,0),FALSE),1,0)</f>
        <v>0</v>
      </c>
    </row>
    <row r="443" spans="2:27" x14ac:dyDescent="0.25">
      <c r="B443" s="29" t="s">
        <v>3334</v>
      </c>
      <c r="C443" s="29" t="s">
        <v>4088</v>
      </c>
      <c r="D443" s="29" t="s">
        <v>3351</v>
      </c>
      <c r="E443" s="29" t="s">
        <v>3352</v>
      </c>
      <c r="F443" s="29" t="s">
        <v>4089</v>
      </c>
      <c r="G443" s="29" t="s">
        <v>4090</v>
      </c>
      <c r="H443" s="13" t="s">
        <v>3362</v>
      </c>
      <c r="I443" s="13" t="s">
        <v>4091</v>
      </c>
      <c r="J443" s="30" t="s">
        <v>3364</v>
      </c>
      <c r="K443" s="35">
        <v>29.3</v>
      </c>
      <c r="L443" s="35">
        <v>29.3</v>
      </c>
      <c r="M443" s="35">
        <v>29.3</v>
      </c>
      <c r="N443" s="32"/>
      <c r="O443" s="32">
        <v>7606.0303582401057</v>
      </c>
      <c r="P443" s="32">
        <v>7606.0303582401057</v>
      </c>
      <c r="Q443" s="32"/>
      <c r="R443" s="32"/>
      <c r="S443" s="32"/>
      <c r="T443" s="33">
        <v>1</v>
      </c>
      <c r="U443" s="33">
        <v>1</v>
      </c>
      <c r="V443" s="30">
        <v>29952</v>
      </c>
      <c r="W443" s="30"/>
      <c r="X443" s="34">
        <v>55153</v>
      </c>
      <c r="Y443" s="16">
        <v>1</v>
      </c>
      <c r="Z443" s="75" t="str">
        <f t="shared" si="6"/>
        <v>CAISO_CHP</v>
      </c>
      <c r="AA443" s="75">
        <f>IF(IFERROR(MATCH(C443,REN_Existing_Resources!E:E,0),FALSE),1,0)</f>
        <v>0</v>
      </c>
    </row>
    <row r="444" spans="2:27" x14ac:dyDescent="0.25">
      <c r="B444" s="29" t="s">
        <v>3334</v>
      </c>
      <c r="C444" s="29" t="s">
        <v>4092</v>
      </c>
      <c r="D444" s="29" t="s">
        <v>3397</v>
      </c>
      <c r="E444" s="29" t="s">
        <v>1901</v>
      </c>
      <c r="F444" s="29" t="s">
        <v>4093</v>
      </c>
      <c r="G444" s="29" t="s">
        <v>4094</v>
      </c>
      <c r="H444" s="13" t="s">
        <v>3355</v>
      </c>
      <c r="I444" s="13" t="s">
        <v>3400</v>
      </c>
      <c r="J444" s="30" t="s">
        <v>3357</v>
      </c>
      <c r="K444" s="31">
        <v>48.04</v>
      </c>
      <c r="L444" s="31">
        <v>48</v>
      </c>
      <c r="M444" s="31">
        <v>21.617999999999999</v>
      </c>
      <c r="N444" s="32">
        <v>5245.5019402985072</v>
      </c>
      <c r="O444" s="32">
        <v>10347.740716034947</v>
      </c>
      <c r="P444" s="32">
        <v>11429.638962757119</v>
      </c>
      <c r="Q444" s="32">
        <v>163.88912579957358</v>
      </c>
      <c r="R444" s="32">
        <v>163.88912579957358</v>
      </c>
      <c r="S444" s="32"/>
      <c r="T444" s="33">
        <v>1</v>
      </c>
      <c r="U444" s="33">
        <v>1</v>
      </c>
      <c r="V444" s="30">
        <v>37187</v>
      </c>
      <c r="W444" s="30"/>
      <c r="X444" s="34">
        <v>55153</v>
      </c>
      <c r="Y444" s="16">
        <v>1</v>
      </c>
      <c r="Z444" s="75" t="str">
        <f t="shared" si="6"/>
        <v>CAISO_Peaker2</v>
      </c>
      <c r="AA444" s="75">
        <f>IF(IFERROR(MATCH(C444,REN_Existing_Resources!E:E,0),FALSE),1,0)</f>
        <v>0</v>
      </c>
    </row>
    <row r="445" spans="2:27" x14ac:dyDescent="0.25">
      <c r="B445" s="29" t="s">
        <v>3334</v>
      </c>
      <c r="C445" s="29" t="s">
        <v>4095</v>
      </c>
      <c r="D445" s="29" t="s">
        <v>134</v>
      </c>
      <c r="E445" s="29" t="s">
        <v>3547</v>
      </c>
      <c r="F445" s="29" t="s">
        <v>4096</v>
      </c>
      <c r="G445" s="29" t="s">
        <v>4097</v>
      </c>
      <c r="H445" s="13" t="s">
        <v>3355</v>
      </c>
      <c r="I445" s="13" t="s">
        <v>3356</v>
      </c>
      <c r="J445" s="30" t="s">
        <v>3357</v>
      </c>
      <c r="K445" s="31">
        <v>49.98</v>
      </c>
      <c r="L445" s="31">
        <v>45.33</v>
      </c>
      <c r="M445" s="31">
        <v>22.491</v>
      </c>
      <c r="N445" s="32">
        <v>1695.4817399999999</v>
      </c>
      <c r="O445" s="32">
        <v>10347.65463249443</v>
      </c>
      <c r="P445" s="32">
        <v>11442.599866375369</v>
      </c>
      <c r="Q445" s="32">
        <v>81.599999999999994</v>
      </c>
      <c r="R445" s="32">
        <v>81.599999999999994</v>
      </c>
      <c r="S445" s="32"/>
      <c r="T445" s="33">
        <v>1</v>
      </c>
      <c r="U445" s="33">
        <v>1</v>
      </c>
      <c r="V445" s="30">
        <v>37438</v>
      </c>
      <c r="W445" s="30"/>
      <c r="X445" s="34">
        <v>55153</v>
      </c>
      <c r="Y445" s="16">
        <v>1</v>
      </c>
      <c r="Z445" s="75" t="str">
        <f t="shared" si="6"/>
        <v>CAISO_Peaker2</v>
      </c>
      <c r="AA445" s="75">
        <f>IF(IFERROR(MATCH(C445,REN_Existing_Resources!E:E,0),FALSE),1,0)</f>
        <v>0</v>
      </c>
    </row>
    <row r="446" spans="2:27" x14ac:dyDescent="0.25">
      <c r="B446" s="29" t="s">
        <v>3334</v>
      </c>
      <c r="C446" s="29" t="s">
        <v>4098</v>
      </c>
      <c r="D446" s="29" t="s">
        <v>3397</v>
      </c>
      <c r="E446" s="29" t="s">
        <v>1901</v>
      </c>
      <c r="F446" s="29" t="s">
        <v>4099</v>
      </c>
      <c r="G446" s="29" t="s">
        <v>4100</v>
      </c>
      <c r="H446" s="13" t="s">
        <v>3370</v>
      </c>
      <c r="I446" s="13" t="s">
        <v>3400</v>
      </c>
      <c r="J446" s="30" t="s">
        <v>3357</v>
      </c>
      <c r="K446" s="31">
        <v>48.71</v>
      </c>
      <c r="L446" s="31">
        <v>48.71</v>
      </c>
      <c r="M446" s="31">
        <v>21.919499999999999</v>
      </c>
      <c r="N446" s="32">
        <v>5318.6595063607447</v>
      </c>
      <c r="O446" s="32">
        <v>10347.413465249063</v>
      </c>
      <c r="P446" s="32">
        <v>11481.573666067761</v>
      </c>
      <c r="Q446" s="32">
        <v>177.04679691049523</v>
      </c>
      <c r="R446" s="32">
        <v>177.04679691049523</v>
      </c>
      <c r="S446" s="32"/>
      <c r="T446" s="33">
        <v>1</v>
      </c>
      <c r="U446" s="33">
        <v>1</v>
      </c>
      <c r="V446" s="30">
        <v>38875</v>
      </c>
      <c r="W446" s="30"/>
      <c r="X446" s="34">
        <v>55153</v>
      </c>
      <c r="Y446" s="16">
        <v>1</v>
      </c>
      <c r="Z446" s="75" t="str">
        <f t="shared" si="6"/>
        <v>CAISO_Peaker2</v>
      </c>
      <c r="AA446" s="75">
        <f>IF(IFERROR(MATCH(C446,REN_Existing_Resources!E:E,0),FALSE),1,0)</f>
        <v>0</v>
      </c>
    </row>
    <row r="447" spans="2:27" x14ac:dyDescent="0.25">
      <c r="B447" s="29" t="s">
        <v>3334</v>
      </c>
      <c r="C447" s="29" t="s">
        <v>4101</v>
      </c>
      <c r="D447" s="29" t="s">
        <v>134</v>
      </c>
      <c r="E447" s="29" t="s">
        <v>3547</v>
      </c>
      <c r="F447" s="29" t="s">
        <v>4102</v>
      </c>
      <c r="G447" s="29" t="s">
        <v>4103</v>
      </c>
      <c r="H447" s="13" t="s">
        <v>3355</v>
      </c>
      <c r="I447" s="13" t="s">
        <v>3356</v>
      </c>
      <c r="J447" s="30" t="s">
        <v>3357</v>
      </c>
      <c r="K447" s="31">
        <v>52.01</v>
      </c>
      <c r="L447" s="31">
        <v>48</v>
      </c>
      <c r="M447" s="31">
        <v>23.404499999999999</v>
      </c>
      <c r="N447" s="32">
        <v>1764.3458442857143</v>
      </c>
      <c r="O447" s="32">
        <v>10303.281993221315</v>
      </c>
      <c r="P447" s="32">
        <v>11501.115069349289</v>
      </c>
      <c r="Q447" s="32">
        <v>169.82857142857142</v>
      </c>
      <c r="R447" s="32">
        <v>169.82857142857142</v>
      </c>
      <c r="S447" s="32"/>
      <c r="T447" s="33">
        <v>1</v>
      </c>
      <c r="U447" s="33">
        <v>1</v>
      </c>
      <c r="V447" s="30">
        <v>37252</v>
      </c>
      <c r="W447" s="30"/>
      <c r="X447" s="34">
        <v>55153</v>
      </c>
      <c r="Y447" s="16">
        <v>1</v>
      </c>
      <c r="Z447" s="75" t="str">
        <f t="shared" si="6"/>
        <v>CAISO_Peaker2</v>
      </c>
      <c r="AA447" s="75">
        <f>IF(IFERROR(MATCH(C447,REN_Existing_Resources!E:E,0),FALSE),1,0)</f>
        <v>0</v>
      </c>
    </row>
    <row r="448" spans="2:27" x14ac:dyDescent="0.25">
      <c r="B448" s="29" t="s">
        <v>3334</v>
      </c>
      <c r="C448" s="29" t="s">
        <v>4104</v>
      </c>
      <c r="D448" s="29" t="s">
        <v>3351</v>
      </c>
      <c r="E448" s="29" t="s">
        <v>3352</v>
      </c>
      <c r="F448" s="29" t="s">
        <v>4105</v>
      </c>
      <c r="G448" s="29"/>
      <c r="H448" s="13" t="s">
        <v>3488</v>
      </c>
      <c r="I448" s="13" t="s">
        <v>3338</v>
      </c>
      <c r="J448" s="30"/>
      <c r="K448" s="31">
        <v>38.909999999999997</v>
      </c>
      <c r="L448" s="31">
        <v>26.93</v>
      </c>
      <c r="M448" s="31"/>
      <c r="N448" s="32"/>
      <c r="O448" s="32"/>
      <c r="P448" s="32"/>
      <c r="Q448" s="32"/>
      <c r="R448" s="32"/>
      <c r="S448" s="32"/>
      <c r="T448" s="33">
        <v>0</v>
      </c>
      <c r="U448" s="33">
        <v>1</v>
      </c>
      <c r="V448" s="30">
        <v>32143</v>
      </c>
      <c r="W448" s="30"/>
      <c r="X448" s="34">
        <v>55153</v>
      </c>
      <c r="Y448" s="16">
        <v>1</v>
      </c>
      <c r="Z448" s="75" t="str">
        <f t="shared" si="6"/>
        <v>Unclassified</v>
      </c>
      <c r="AA448" s="75">
        <f>IF(IFERROR(MATCH(C448,REN_Existing_Resources!E:E,0),FALSE),1,0)</f>
        <v>0</v>
      </c>
    </row>
    <row r="449" spans="2:27" x14ac:dyDescent="0.25">
      <c r="B449" s="29" t="s">
        <v>3334</v>
      </c>
      <c r="C449" s="29" t="s">
        <v>384</v>
      </c>
      <c r="D449" s="29" t="s">
        <v>3365</v>
      </c>
      <c r="E449" s="29"/>
      <c r="F449" s="29" t="s">
        <v>4106</v>
      </c>
      <c r="G449" s="29"/>
      <c r="H449" s="13" t="s">
        <v>3390</v>
      </c>
      <c r="I449" s="13" t="s">
        <v>3338</v>
      </c>
      <c r="J449" s="30"/>
      <c r="K449" s="31">
        <v>4.9000000000000004</v>
      </c>
      <c r="L449" s="31">
        <v>4.9000000000000004</v>
      </c>
      <c r="M449" s="31"/>
      <c r="N449" s="32"/>
      <c r="O449" s="32"/>
      <c r="P449" s="32"/>
      <c r="Q449" s="32"/>
      <c r="R449" s="32"/>
      <c r="S449" s="32"/>
      <c r="T449" s="33">
        <v>0</v>
      </c>
      <c r="U449" s="33">
        <v>1</v>
      </c>
      <c r="V449" s="30">
        <v>7672</v>
      </c>
      <c r="W449" s="30"/>
      <c r="X449" s="34">
        <v>55153</v>
      </c>
      <c r="Y449" s="16">
        <v>1</v>
      </c>
      <c r="Z449" s="75" t="str">
        <f t="shared" si="6"/>
        <v>RenExistRes</v>
      </c>
      <c r="AA449" s="75">
        <f>IF(IFERROR(MATCH(C449,REN_Existing_Resources!E:E,0),FALSE),1,0)</f>
        <v>1</v>
      </c>
    </row>
    <row r="450" spans="2:27" x14ac:dyDescent="0.25">
      <c r="B450" s="29" t="s">
        <v>3334</v>
      </c>
      <c r="C450" s="29" t="s">
        <v>4107</v>
      </c>
      <c r="D450" s="29" t="s">
        <v>3351</v>
      </c>
      <c r="E450" s="29" t="s">
        <v>3352</v>
      </c>
      <c r="F450" s="29" t="s">
        <v>4108</v>
      </c>
      <c r="G450" s="29" t="s">
        <v>4109</v>
      </c>
      <c r="H450" s="13" t="s">
        <v>3370</v>
      </c>
      <c r="I450" s="13" t="s">
        <v>3371</v>
      </c>
      <c r="J450" s="30" t="s">
        <v>3372</v>
      </c>
      <c r="K450" s="31">
        <v>225.75</v>
      </c>
      <c r="L450" s="31">
        <v>225.75</v>
      </c>
      <c r="M450" s="31">
        <v>18.075996457041626</v>
      </c>
      <c r="N450" s="32">
        <v>17964.721102745792</v>
      </c>
      <c r="O450" s="32">
        <v>9750.5617646566043</v>
      </c>
      <c r="P450" s="32">
        <v>16140.674347305036</v>
      </c>
      <c r="Q450" s="32">
        <v>214.95239149689991</v>
      </c>
      <c r="R450" s="32">
        <v>214.95239149689991</v>
      </c>
      <c r="S450" s="32"/>
      <c r="T450" s="33">
        <v>1</v>
      </c>
      <c r="U450" s="33">
        <v>1</v>
      </c>
      <c r="V450" s="30">
        <v>21337</v>
      </c>
      <c r="W450" s="30">
        <v>44196</v>
      </c>
      <c r="X450" s="34">
        <v>44196</v>
      </c>
      <c r="Y450" s="16">
        <v>1</v>
      </c>
      <c r="Z450" s="75" t="str">
        <f t="shared" si="6"/>
        <v>CAISO_ST</v>
      </c>
      <c r="AA450" s="75">
        <f>IF(IFERROR(MATCH(C450,REN_Existing_Resources!E:E,0),FALSE),1,0)</f>
        <v>0</v>
      </c>
    </row>
    <row r="451" spans="2:27" x14ac:dyDescent="0.25">
      <c r="B451" s="29" t="s">
        <v>3334</v>
      </c>
      <c r="C451" s="29" t="s">
        <v>4110</v>
      </c>
      <c r="D451" s="29" t="s">
        <v>3351</v>
      </c>
      <c r="E451" s="29" t="s">
        <v>3352</v>
      </c>
      <c r="F451" s="29" t="s">
        <v>4111</v>
      </c>
      <c r="G451" s="29" t="s">
        <v>4112</v>
      </c>
      <c r="H451" s="13" t="s">
        <v>3370</v>
      </c>
      <c r="I451" s="13" t="s">
        <v>3371</v>
      </c>
      <c r="J451" s="30" t="s">
        <v>3372</v>
      </c>
      <c r="K451" s="31">
        <v>225.8</v>
      </c>
      <c r="L451" s="31">
        <v>225.8</v>
      </c>
      <c r="M451" s="31">
        <v>18.079999999999998</v>
      </c>
      <c r="N451" s="32">
        <v>17968.7</v>
      </c>
      <c r="O451" s="32">
        <v>9780.0971937845989</v>
      </c>
      <c r="P451" s="32">
        <v>16839.48804195302</v>
      </c>
      <c r="Q451" s="32">
        <v>215</v>
      </c>
      <c r="R451" s="32">
        <v>215</v>
      </c>
      <c r="S451" s="32"/>
      <c r="T451" s="33">
        <v>1</v>
      </c>
      <c r="U451" s="33">
        <v>1</v>
      </c>
      <c r="V451" s="30">
        <v>21520</v>
      </c>
      <c r="W451" s="30">
        <v>44196</v>
      </c>
      <c r="X451" s="34">
        <v>44196</v>
      </c>
      <c r="Y451" s="16">
        <v>1</v>
      </c>
      <c r="Z451" s="75" t="str">
        <f t="shared" si="6"/>
        <v>CAISO_ST</v>
      </c>
      <c r="AA451" s="75">
        <f>IF(IFERROR(MATCH(C451,REN_Existing_Resources!E:E,0),FALSE),1,0)</f>
        <v>0</v>
      </c>
    </row>
    <row r="452" spans="2:27" x14ac:dyDescent="0.25">
      <c r="B452" s="29" t="s">
        <v>3334</v>
      </c>
      <c r="C452" s="29" t="s">
        <v>4113</v>
      </c>
      <c r="D452" s="29" t="s">
        <v>3365</v>
      </c>
      <c r="E452" s="29"/>
      <c r="F452" s="29" t="s">
        <v>4114</v>
      </c>
      <c r="G452" s="29" t="s">
        <v>4115</v>
      </c>
      <c r="H452" s="13" t="s">
        <v>3362</v>
      </c>
      <c r="I452" s="13" t="s">
        <v>3356</v>
      </c>
      <c r="J452" s="30" t="s">
        <v>3364</v>
      </c>
      <c r="K452" s="35">
        <v>15.62</v>
      </c>
      <c r="L452" s="35">
        <v>15.62</v>
      </c>
      <c r="M452" s="35">
        <v>15.62</v>
      </c>
      <c r="N452" s="32"/>
      <c r="O452" s="32">
        <v>7606.0303582401057</v>
      </c>
      <c r="P452" s="32">
        <v>7606.0303582401057</v>
      </c>
      <c r="Q452" s="32"/>
      <c r="R452" s="32"/>
      <c r="S452" s="32"/>
      <c r="T452" s="33">
        <v>1</v>
      </c>
      <c r="U452" s="33">
        <v>1</v>
      </c>
      <c r="V452" s="30">
        <v>30834</v>
      </c>
      <c r="W452" s="30"/>
      <c r="X452" s="34">
        <v>55153</v>
      </c>
      <c r="Y452" s="16">
        <v>1</v>
      </c>
      <c r="Z452" s="75" t="str">
        <f t="shared" si="6"/>
        <v>CAISO_CHP</v>
      </c>
      <c r="AA452" s="75">
        <f>IF(IFERROR(MATCH(C452,REN_Existing_Resources!E:E,0),FALSE),1,0)</f>
        <v>0</v>
      </c>
    </row>
    <row r="453" spans="2:27" x14ac:dyDescent="0.25">
      <c r="B453" s="29" t="s">
        <v>3334</v>
      </c>
      <c r="C453" s="29" t="s">
        <v>812</v>
      </c>
      <c r="D453" s="29" t="s">
        <v>3365</v>
      </c>
      <c r="E453" s="29"/>
      <c r="F453" s="29" t="s">
        <v>4116</v>
      </c>
      <c r="G453" s="29"/>
      <c r="H453" s="13" t="s">
        <v>3337</v>
      </c>
      <c r="I453" s="13" t="s">
        <v>3338</v>
      </c>
      <c r="J453" s="30"/>
      <c r="K453" s="31">
        <v>1.5</v>
      </c>
      <c r="L453" s="31">
        <v>0</v>
      </c>
      <c r="M453" s="31"/>
      <c r="N453" s="32"/>
      <c r="O453" s="32"/>
      <c r="P453" s="32"/>
      <c r="Q453" s="32"/>
      <c r="R453" s="32"/>
      <c r="S453" s="32"/>
      <c r="T453" s="33">
        <v>0</v>
      </c>
      <c r="U453" s="33">
        <v>1</v>
      </c>
      <c r="V453" s="30">
        <v>41806</v>
      </c>
      <c r="W453" s="30"/>
      <c r="X453" s="34">
        <v>55153</v>
      </c>
      <c r="Y453" s="16">
        <v>1</v>
      </c>
      <c r="Z453" s="75" t="str">
        <f t="shared" si="6"/>
        <v>RenExistRes</v>
      </c>
      <c r="AA453" s="75">
        <f>IF(IFERROR(MATCH(C453,REN_Existing_Resources!E:E,0),FALSE),1,0)</f>
        <v>1</v>
      </c>
    </row>
    <row r="454" spans="2:27" x14ac:dyDescent="0.25">
      <c r="B454" s="29" t="s">
        <v>3334</v>
      </c>
      <c r="C454" s="29" t="s">
        <v>958</v>
      </c>
      <c r="D454" s="29" t="s">
        <v>3365</v>
      </c>
      <c r="E454" s="29"/>
      <c r="F454" s="29" t="s">
        <v>4117</v>
      </c>
      <c r="G454" s="29"/>
      <c r="H454" s="13" t="s">
        <v>3337</v>
      </c>
      <c r="I454" s="13" t="s">
        <v>3338</v>
      </c>
      <c r="J454" s="30"/>
      <c r="K454" s="31">
        <v>1.5</v>
      </c>
      <c r="L454" s="31">
        <v>1.36</v>
      </c>
      <c r="M454" s="31"/>
      <c r="N454" s="32"/>
      <c r="O454" s="32"/>
      <c r="P454" s="32"/>
      <c r="Q454" s="32"/>
      <c r="R454" s="32"/>
      <c r="S454" s="32"/>
      <c r="T454" s="33">
        <v>0</v>
      </c>
      <c r="U454" s="33">
        <v>1</v>
      </c>
      <c r="V454" s="30">
        <v>42111</v>
      </c>
      <c r="W454" s="30"/>
      <c r="X454" s="34">
        <v>55153</v>
      </c>
      <c r="Y454" s="16">
        <v>1</v>
      </c>
      <c r="Z454" s="75" t="str">
        <f t="shared" si="6"/>
        <v>RenExistRes</v>
      </c>
      <c r="AA454" s="75">
        <f>IF(IFERROR(MATCH(C454,REN_Existing_Resources!E:E,0),FALSE),1,0)</f>
        <v>1</v>
      </c>
    </row>
    <row r="455" spans="2:27" x14ac:dyDescent="0.25">
      <c r="B455" s="29" t="s">
        <v>3334</v>
      </c>
      <c r="C455" s="29" t="s">
        <v>4118</v>
      </c>
      <c r="D455" s="29" t="s">
        <v>99</v>
      </c>
      <c r="E455" s="29" t="s">
        <v>41</v>
      </c>
      <c r="F455" s="29" t="s">
        <v>4119</v>
      </c>
      <c r="G455" s="29" t="s">
        <v>4120</v>
      </c>
      <c r="H455" s="13" t="s">
        <v>3370</v>
      </c>
      <c r="I455" s="13" t="s">
        <v>3632</v>
      </c>
      <c r="J455" s="30" t="s">
        <v>3633</v>
      </c>
      <c r="K455" s="31">
        <v>21.693333333333332</v>
      </c>
      <c r="L455" s="31">
        <v>21.666666666666668</v>
      </c>
      <c r="M455" s="31">
        <v>5.4233333333333329</v>
      </c>
      <c r="N455" s="32">
        <v>114.98546832641769</v>
      </c>
      <c r="O455" s="32">
        <v>8249.9808206546786</v>
      </c>
      <c r="P455" s="32">
        <v>10043.923282618716</v>
      </c>
      <c r="Q455" s="32">
        <v>60.009220839096351</v>
      </c>
      <c r="R455" s="32">
        <v>60.009220839096351</v>
      </c>
      <c r="S455" s="32"/>
      <c r="T455" s="33">
        <v>1</v>
      </c>
      <c r="U455" s="33">
        <v>1</v>
      </c>
      <c r="V455" s="30">
        <v>40450</v>
      </c>
      <c r="W455" s="30"/>
      <c r="X455" s="34">
        <v>55153</v>
      </c>
      <c r="Y455" s="16">
        <v>3</v>
      </c>
      <c r="Z455" s="75" t="str">
        <f t="shared" ref="Z455:Z518" si="7">IF(J455="",IF(AA455,"RenExistRes","Unclassified"),J455)</f>
        <v>CAISO_Reciprocating_Engine</v>
      </c>
      <c r="AA455" s="75">
        <f>IF(IFERROR(MATCH(C455,REN_Existing_Resources!E:E,0),FALSE),1,0)</f>
        <v>0</v>
      </c>
    </row>
    <row r="456" spans="2:27" x14ac:dyDescent="0.25">
      <c r="B456" s="29" t="s">
        <v>3334</v>
      </c>
      <c r="C456" s="29" t="s">
        <v>4118</v>
      </c>
      <c r="D456" s="29" t="s">
        <v>99</v>
      </c>
      <c r="E456" s="29" t="s">
        <v>41</v>
      </c>
      <c r="F456" s="29" t="s">
        <v>4119</v>
      </c>
      <c r="G456" s="29" t="s">
        <v>4121</v>
      </c>
      <c r="H456" s="13" t="s">
        <v>3370</v>
      </c>
      <c r="I456" s="13" t="s">
        <v>3632</v>
      </c>
      <c r="J456" s="30" t="s">
        <v>3633</v>
      </c>
      <c r="K456" s="31">
        <v>21.693333333333332</v>
      </c>
      <c r="L456" s="31">
        <v>21.666666666666668</v>
      </c>
      <c r="M456" s="31">
        <v>5.4233333333333329</v>
      </c>
      <c r="N456" s="32">
        <v>114.98546832641769</v>
      </c>
      <c r="O456" s="32">
        <v>8249.9808206546786</v>
      </c>
      <c r="P456" s="32">
        <v>10043.923282618716</v>
      </c>
      <c r="Q456" s="32">
        <v>60.009220839096351</v>
      </c>
      <c r="R456" s="32">
        <v>60.009220839096351</v>
      </c>
      <c r="S456" s="32"/>
      <c r="T456" s="33">
        <v>1</v>
      </c>
      <c r="U456" s="33">
        <v>1</v>
      </c>
      <c r="V456" s="30">
        <v>40450</v>
      </c>
      <c r="W456" s="30"/>
      <c r="X456" s="34">
        <v>55153</v>
      </c>
      <c r="Y456" s="16">
        <v>3</v>
      </c>
      <c r="Z456" s="75" t="str">
        <f t="shared" si="7"/>
        <v>CAISO_Reciprocating_Engine</v>
      </c>
      <c r="AA456" s="75">
        <f>IF(IFERROR(MATCH(C456,REN_Existing_Resources!E:E,0),FALSE),1,0)</f>
        <v>0</v>
      </c>
    </row>
    <row r="457" spans="2:27" x14ac:dyDescent="0.25">
      <c r="B457" s="29" t="s">
        <v>3334</v>
      </c>
      <c r="C457" s="29" t="s">
        <v>4118</v>
      </c>
      <c r="D457" s="29" t="s">
        <v>99</v>
      </c>
      <c r="E457" s="29" t="s">
        <v>41</v>
      </c>
      <c r="F457" s="29" t="s">
        <v>4119</v>
      </c>
      <c r="G457" s="29" t="s">
        <v>4122</v>
      </c>
      <c r="H457" s="13" t="s">
        <v>3370</v>
      </c>
      <c r="I457" s="13" t="s">
        <v>3632</v>
      </c>
      <c r="J457" s="30" t="s">
        <v>3633</v>
      </c>
      <c r="K457" s="31">
        <v>21.693333333333332</v>
      </c>
      <c r="L457" s="31">
        <v>21.666666666666668</v>
      </c>
      <c r="M457" s="31">
        <v>5.4233333333333329</v>
      </c>
      <c r="N457" s="32">
        <v>114.98546832641769</v>
      </c>
      <c r="O457" s="32">
        <v>8249.9808206546786</v>
      </c>
      <c r="P457" s="32">
        <v>10043.923282618716</v>
      </c>
      <c r="Q457" s="32">
        <v>60.009220839096351</v>
      </c>
      <c r="R457" s="32">
        <v>60.009220839096351</v>
      </c>
      <c r="S457" s="32"/>
      <c r="T457" s="33">
        <v>1</v>
      </c>
      <c r="U457" s="33">
        <v>1</v>
      </c>
      <c r="V457" s="30">
        <v>40450</v>
      </c>
      <c r="W457" s="30"/>
      <c r="X457" s="34">
        <v>55153</v>
      </c>
      <c r="Y457" s="16">
        <v>3</v>
      </c>
      <c r="Z457" s="75" t="str">
        <f t="shared" si="7"/>
        <v>CAISO_Reciprocating_Engine</v>
      </c>
      <c r="AA457" s="75">
        <f>IF(IFERROR(MATCH(C457,REN_Existing_Resources!E:E,0),FALSE),1,0)</f>
        <v>0</v>
      </c>
    </row>
    <row r="458" spans="2:27" x14ac:dyDescent="0.25">
      <c r="B458" s="29" t="s">
        <v>3334</v>
      </c>
      <c r="C458" s="29" t="s">
        <v>4123</v>
      </c>
      <c r="D458" s="29" t="s">
        <v>99</v>
      </c>
      <c r="E458" s="29" t="s">
        <v>41</v>
      </c>
      <c r="F458" s="29" t="s">
        <v>4124</v>
      </c>
      <c r="G458" s="29" t="s">
        <v>4125</v>
      </c>
      <c r="H458" s="13" t="s">
        <v>3362</v>
      </c>
      <c r="I458" s="13" t="s">
        <v>3632</v>
      </c>
      <c r="J458" s="30" t="s">
        <v>3633</v>
      </c>
      <c r="K458" s="31">
        <v>13.945714285714287</v>
      </c>
      <c r="L458" s="31">
        <v>13.945714285714287</v>
      </c>
      <c r="M458" s="31">
        <v>3.4864285714285717</v>
      </c>
      <c r="N458" s="32">
        <v>73.919258571428585</v>
      </c>
      <c r="O458" s="32">
        <v>8250.1475409836057</v>
      </c>
      <c r="P458" s="32">
        <v>10044.590163934428</v>
      </c>
      <c r="Q458" s="32">
        <v>68.585480093676821</v>
      </c>
      <c r="R458" s="32">
        <v>68.585480093676821</v>
      </c>
      <c r="S458" s="32"/>
      <c r="T458" s="33">
        <v>1</v>
      </c>
      <c r="U458" s="33">
        <v>1</v>
      </c>
      <c r="V458" s="30">
        <v>40450</v>
      </c>
      <c r="W458" s="30"/>
      <c r="X458" s="34">
        <v>55153</v>
      </c>
      <c r="Y458" s="16">
        <v>7</v>
      </c>
      <c r="Z458" s="75" t="str">
        <f t="shared" si="7"/>
        <v>CAISO_Reciprocating_Engine</v>
      </c>
      <c r="AA458" s="75">
        <f>IF(IFERROR(MATCH(C458,REN_Existing_Resources!E:E,0),FALSE),1,0)</f>
        <v>0</v>
      </c>
    </row>
    <row r="459" spans="2:27" x14ac:dyDescent="0.25">
      <c r="B459" s="29" t="s">
        <v>3334</v>
      </c>
      <c r="C459" s="29" t="s">
        <v>4123</v>
      </c>
      <c r="D459" s="29" t="s">
        <v>99</v>
      </c>
      <c r="E459" s="29" t="s">
        <v>41</v>
      </c>
      <c r="F459" s="29" t="s">
        <v>4124</v>
      </c>
      <c r="G459" s="29" t="s">
        <v>4126</v>
      </c>
      <c r="H459" s="13" t="s">
        <v>3362</v>
      </c>
      <c r="I459" s="13" t="s">
        <v>3632</v>
      </c>
      <c r="J459" s="30" t="s">
        <v>3633</v>
      </c>
      <c r="K459" s="31">
        <v>13.945714285714287</v>
      </c>
      <c r="L459" s="31">
        <v>13.945714285714287</v>
      </c>
      <c r="M459" s="31">
        <v>3.4864285714285717</v>
      </c>
      <c r="N459" s="32">
        <v>73.919258571428585</v>
      </c>
      <c r="O459" s="32">
        <v>8250.1475409836057</v>
      </c>
      <c r="P459" s="32">
        <v>10044.590163934428</v>
      </c>
      <c r="Q459" s="32">
        <v>68.585480093676821</v>
      </c>
      <c r="R459" s="32">
        <v>68.585480093676821</v>
      </c>
      <c r="S459" s="32"/>
      <c r="T459" s="33">
        <v>1</v>
      </c>
      <c r="U459" s="33">
        <v>1</v>
      </c>
      <c r="V459" s="30">
        <v>40450</v>
      </c>
      <c r="W459" s="30"/>
      <c r="X459" s="34">
        <v>55153</v>
      </c>
      <c r="Y459" s="16">
        <v>7</v>
      </c>
      <c r="Z459" s="75" t="str">
        <f t="shared" si="7"/>
        <v>CAISO_Reciprocating_Engine</v>
      </c>
      <c r="AA459" s="75">
        <f>IF(IFERROR(MATCH(C459,REN_Existing_Resources!E:E,0),FALSE),1,0)</f>
        <v>0</v>
      </c>
    </row>
    <row r="460" spans="2:27" x14ac:dyDescent="0.25">
      <c r="B460" s="29" t="s">
        <v>3334</v>
      </c>
      <c r="C460" s="29" t="s">
        <v>4123</v>
      </c>
      <c r="D460" s="29" t="s">
        <v>99</v>
      </c>
      <c r="E460" s="29" t="s">
        <v>41</v>
      </c>
      <c r="F460" s="29" t="s">
        <v>4124</v>
      </c>
      <c r="G460" s="29" t="s">
        <v>4127</v>
      </c>
      <c r="H460" s="13" t="s">
        <v>3362</v>
      </c>
      <c r="I460" s="13" t="s">
        <v>3632</v>
      </c>
      <c r="J460" s="30" t="s">
        <v>3633</v>
      </c>
      <c r="K460" s="31">
        <v>13.945714285714287</v>
      </c>
      <c r="L460" s="31">
        <v>13.945714285714287</v>
      </c>
      <c r="M460" s="31">
        <v>3.4864285714285717</v>
      </c>
      <c r="N460" s="32">
        <v>73.919258571428585</v>
      </c>
      <c r="O460" s="32">
        <v>8250.1475409836057</v>
      </c>
      <c r="P460" s="32">
        <v>10044.590163934428</v>
      </c>
      <c r="Q460" s="32">
        <v>68.585480093676821</v>
      </c>
      <c r="R460" s="32">
        <v>68.585480093676821</v>
      </c>
      <c r="S460" s="32"/>
      <c r="T460" s="33">
        <v>1</v>
      </c>
      <c r="U460" s="33">
        <v>1</v>
      </c>
      <c r="V460" s="30">
        <v>40450</v>
      </c>
      <c r="W460" s="30"/>
      <c r="X460" s="34">
        <v>55153</v>
      </c>
      <c r="Y460" s="16">
        <v>7</v>
      </c>
      <c r="Z460" s="75" t="str">
        <f t="shared" si="7"/>
        <v>CAISO_Reciprocating_Engine</v>
      </c>
      <c r="AA460" s="75">
        <f>IF(IFERROR(MATCH(C460,REN_Existing_Resources!E:E,0),FALSE),1,0)</f>
        <v>0</v>
      </c>
    </row>
    <row r="461" spans="2:27" x14ac:dyDescent="0.25">
      <c r="B461" s="29" t="s">
        <v>3334</v>
      </c>
      <c r="C461" s="29" t="s">
        <v>4123</v>
      </c>
      <c r="D461" s="29" t="s">
        <v>99</v>
      </c>
      <c r="E461" s="29" t="s">
        <v>41</v>
      </c>
      <c r="F461" s="29" t="s">
        <v>4124</v>
      </c>
      <c r="G461" s="29" t="s">
        <v>4128</v>
      </c>
      <c r="H461" s="13" t="s">
        <v>3362</v>
      </c>
      <c r="I461" s="13" t="s">
        <v>3632</v>
      </c>
      <c r="J461" s="30" t="s">
        <v>3633</v>
      </c>
      <c r="K461" s="31">
        <v>13.945714285714287</v>
      </c>
      <c r="L461" s="31">
        <v>13.945714285714287</v>
      </c>
      <c r="M461" s="31">
        <v>3.4864285714285717</v>
      </c>
      <c r="N461" s="32">
        <v>73.919258571428585</v>
      </c>
      <c r="O461" s="32">
        <v>8250.1475409836057</v>
      </c>
      <c r="P461" s="32">
        <v>10044.590163934428</v>
      </c>
      <c r="Q461" s="32">
        <v>68.585480093676821</v>
      </c>
      <c r="R461" s="32">
        <v>68.585480093676821</v>
      </c>
      <c r="S461" s="32"/>
      <c r="T461" s="33">
        <v>1</v>
      </c>
      <c r="U461" s="33">
        <v>1</v>
      </c>
      <c r="V461" s="30">
        <v>40450</v>
      </c>
      <c r="W461" s="30"/>
      <c r="X461" s="34">
        <v>55153</v>
      </c>
      <c r="Y461" s="16">
        <v>7</v>
      </c>
      <c r="Z461" s="75" t="str">
        <f t="shared" si="7"/>
        <v>CAISO_Reciprocating_Engine</v>
      </c>
      <c r="AA461" s="75">
        <f>IF(IFERROR(MATCH(C461,REN_Existing_Resources!E:E,0),FALSE),1,0)</f>
        <v>0</v>
      </c>
    </row>
    <row r="462" spans="2:27" x14ac:dyDescent="0.25">
      <c r="B462" s="29" t="s">
        <v>3334</v>
      </c>
      <c r="C462" s="29" t="s">
        <v>4123</v>
      </c>
      <c r="D462" s="29" t="s">
        <v>99</v>
      </c>
      <c r="E462" s="29" t="s">
        <v>41</v>
      </c>
      <c r="F462" s="29" t="s">
        <v>4124</v>
      </c>
      <c r="G462" s="29" t="s">
        <v>4129</v>
      </c>
      <c r="H462" s="13" t="s">
        <v>3362</v>
      </c>
      <c r="I462" s="13" t="s">
        <v>3632</v>
      </c>
      <c r="J462" s="30" t="s">
        <v>3633</v>
      </c>
      <c r="K462" s="31">
        <v>13.945714285714287</v>
      </c>
      <c r="L462" s="31">
        <v>13.945714285714287</v>
      </c>
      <c r="M462" s="31">
        <v>3.4864285714285717</v>
      </c>
      <c r="N462" s="32">
        <v>73.919262857142868</v>
      </c>
      <c r="O462" s="32">
        <v>8249.9510755992615</v>
      </c>
      <c r="P462" s="32">
        <v>10043.804302397053</v>
      </c>
      <c r="Q462" s="32">
        <v>51.428571428571431</v>
      </c>
      <c r="R462" s="32">
        <v>51.428571428571431</v>
      </c>
      <c r="S462" s="32"/>
      <c r="T462" s="33">
        <v>1</v>
      </c>
      <c r="U462" s="33">
        <v>1</v>
      </c>
      <c r="V462" s="30">
        <v>40450</v>
      </c>
      <c r="W462" s="30"/>
      <c r="X462" s="34">
        <v>55153</v>
      </c>
      <c r="Y462" s="16">
        <v>7</v>
      </c>
      <c r="Z462" s="75" t="str">
        <f t="shared" si="7"/>
        <v>CAISO_Reciprocating_Engine</v>
      </c>
      <c r="AA462" s="75">
        <f>IF(IFERROR(MATCH(C462,REN_Existing_Resources!E:E,0),FALSE),1,0)</f>
        <v>0</v>
      </c>
    </row>
    <row r="463" spans="2:27" x14ac:dyDescent="0.25">
      <c r="B463" s="29" t="s">
        <v>3334</v>
      </c>
      <c r="C463" s="29" t="s">
        <v>4123</v>
      </c>
      <c r="D463" s="29" t="s">
        <v>99</v>
      </c>
      <c r="E463" s="29" t="s">
        <v>41</v>
      </c>
      <c r="F463" s="29" t="s">
        <v>4124</v>
      </c>
      <c r="G463" s="29" t="s">
        <v>4130</v>
      </c>
      <c r="H463" s="13" t="s">
        <v>3362</v>
      </c>
      <c r="I463" s="13" t="s">
        <v>3632</v>
      </c>
      <c r="J463" s="30" t="s">
        <v>3633</v>
      </c>
      <c r="K463" s="31">
        <v>13.945714285714287</v>
      </c>
      <c r="L463" s="31">
        <v>13.945714285714287</v>
      </c>
      <c r="M463" s="31">
        <v>3.4864285714285717</v>
      </c>
      <c r="N463" s="32">
        <v>73.919262857142868</v>
      </c>
      <c r="O463" s="32">
        <v>8249.9510755992615</v>
      </c>
      <c r="P463" s="32">
        <v>10043.804302397053</v>
      </c>
      <c r="Q463" s="32">
        <v>51.428571428571431</v>
      </c>
      <c r="R463" s="32">
        <v>51.428571428571431</v>
      </c>
      <c r="S463" s="32"/>
      <c r="T463" s="33">
        <v>1</v>
      </c>
      <c r="U463" s="33">
        <v>1</v>
      </c>
      <c r="V463" s="30">
        <v>40450</v>
      </c>
      <c r="W463" s="30"/>
      <c r="X463" s="34">
        <v>55153</v>
      </c>
      <c r="Y463" s="16">
        <v>7</v>
      </c>
      <c r="Z463" s="75" t="str">
        <f t="shared" si="7"/>
        <v>CAISO_Reciprocating_Engine</v>
      </c>
      <c r="AA463" s="75">
        <f>IF(IFERROR(MATCH(C463,REN_Existing_Resources!E:E,0),FALSE),1,0)</f>
        <v>0</v>
      </c>
    </row>
    <row r="464" spans="2:27" x14ac:dyDescent="0.25">
      <c r="B464" s="29" t="s">
        <v>3334</v>
      </c>
      <c r="C464" s="29" t="s">
        <v>4123</v>
      </c>
      <c r="D464" s="29" t="s">
        <v>99</v>
      </c>
      <c r="E464" s="29" t="s">
        <v>41</v>
      </c>
      <c r="F464" s="29" t="s">
        <v>4124</v>
      </c>
      <c r="G464" s="29" t="s">
        <v>4131</v>
      </c>
      <c r="H464" s="13" t="s">
        <v>3362</v>
      </c>
      <c r="I464" s="13" t="s">
        <v>3632</v>
      </c>
      <c r="J464" s="30" t="s">
        <v>3633</v>
      </c>
      <c r="K464" s="31">
        <v>13.945714285714287</v>
      </c>
      <c r="L464" s="31">
        <v>13.945714285714287</v>
      </c>
      <c r="M464" s="31">
        <v>3.4864285714285717</v>
      </c>
      <c r="N464" s="32">
        <v>73.919262857142868</v>
      </c>
      <c r="O464" s="32">
        <v>8249.9510755992615</v>
      </c>
      <c r="P464" s="32">
        <v>10043.804302397053</v>
      </c>
      <c r="Q464" s="32">
        <v>51.428571428571431</v>
      </c>
      <c r="R464" s="32">
        <v>51.428571428571431</v>
      </c>
      <c r="S464" s="32"/>
      <c r="T464" s="33">
        <v>1</v>
      </c>
      <c r="U464" s="33">
        <v>1</v>
      </c>
      <c r="V464" s="30">
        <v>40450</v>
      </c>
      <c r="W464" s="30"/>
      <c r="X464" s="34">
        <v>55153</v>
      </c>
      <c r="Y464" s="16">
        <v>7</v>
      </c>
      <c r="Z464" s="75" t="str">
        <f t="shared" si="7"/>
        <v>CAISO_Reciprocating_Engine</v>
      </c>
      <c r="AA464" s="75">
        <f>IF(IFERROR(MATCH(C464,REN_Existing_Resources!E:E,0),FALSE),1,0)</f>
        <v>0</v>
      </c>
    </row>
    <row r="465" spans="2:27" x14ac:dyDescent="0.25">
      <c r="B465" s="29" t="s">
        <v>3334</v>
      </c>
      <c r="C465" s="29" t="s">
        <v>4132</v>
      </c>
      <c r="D465" s="29" t="s">
        <v>99</v>
      </c>
      <c r="E465" s="29" t="s">
        <v>41</v>
      </c>
      <c r="F465" s="29" t="s">
        <v>4133</v>
      </c>
      <c r="G465" s="29"/>
      <c r="H465" s="13" t="s">
        <v>3390</v>
      </c>
      <c r="I465" s="13" t="s">
        <v>3338</v>
      </c>
      <c r="J465" s="30" t="s">
        <v>3391</v>
      </c>
      <c r="K465" s="31">
        <v>1.25</v>
      </c>
      <c r="L465" s="31">
        <v>0</v>
      </c>
      <c r="M465" s="31"/>
      <c r="N465" s="32"/>
      <c r="O465" s="32"/>
      <c r="P465" s="32"/>
      <c r="Q465" s="32"/>
      <c r="R465" s="32"/>
      <c r="S465" s="32"/>
      <c r="T465" s="33">
        <v>0</v>
      </c>
      <c r="U465" s="33">
        <v>1</v>
      </c>
      <c r="V465" s="74">
        <v>1</v>
      </c>
      <c r="W465" s="30"/>
      <c r="X465" s="34">
        <v>55153</v>
      </c>
      <c r="Y465" s="16">
        <v>1</v>
      </c>
      <c r="Z465" s="75" t="str">
        <f t="shared" si="7"/>
        <v>CAISO_Hydro</v>
      </c>
      <c r="AA465" s="75">
        <f>IF(IFERROR(MATCH(C465,REN_Existing_Resources!E:E,0),FALSE),1,0)</f>
        <v>0</v>
      </c>
    </row>
    <row r="466" spans="2:27" x14ac:dyDescent="0.25">
      <c r="B466" s="29" t="s">
        <v>3334</v>
      </c>
      <c r="C466" s="29" t="s">
        <v>687</v>
      </c>
      <c r="D466" s="29" t="s">
        <v>134</v>
      </c>
      <c r="E466" s="29" t="s">
        <v>3446</v>
      </c>
      <c r="F466" s="29" t="s">
        <v>686</v>
      </c>
      <c r="G466" s="29"/>
      <c r="H466" s="13" t="s">
        <v>3337</v>
      </c>
      <c r="I466" s="13" t="s">
        <v>3338</v>
      </c>
      <c r="J466" s="30"/>
      <c r="K466" s="31">
        <v>20</v>
      </c>
      <c r="L466" s="31">
        <v>13.58</v>
      </c>
      <c r="M466" s="31"/>
      <c r="N466" s="32"/>
      <c r="O466" s="32"/>
      <c r="P466" s="32"/>
      <c r="Q466" s="32"/>
      <c r="R466" s="32"/>
      <c r="S466" s="32"/>
      <c r="T466" s="33">
        <v>0</v>
      </c>
      <c r="U466" s="33">
        <v>1</v>
      </c>
      <c r="V466" s="30">
        <v>41151</v>
      </c>
      <c r="W466" s="30"/>
      <c r="X466" s="34">
        <v>55153</v>
      </c>
      <c r="Y466" s="16">
        <v>1</v>
      </c>
      <c r="Z466" s="75" t="str">
        <f t="shared" si="7"/>
        <v>RenExistRes</v>
      </c>
      <c r="AA466" s="75">
        <f>IF(IFERROR(MATCH(C466,REN_Existing_Resources!E:E,0),FALSE),1,0)</f>
        <v>1</v>
      </c>
    </row>
    <row r="467" spans="2:27" x14ac:dyDescent="0.25">
      <c r="B467" s="29" t="s">
        <v>3334</v>
      </c>
      <c r="C467" s="29" t="s">
        <v>4134</v>
      </c>
      <c r="D467" s="29" t="s">
        <v>3365</v>
      </c>
      <c r="E467" s="29"/>
      <c r="F467" s="29" t="s">
        <v>4135</v>
      </c>
      <c r="G467" s="29"/>
      <c r="H467" s="13" t="s">
        <v>3390</v>
      </c>
      <c r="I467" s="13" t="s">
        <v>3338</v>
      </c>
      <c r="J467" s="30" t="s">
        <v>3391</v>
      </c>
      <c r="K467" s="31">
        <v>933.1</v>
      </c>
      <c r="L467" s="31">
        <v>501.66</v>
      </c>
      <c r="M467" s="31"/>
      <c r="N467" s="32"/>
      <c r="O467" s="32"/>
      <c r="P467" s="32"/>
      <c r="Q467" s="32"/>
      <c r="R467" s="32"/>
      <c r="S467" s="32"/>
      <c r="T467" s="33">
        <v>0</v>
      </c>
      <c r="U467" s="33">
        <v>1</v>
      </c>
      <c r="V467" s="30">
        <v>24838</v>
      </c>
      <c r="W467" s="30"/>
      <c r="X467" s="34">
        <v>55153</v>
      </c>
      <c r="Y467" s="16">
        <v>1</v>
      </c>
      <c r="Z467" s="75" t="str">
        <f t="shared" si="7"/>
        <v>CAISO_Hydro</v>
      </c>
      <c r="AA467" s="75">
        <f>IF(IFERROR(MATCH(C467,REN_Existing_Resources!E:E,0),FALSE),1,0)</f>
        <v>0</v>
      </c>
    </row>
    <row r="468" spans="2:27" x14ac:dyDescent="0.25">
      <c r="B468" s="29" t="s">
        <v>3334</v>
      </c>
      <c r="C468" s="29" t="s">
        <v>4136</v>
      </c>
      <c r="D468" s="29" t="s">
        <v>3342</v>
      </c>
      <c r="E468" s="29" t="s">
        <v>3966</v>
      </c>
      <c r="F468" s="29" t="s">
        <v>4137</v>
      </c>
      <c r="G468" s="29"/>
      <c r="H468" s="13" t="s">
        <v>3404</v>
      </c>
      <c r="I468" s="13" t="s">
        <v>3338</v>
      </c>
      <c r="J468" s="30"/>
      <c r="K468" s="31">
        <v>0.5</v>
      </c>
      <c r="L468" s="31">
        <v>0</v>
      </c>
      <c r="M468" s="31"/>
      <c r="N468" s="32"/>
      <c r="O468" s="32"/>
      <c r="P468" s="32"/>
      <c r="Q468" s="32"/>
      <c r="R468" s="32"/>
      <c r="S468" s="32"/>
      <c r="T468" s="33">
        <v>0</v>
      </c>
      <c r="U468" s="33">
        <v>1</v>
      </c>
      <c r="V468" s="30">
        <v>31048</v>
      </c>
      <c r="W468" s="30"/>
      <c r="X468" s="34">
        <v>55153</v>
      </c>
      <c r="Y468" s="16">
        <v>1</v>
      </c>
      <c r="Z468" s="75" t="str">
        <f t="shared" si="7"/>
        <v>Unclassified</v>
      </c>
      <c r="AA468" s="75">
        <f>IF(IFERROR(MATCH(C468,REN_Existing_Resources!E:E,0),FALSE),1,0)</f>
        <v>0</v>
      </c>
    </row>
    <row r="469" spans="2:27" x14ac:dyDescent="0.25">
      <c r="B469" s="29" t="s">
        <v>3334</v>
      </c>
      <c r="C469" s="29" t="s">
        <v>4138</v>
      </c>
      <c r="D469" s="29" t="s">
        <v>3365</v>
      </c>
      <c r="E469" s="29"/>
      <c r="F469" s="29" t="s">
        <v>4139</v>
      </c>
      <c r="G469" s="29" t="s">
        <v>4140</v>
      </c>
      <c r="H469" s="13" t="s">
        <v>3355</v>
      </c>
      <c r="I469" s="13" t="s">
        <v>3356</v>
      </c>
      <c r="J469" s="30" t="s">
        <v>3357</v>
      </c>
      <c r="K469" s="31">
        <v>50.61</v>
      </c>
      <c r="L469" s="31">
        <v>48</v>
      </c>
      <c r="M469" s="31">
        <v>15.183</v>
      </c>
      <c r="N469" s="32">
        <v>1716.8531853990514</v>
      </c>
      <c r="O469" s="32">
        <v>10297.181777970573</v>
      </c>
      <c r="P469" s="32">
        <v>12585.559949557084</v>
      </c>
      <c r="Q469" s="32">
        <v>166.9952567539699</v>
      </c>
      <c r="R469" s="32">
        <v>166.9952567539699</v>
      </c>
      <c r="S469" s="32"/>
      <c r="T469" s="33">
        <v>1</v>
      </c>
      <c r="U469" s="33">
        <v>1</v>
      </c>
      <c r="V469" s="30">
        <v>37428</v>
      </c>
      <c r="W469" s="30"/>
      <c r="X469" s="34">
        <v>55153</v>
      </c>
      <c r="Y469" s="16">
        <v>1</v>
      </c>
      <c r="Z469" s="75" t="str">
        <f t="shared" si="7"/>
        <v>CAISO_Peaker2</v>
      </c>
      <c r="AA469" s="75">
        <f>IF(IFERROR(MATCH(C469,REN_Existing_Resources!E:E,0),FALSE),1,0)</f>
        <v>0</v>
      </c>
    </row>
    <row r="470" spans="2:27" x14ac:dyDescent="0.25">
      <c r="B470" s="29" t="s">
        <v>3334</v>
      </c>
      <c r="C470" s="29" t="s">
        <v>4141</v>
      </c>
      <c r="D470" s="29" t="s">
        <v>3397</v>
      </c>
      <c r="E470" s="29" t="s">
        <v>1901</v>
      </c>
      <c r="F470" s="29" t="s">
        <v>4142</v>
      </c>
      <c r="G470" s="29" t="s">
        <v>4143</v>
      </c>
      <c r="H470" s="13" t="s">
        <v>3355</v>
      </c>
      <c r="I470" s="13" t="s">
        <v>3400</v>
      </c>
      <c r="J470" s="30" t="s">
        <v>3357</v>
      </c>
      <c r="K470" s="31">
        <v>51.25</v>
      </c>
      <c r="L470" s="31">
        <v>48</v>
      </c>
      <c r="M470" s="31">
        <v>23.062499999999996</v>
      </c>
      <c r="N470" s="32">
        <v>5596.0024769815846</v>
      </c>
      <c r="O470" s="32">
        <v>10287.452848156376</v>
      </c>
      <c r="P470" s="32">
        <v>11420.643032596483</v>
      </c>
      <c r="Q470" s="32">
        <v>164.13130504403523</v>
      </c>
      <c r="R470" s="32">
        <v>164.13130504403523</v>
      </c>
      <c r="S470" s="32"/>
      <c r="T470" s="33">
        <v>1</v>
      </c>
      <c r="U470" s="33">
        <v>1</v>
      </c>
      <c r="V470" s="30">
        <v>37190</v>
      </c>
      <c r="W470" s="30"/>
      <c r="X470" s="34">
        <v>55153</v>
      </c>
      <c r="Y470" s="16">
        <v>1</v>
      </c>
      <c r="Z470" s="75" t="str">
        <f t="shared" si="7"/>
        <v>CAISO_Peaker2</v>
      </c>
      <c r="AA470" s="75">
        <f>IF(IFERROR(MATCH(C470,REN_Existing_Resources!E:E,0),FALSE),1,0)</f>
        <v>0</v>
      </c>
    </row>
    <row r="471" spans="2:27" x14ac:dyDescent="0.25">
      <c r="B471" s="29" t="s">
        <v>3334</v>
      </c>
      <c r="C471" s="29" t="s">
        <v>4144</v>
      </c>
      <c r="D471" s="29" t="s">
        <v>134</v>
      </c>
      <c r="E471" s="29" t="s">
        <v>3547</v>
      </c>
      <c r="F471" s="29" t="s">
        <v>4145</v>
      </c>
      <c r="G471" s="29" t="s">
        <v>4146</v>
      </c>
      <c r="H471" s="13" t="s">
        <v>3355</v>
      </c>
      <c r="I471" s="13" t="s">
        <v>3356</v>
      </c>
      <c r="J471" s="30" t="s">
        <v>3357</v>
      </c>
      <c r="K471" s="31">
        <v>59.954999999999998</v>
      </c>
      <c r="L471" s="31">
        <v>55.58</v>
      </c>
      <c r="M471" s="31">
        <v>26.979749999999996</v>
      </c>
      <c r="N471" s="32">
        <v>2033.865730472103</v>
      </c>
      <c r="O471" s="32">
        <v>10269.046873084002</v>
      </c>
      <c r="P471" s="32">
        <v>15148.389876694602</v>
      </c>
      <c r="Q471" s="32">
        <v>205.85407725321886</v>
      </c>
      <c r="R471" s="32">
        <v>205.85407725321886</v>
      </c>
      <c r="S471" s="32"/>
      <c r="T471" s="33">
        <v>1</v>
      </c>
      <c r="U471" s="33">
        <v>1</v>
      </c>
      <c r="V471" s="30">
        <v>39937</v>
      </c>
      <c r="W471" s="30"/>
      <c r="X471" s="34">
        <v>55153</v>
      </c>
      <c r="Y471" s="16">
        <v>2</v>
      </c>
      <c r="Z471" s="75" t="str">
        <f t="shared" si="7"/>
        <v>CAISO_Peaker2</v>
      </c>
      <c r="AA471" s="75">
        <f>IF(IFERROR(MATCH(C471,REN_Existing_Resources!E:E,0),FALSE),1,0)</f>
        <v>0</v>
      </c>
    </row>
    <row r="472" spans="2:27" x14ac:dyDescent="0.25">
      <c r="B472" s="29" t="s">
        <v>3334</v>
      </c>
      <c r="C472" s="29" t="s">
        <v>2434</v>
      </c>
      <c r="D472" s="29" t="s">
        <v>3342</v>
      </c>
      <c r="E472" s="29" t="s">
        <v>3343</v>
      </c>
      <c r="F472" s="29" t="s">
        <v>4147</v>
      </c>
      <c r="G472" s="29"/>
      <c r="H472" s="13" t="s">
        <v>3390</v>
      </c>
      <c r="I472" s="13" t="s">
        <v>3338</v>
      </c>
      <c r="J472" s="30" t="s">
        <v>3391</v>
      </c>
      <c r="K472" s="31">
        <v>3.01</v>
      </c>
      <c r="L472" s="31">
        <v>1.1100000000000001</v>
      </c>
      <c r="M472" s="31"/>
      <c r="N472" s="32"/>
      <c r="O472" s="32"/>
      <c r="P472" s="32"/>
      <c r="Q472" s="32"/>
      <c r="R472" s="32"/>
      <c r="S472" s="32"/>
      <c r="T472" s="33">
        <v>0</v>
      </c>
      <c r="U472" s="33">
        <v>1</v>
      </c>
      <c r="V472" s="30">
        <v>30574</v>
      </c>
      <c r="W472" s="30"/>
      <c r="X472" s="34">
        <v>55153</v>
      </c>
      <c r="Y472" s="16">
        <v>1</v>
      </c>
      <c r="Z472" s="75" t="str">
        <f t="shared" si="7"/>
        <v>CAISO_Hydro</v>
      </c>
      <c r="AA472" s="75">
        <f>IF(IFERROR(MATCH(C472,REN_Existing_Resources!E:E,0),FALSE),1,0)</f>
        <v>1</v>
      </c>
    </row>
    <row r="473" spans="2:27" x14ac:dyDescent="0.25">
      <c r="B473" s="29" t="s">
        <v>3334</v>
      </c>
      <c r="C473" s="29" t="s">
        <v>4148</v>
      </c>
      <c r="D473" s="29" t="s">
        <v>3365</v>
      </c>
      <c r="E473" s="29"/>
      <c r="F473" s="29" t="s">
        <v>4149</v>
      </c>
      <c r="G473" s="29" t="s">
        <v>4150</v>
      </c>
      <c r="H473" s="13" t="s">
        <v>3370</v>
      </c>
      <c r="I473" s="13" t="s">
        <v>3439</v>
      </c>
      <c r="J473" s="30" t="s">
        <v>3523</v>
      </c>
      <c r="K473" s="31">
        <v>493.63</v>
      </c>
      <c r="L473" s="31">
        <v>490</v>
      </c>
      <c r="M473" s="31">
        <v>289.59109530476195</v>
      </c>
      <c r="N473" s="32">
        <v>44095.723435619046</v>
      </c>
      <c r="O473" s="32">
        <v>7019.6868815084517</v>
      </c>
      <c r="P473" s="32">
        <v>7936.1099840273055</v>
      </c>
      <c r="Q473" s="32">
        <v>440.03588571428571</v>
      </c>
      <c r="R473" s="32">
        <v>440.03588571428571</v>
      </c>
      <c r="S473" s="32"/>
      <c r="T473" s="33">
        <v>1</v>
      </c>
      <c r="U473" s="33">
        <v>1</v>
      </c>
      <c r="V473" s="30">
        <v>40340</v>
      </c>
      <c r="W473" s="30"/>
      <c r="X473" s="34">
        <v>55153</v>
      </c>
      <c r="Y473" s="16">
        <v>1</v>
      </c>
      <c r="Z473" s="75" t="str">
        <f t="shared" si="7"/>
        <v>CAISO_CCGT2</v>
      </c>
      <c r="AA473" s="75">
        <f>IF(IFERROR(MATCH(C473,REN_Existing_Resources!E:E,0),FALSE),1,0)</f>
        <v>0</v>
      </c>
    </row>
    <row r="474" spans="2:27" x14ac:dyDescent="0.25">
      <c r="B474" s="29" t="s">
        <v>3334</v>
      </c>
      <c r="C474" s="29" t="s">
        <v>4151</v>
      </c>
      <c r="D474" s="29" t="s">
        <v>3351</v>
      </c>
      <c r="E474" s="29" t="s">
        <v>3352</v>
      </c>
      <c r="F474" s="29" t="s">
        <v>4152</v>
      </c>
      <c r="G474" s="29" t="s">
        <v>4153</v>
      </c>
      <c r="H474" s="13" t="s">
        <v>3370</v>
      </c>
      <c r="I474" s="13" t="s">
        <v>3439</v>
      </c>
      <c r="J474" s="30" t="s">
        <v>3523</v>
      </c>
      <c r="K474" s="31">
        <v>263</v>
      </c>
      <c r="L474" s="31">
        <v>263</v>
      </c>
      <c r="M474" s="31">
        <v>144.65</v>
      </c>
      <c r="N474" s="32">
        <v>22025.696315789475</v>
      </c>
      <c r="O474" s="32">
        <v>6999.8126842105276</v>
      </c>
      <c r="P474" s="32">
        <v>7690.0412440191394</v>
      </c>
      <c r="Q474" s="32">
        <v>127.34736842105264</v>
      </c>
      <c r="R474" s="32">
        <v>126.8859649122807</v>
      </c>
      <c r="S474" s="32"/>
      <c r="T474" s="33">
        <v>1</v>
      </c>
      <c r="U474" s="33">
        <v>1</v>
      </c>
      <c r="V474" s="30">
        <v>41454</v>
      </c>
      <c r="W474" s="30"/>
      <c r="X474" s="34">
        <v>55153</v>
      </c>
      <c r="Y474" s="16">
        <v>1</v>
      </c>
      <c r="Z474" s="75" t="str">
        <f t="shared" si="7"/>
        <v>CAISO_CCGT2</v>
      </c>
      <c r="AA474" s="75">
        <f>IF(IFERROR(MATCH(C474,REN_Existing_Resources!E:E,0),FALSE),1,0)</f>
        <v>0</v>
      </c>
    </row>
    <row r="475" spans="2:27" x14ac:dyDescent="0.25">
      <c r="B475" s="29" t="s">
        <v>3334</v>
      </c>
      <c r="C475" s="29" t="s">
        <v>440</v>
      </c>
      <c r="D475" s="29" t="s">
        <v>3365</v>
      </c>
      <c r="E475" s="29"/>
      <c r="F475" s="29" t="s">
        <v>4154</v>
      </c>
      <c r="G475" s="29"/>
      <c r="H475" s="13" t="s">
        <v>3390</v>
      </c>
      <c r="I475" s="13" t="s">
        <v>3338</v>
      </c>
      <c r="J475" s="30"/>
      <c r="K475" s="31">
        <v>8</v>
      </c>
      <c r="L475" s="31">
        <v>8</v>
      </c>
      <c r="M475" s="31"/>
      <c r="N475" s="32"/>
      <c r="O475" s="32"/>
      <c r="P475" s="32"/>
      <c r="Q475" s="32"/>
      <c r="R475" s="32"/>
      <c r="S475" s="32"/>
      <c r="T475" s="33">
        <v>0</v>
      </c>
      <c r="U475" s="33">
        <v>1</v>
      </c>
      <c r="V475" s="30">
        <v>28856</v>
      </c>
      <c r="W475" s="30"/>
      <c r="X475" s="34">
        <v>55153</v>
      </c>
      <c r="Y475" s="16">
        <v>1</v>
      </c>
      <c r="Z475" s="75" t="str">
        <f t="shared" si="7"/>
        <v>RenExistRes</v>
      </c>
      <c r="AA475" s="75">
        <f>IF(IFERROR(MATCH(C475,REN_Existing_Resources!E:E,0),FALSE),1,0)</f>
        <v>1</v>
      </c>
    </row>
    <row r="476" spans="2:27" x14ac:dyDescent="0.25">
      <c r="B476" s="29" t="s">
        <v>3334</v>
      </c>
      <c r="C476" s="29" t="s">
        <v>2679</v>
      </c>
      <c r="D476" s="29" t="s">
        <v>3365</v>
      </c>
      <c r="E476" s="29"/>
      <c r="F476" s="29" t="s">
        <v>4155</v>
      </c>
      <c r="G476" s="29"/>
      <c r="H476" s="13" t="s">
        <v>3390</v>
      </c>
      <c r="I476" s="13" t="s">
        <v>3338</v>
      </c>
      <c r="J476" s="30" t="s">
        <v>3391</v>
      </c>
      <c r="K476" s="31">
        <v>405</v>
      </c>
      <c r="L476" s="31">
        <v>307</v>
      </c>
      <c r="M476" s="31"/>
      <c r="N476" s="32"/>
      <c r="O476" s="32"/>
      <c r="P476" s="32"/>
      <c r="Q476" s="32"/>
      <c r="R476" s="32"/>
      <c r="S476" s="32"/>
      <c r="T476" s="33">
        <v>0</v>
      </c>
      <c r="U476" s="33">
        <v>1</v>
      </c>
      <c r="V476" s="30">
        <v>38899</v>
      </c>
      <c r="W476" s="30"/>
      <c r="X476" s="34">
        <v>55153</v>
      </c>
      <c r="Y476" s="16">
        <v>1</v>
      </c>
      <c r="Z476" s="75" t="str">
        <f t="shared" si="7"/>
        <v>CAISO_Hydro</v>
      </c>
      <c r="AA476" s="75">
        <f>IF(IFERROR(MATCH(C476,REN_Existing_Resources!E:E,0),FALSE),1,0)</f>
        <v>1</v>
      </c>
    </row>
    <row r="477" spans="2:27" x14ac:dyDescent="0.25">
      <c r="B477" s="29" t="s">
        <v>3334</v>
      </c>
      <c r="C477" s="29" t="s">
        <v>1038</v>
      </c>
      <c r="D477" s="29" t="s">
        <v>134</v>
      </c>
      <c r="E477" s="29" t="s">
        <v>3547</v>
      </c>
      <c r="F477" s="29" t="s">
        <v>4156</v>
      </c>
      <c r="G477" s="29"/>
      <c r="H477" s="13" t="s">
        <v>3404</v>
      </c>
      <c r="I477" s="13" t="s">
        <v>3338</v>
      </c>
      <c r="J477" s="30"/>
      <c r="K477" s="31">
        <v>21.25</v>
      </c>
      <c r="L477" s="31">
        <v>2.76</v>
      </c>
      <c r="M477" s="31"/>
      <c r="N477" s="32"/>
      <c r="O477" s="32"/>
      <c r="P477" s="32"/>
      <c r="Q477" s="32"/>
      <c r="R477" s="32"/>
      <c r="S477" s="32"/>
      <c r="T477" s="33">
        <v>0</v>
      </c>
      <c r="U477" s="33">
        <v>1</v>
      </c>
      <c r="V477" s="30">
        <v>32308</v>
      </c>
      <c r="W477" s="30"/>
      <c r="X477" s="34">
        <v>55153</v>
      </c>
      <c r="Y477" s="16">
        <v>1</v>
      </c>
      <c r="Z477" s="75" t="str">
        <f t="shared" si="7"/>
        <v>RenExistRes</v>
      </c>
      <c r="AA477" s="75">
        <f>IF(IFERROR(MATCH(C477,REN_Existing_Resources!E:E,0),FALSE),1,0)</f>
        <v>1</v>
      </c>
    </row>
    <row r="478" spans="2:27" x14ac:dyDescent="0.25">
      <c r="B478" s="29" t="s">
        <v>3334</v>
      </c>
      <c r="C478" s="29" t="s">
        <v>985</v>
      </c>
      <c r="D478" s="29" t="s">
        <v>3365</v>
      </c>
      <c r="E478" s="29"/>
      <c r="F478" s="29" t="s">
        <v>4157</v>
      </c>
      <c r="G478" s="29"/>
      <c r="H478" s="13" t="s">
        <v>3337</v>
      </c>
      <c r="I478" s="13" t="s">
        <v>3338</v>
      </c>
      <c r="J478" s="30"/>
      <c r="K478" s="31">
        <v>123.2</v>
      </c>
      <c r="L478" s="31">
        <v>45.59</v>
      </c>
      <c r="M478" s="31"/>
      <c r="N478" s="32"/>
      <c r="O478" s="32"/>
      <c r="P478" s="32"/>
      <c r="Q478" s="32"/>
      <c r="R478" s="32"/>
      <c r="S478" s="32"/>
      <c r="T478" s="33">
        <v>0</v>
      </c>
      <c r="U478" s="33">
        <v>1</v>
      </c>
      <c r="V478" s="30">
        <v>41638</v>
      </c>
      <c r="W478" s="30"/>
      <c r="X478" s="34">
        <v>55153</v>
      </c>
      <c r="Y478" s="16">
        <v>1</v>
      </c>
      <c r="Z478" s="75" t="str">
        <f t="shared" si="7"/>
        <v>RenExistRes</v>
      </c>
      <c r="AA478" s="75">
        <f>IF(IFERROR(MATCH(C478,REN_Existing_Resources!E:E,0),FALSE),1,0)</f>
        <v>1</v>
      </c>
    </row>
    <row r="479" spans="2:27" x14ac:dyDescent="0.25">
      <c r="B479" s="29" t="s">
        <v>3334</v>
      </c>
      <c r="C479" s="29" t="s">
        <v>1995</v>
      </c>
      <c r="D479" s="29" t="s">
        <v>3365</v>
      </c>
      <c r="E479" s="29"/>
      <c r="F479" s="29" t="s">
        <v>4158</v>
      </c>
      <c r="G479" s="29"/>
      <c r="H479" s="13" t="s">
        <v>3337</v>
      </c>
      <c r="I479" s="13" t="s">
        <v>3338</v>
      </c>
      <c r="J479" s="30"/>
      <c r="K479" s="31">
        <v>133</v>
      </c>
      <c r="L479" s="31">
        <v>49.09</v>
      </c>
      <c r="M479" s="31"/>
      <c r="N479" s="32"/>
      <c r="O479" s="32"/>
      <c r="P479" s="32"/>
      <c r="Q479" s="32"/>
      <c r="R479" s="32"/>
      <c r="S479" s="32"/>
      <c r="T479" s="33">
        <v>0</v>
      </c>
      <c r="U479" s="33">
        <v>1</v>
      </c>
      <c r="V479" s="30">
        <v>41638</v>
      </c>
      <c r="W479" s="30"/>
      <c r="X479" s="34">
        <v>55153</v>
      </c>
      <c r="Y479" s="16">
        <v>1</v>
      </c>
      <c r="Z479" s="75" t="str">
        <f t="shared" si="7"/>
        <v>RenExistRes</v>
      </c>
      <c r="AA479" s="75">
        <f>IF(IFERROR(MATCH(C479,REN_Existing_Resources!E:E,0),FALSE),1,0)</f>
        <v>1</v>
      </c>
    </row>
    <row r="480" spans="2:27" x14ac:dyDescent="0.25">
      <c r="B480" s="29" t="s">
        <v>3334</v>
      </c>
      <c r="C480" s="29" t="s">
        <v>990</v>
      </c>
      <c r="D480" s="29" t="s">
        <v>3365</v>
      </c>
      <c r="E480" s="29"/>
      <c r="F480" s="29" t="s">
        <v>4159</v>
      </c>
      <c r="G480" s="29"/>
      <c r="H480" s="13" t="s">
        <v>3337</v>
      </c>
      <c r="I480" s="13" t="s">
        <v>3338</v>
      </c>
      <c r="J480" s="30"/>
      <c r="K480" s="31">
        <v>133</v>
      </c>
      <c r="L480" s="31">
        <v>48.9</v>
      </c>
      <c r="M480" s="31"/>
      <c r="N480" s="32"/>
      <c r="O480" s="32"/>
      <c r="P480" s="32"/>
      <c r="Q480" s="32"/>
      <c r="R480" s="32"/>
      <c r="S480" s="32"/>
      <c r="T480" s="33">
        <v>0</v>
      </c>
      <c r="U480" s="33">
        <v>1</v>
      </c>
      <c r="V480" s="30">
        <v>41638</v>
      </c>
      <c r="W480" s="30"/>
      <c r="X480" s="34">
        <v>55153</v>
      </c>
      <c r="Y480" s="16">
        <v>1</v>
      </c>
      <c r="Z480" s="75" t="str">
        <f t="shared" si="7"/>
        <v>RenExistRes</v>
      </c>
      <c r="AA480" s="75">
        <f>IF(IFERROR(MATCH(C480,REN_Existing_Resources!E:E,0),FALSE),1,0)</f>
        <v>1</v>
      </c>
    </row>
    <row r="481" spans="2:27" x14ac:dyDescent="0.25">
      <c r="B481" s="29" t="s">
        <v>3334</v>
      </c>
      <c r="C481" s="29" t="s">
        <v>2289</v>
      </c>
      <c r="D481" s="29" t="s">
        <v>3397</v>
      </c>
      <c r="E481" s="29" t="s">
        <v>41</v>
      </c>
      <c r="F481" s="29" t="s">
        <v>4160</v>
      </c>
      <c r="G481" s="29"/>
      <c r="H481" s="13" t="s">
        <v>3337</v>
      </c>
      <c r="I481" s="13" t="s">
        <v>3338</v>
      </c>
      <c r="J481" s="30"/>
      <c r="K481" s="31">
        <v>200</v>
      </c>
      <c r="L481" s="31">
        <v>171.97</v>
      </c>
      <c r="M481" s="31"/>
      <c r="N481" s="32"/>
      <c r="O481" s="32"/>
      <c r="P481" s="32"/>
      <c r="Q481" s="32"/>
      <c r="R481" s="32"/>
      <c r="S481" s="32"/>
      <c r="T481" s="33">
        <v>0</v>
      </c>
      <c r="U481" s="33">
        <v>1</v>
      </c>
      <c r="V481" s="30">
        <v>41702</v>
      </c>
      <c r="W481" s="30"/>
      <c r="X481" s="34">
        <v>55153</v>
      </c>
      <c r="Y481" s="16">
        <v>1</v>
      </c>
      <c r="Z481" s="75" t="str">
        <f t="shared" si="7"/>
        <v>RenExistRes</v>
      </c>
      <c r="AA481" s="75">
        <f>IF(IFERROR(MATCH(C481,REN_Existing_Resources!E:E,0),FALSE),1,0)</f>
        <v>1</v>
      </c>
    </row>
    <row r="482" spans="2:27" x14ac:dyDescent="0.25">
      <c r="B482" s="29" t="s">
        <v>3334</v>
      </c>
      <c r="C482" s="29" t="s">
        <v>2251</v>
      </c>
      <c r="D482" s="29" t="s">
        <v>3397</v>
      </c>
      <c r="E482" s="29"/>
      <c r="F482" s="29" t="s">
        <v>4161</v>
      </c>
      <c r="G482" s="29"/>
      <c r="H482" s="13" t="s">
        <v>3337</v>
      </c>
      <c r="I482" s="13" t="s">
        <v>3338</v>
      </c>
      <c r="J482" s="30"/>
      <c r="K482" s="31">
        <v>150</v>
      </c>
      <c r="L482" s="31">
        <v>120.52</v>
      </c>
      <c r="M482" s="31"/>
      <c r="N482" s="32"/>
      <c r="O482" s="32"/>
      <c r="P482" s="32"/>
      <c r="Q482" s="32"/>
      <c r="R482" s="32"/>
      <c r="S482" s="32"/>
      <c r="T482" s="33">
        <v>0</v>
      </c>
      <c r="U482" s="33">
        <v>1</v>
      </c>
      <c r="V482" s="30">
        <v>42390</v>
      </c>
      <c r="W482" s="30"/>
      <c r="X482" s="34">
        <v>55153</v>
      </c>
      <c r="Y482" s="16">
        <v>1</v>
      </c>
      <c r="Z482" s="75" t="str">
        <f t="shared" si="7"/>
        <v>RenExistRes</v>
      </c>
      <c r="AA482" s="75">
        <f>IF(IFERROR(MATCH(C482,REN_Existing_Resources!E:E,0),FALSE),1,0)</f>
        <v>1</v>
      </c>
    </row>
    <row r="483" spans="2:27" x14ac:dyDescent="0.25">
      <c r="B483" s="29" t="s">
        <v>3334</v>
      </c>
      <c r="C483" s="29" t="s">
        <v>3063</v>
      </c>
      <c r="D483" s="29" t="s">
        <v>3365</v>
      </c>
      <c r="E483" s="29"/>
      <c r="F483" s="29" t="s">
        <v>4162</v>
      </c>
      <c r="G483" s="29"/>
      <c r="H483" s="13" t="s">
        <v>3488</v>
      </c>
      <c r="I483" s="13" t="s">
        <v>3338</v>
      </c>
      <c r="J483" s="30"/>
      <c r="K483" s="31">
        <v>17.84</v>
      </c>
      <c r="L483" s="31">
        <v>13.86</v>
      </c>
      <c r="M483" s="31"/>
      <c r="N483" s="32"/>
      <c r="O483" s="32"/>
      <c r="P483" s="32"/>
      <c r="Q483" s="32"/>
      <c r="R483" s="32"/>
      <c r="S483" s="32"/>
      <c r="T483" s="33">
        <v>0</v>
      </c>
      <c r="U483" s="33">
        <v>1</v>
      </c>
      <c r="V483" s="30">
        <v>41277</v>
      </c>
      <c r="W483" s="30"/>
      <c r="X483" s="34">
        <v>55153</v>
      </c>
      <c r="Y483" s="16">
        <v>1</v>
      </c>
      <c r="Z483" s="75" t="str">
        <f t="shared" si="7"/>
        <v>RenExistRes</v>
      </c>
      <c r="AA483" s="75">
        <f>IF(IFERROR(MATCH(C483,REN_Existing_Resources!E:E,0),FALSE),1,0)</f>
        <v>1</v>
      </c>
    </row>
    <row r="484" spans="2:27" x14ac:dyDescent="0.25">
      <c r="B484" s="29" t="s">
        <v>3334</v>
      </c>
      <c r="C484" s="29" t="s">
        <v>1115</v>
      </c>
      <c r="D484" s="29" t="s">
        <v>3365</v>
      </c>
      <c r="E484" s="29"/>
      <c r="F484" s="29" t="s">
        <v>4163</v>
      </c>
      <c r="G484" s="29"/>
      <c r="H484" s="13" t="s">
        <v>3404</v>
      </c>
      <c r="I484" s="13" t="s">
        <v>3338</v>
      </c>
      <c r="J484" s="30"/>
      <c r="K484" s="31">
        <v>160</v>
      </c>
      <c r="L484" s="31">
        <v>52.42</v>
      </c>
      <c r="M484" s="31"/>
      <c r="N484" s="32"/>
      <c r="O484" s="32"/>
      <c r="P484" s="32"/>
      <c r="Q484" s="32"/>
      <c r="R484" s="32"/>
      <c r="S484" s="32"/>
      <c r="T484" s="33">
        <v>0</v>
      </c>
      <c r="U484" s="33">
        <v>1</v>
      </c>
      <c r="V484" s="30">
        <v>41250</v>
      </c>
      <c r="W484" s="30"/>
      <c r="X484" s="34">
        <v>55153</v>
      </c>
      <c r="Y484" s="16">
        <v>1</v>
      </c>
      <c r="Z484" s="75" t="str">
        <f t="shared" si="7"/>
        <v>RenExistRes</v>
      </c>
      <c r="AA484" s="75">
        <f>IF(IFERROR(MATCH(C484,REN_Existing_Resources!E:E,0),FALSE),1,0)</f>
        <v>1</v>
      </c>
    </row>
    <row r="485" spans="2:27" x14ac:dyDescent="0.25">
      <c r="B485" s="29" t="s">
        <v>3334</v>
      </c>
      <c r="C485" s="29" t="s">
        <v>2051</v>
      </c>
      <c r="D485" s="29" t="s">
        <v>3365</v>
      </c>
      <c r="E485" s="29"/>
      <c r="F485" s="29" t="s">
        <v>4164</v>
      </c>
      <c r="G485" s="29"/>
      <c r="H485" s="13" t="s">
        <v>3404</v>
      </c>
      <c r="I485" s="13" t="s">
        <v>3338</v>
      </c>
      <c r="J485" s="30"/>
      <c r="K485" s="31">
        <v>77</v>
      </c>
      <c r="L485" s="31">
        <v>8.6199999999999992</v>
      </c>
      <c r="M485" s="31"/>
      <c r="N485" s="32"/>
      <c r="O485" s="32"/>
      <c r="P485" s="32"/>
      <c r="Q485" s="32"/>
      <c r="R485" s="32"/>
      <c r="S485" s="32"/>
      <c r="T485" s="33">
        <v>0</v>
      </c>
      <c r="U485" s="33">
        <v>1</v>
      </c>
      <c r="V485" s="30">
        <v>41254</v>
      </c>
      <c r="W485" s="30"/>
      <c r="X485" s="34">
        <v>55153</v>
      </c>
      <c r="Y485" s="16">
        <v>1</v>
      </c>
      <c r="Z485" s="75" t="str">
        <f t="shared" si="7"/>
        <v>RenExistRes</v>
      </c>
      <c r="AA485" s="75">
        <f>IF(IFERROR(MATCH(C485,REN_Existing_Resources!E:E,0),FALSE),1,0)</f>
        <v>1</v>
      </c>
    </row>
    <row r="486" spans="2:27" x14ac:dyDescent="0.25">
      <c r="B486" s="29" t="s">
        <v>3334</v>
      </c>
      <c r="C486" s="29" t="s">
        <v>817</v>
      </c>
      <c r="D486" s="29" t="s">
        <v>134</v>
      </c>
      <c r="E486" s="29"/>
      <c r="F486" s="29" t="s">
        <v>4165</v>
      </c>
      <c r="G486" s="29"/>
      <c r="H486" s="13" t="s">
        <v>3337</v>
      </c>
      <c r="I486" s="13" t="s">
        <v>3338</v>
      </c>
      <c r="J486" s="30"/>
      <c r="K486" s="31">
        <v>18</v>
      </c>
      <c r="L486" s="31">
        <v>0</v>
      </c>
      <c r="M486" s="31"/>
      <c r="N486" s="32"/>
      <c r="O486" s="32"/>
      <c r="P486" s="32"/>
      <c r="Q486" s="32"/>
      <c r="R486" s="32"/>
      <c r="S486" s="32"/>
      <c r="T486" s="33">
        <v>0</v>
      </c>
      <c r="U486" s="33">
        <v>1</v>
      </c>
      <c r="V486" s="30">
        <v>41684</v>
      </c>
      <c r="W486" s="30"/>
      <c r="X486" s="34">
        <v>55153</v>
      </c>
      <c r="Y486" s="16">
        <v>1</v>
      </c>
      <c r="Z486" s="75" t="str">
        <f t="shared" si="7"/>
        <v>RenExistRes</v>
      </c>
      <c r="AA486" s="75">
        <f>IF(IFERROR(MATCH(C486,REN_Existing_Resources!E:E,0),FALSE),1,0)</f>
        <v>1</v>
      </c>
    </row>
    <row r="487" spans="2:27" x14ac:dyDescent="0.25">
      <c r="B487" s="29" t="s">
        <v>3334</v>
      </c>
      <c r="C487" s="29" t="s">
        <v>558</v>
      </c>
      <c r="D487" s="29" t="s">
        <v>229</v>
      </c>
      <c r="E487" s="29" t="s">
        <v>3752</v>
      </c>
      <c r="F487" s="29" t="s">
        <v>4166</v>
      </c>
      <c r="G487" s="29"/>
      <c r="H487" s="13" t="s">
        <v>3390</v>
      </c>
      <c r="I487" s="13" t="s">
        <v>3338</v>
      </c>
      <c r="J487" s="30" t="s">
        <v>3391</v>
      </c>
      <c r="K487" s="31">
        <v>2.5</v>
      </c>
      <c r="L487" s="31">
        <v>0</v>
      </c>
      <c r="M487" s="31"/>
      <c r="N487" s="32"/>
      <c r="O487" s="32"/>
      <c r="P487" s="32"/>
      <c r="Q487" s="32"/>
      <c r="R487" s="32"/>
      <c r="S487" s="32"/>
      <c r="T487" s="33">
        <v>0</v>
      </c>
      <c r="U487" s="33">
        <v>1</v>
      </c>
      <c r="V487" s="30">
        <v>32552</v>
      </c>
      <c r="W487" s="30"/>
      <c r="X487" s="34">
        <v>55153</v>
      </c>
      <c r="Y487" s="16">
        <v>1</v>
      </c>
      <c r="Z487" s="75" t="str">
        <f t="shared" si="7"/>
        <v>CAISO_Hydro</v>
      </c>
      <c r="AA487" s="75">
        <f>IF(IFERROR(MATCH(C487,REN_Existing_Resources!E:E,0),FALSE),1,0)</f>
        <v>1</v>
      </c>
    </row>
    <row r="488" spans="2:27" x14ac:dyDescent="0.25">
      <c r="B488" s="29" t="s">
        <v>3334</v>
      </c>
      <c r="C488" s="29" t="s">
        <v>809</v>
      </c>
      <c r="D488" s="29" t="s">
        <v>134</v>
      </c>
      <c r="E488" s="29" t="s">
        <v>3547</v>
      </c>
      <c r="F488" s="29" t="s">
        <v>4167</v>
      </c>
      <c r="G488" s="29"/>
      <c r="H488" s="13" t="s">
        <v>3337</v>
      </c>
      <c r="I488" s="13" t="s">
        <v>3338</v>
      </c>
      <c r="J488" s="30"/>
      <c r="K488" s="31">
        <v>20</v>
      </c>
      <c r="L488" s="31">
        <v>0</v>
      </c>
      <c r="M488" s="31"/>
      <c r="N488" s="32"/>
      <c r="O488" s="32"/>
      <c r="P488" s="32"/>
      <c r="Q488" s="32"/>
      <c r="R488" s="32"/>
      <c r="S488" s="32"/>
      <c r="T488" s="33">
        <v>0</v>
      </c>
      <c r="U488" s="33">
        <v>1</v>
      </c>
      <c r="V488" s="30">
        <v>41431</v>
      </c>
      <c r="W488" s="30"/>
      <c r="X488" s="34">
        <v>55153</v>
      </c>
      <c r="Y488" s="16">
        <v>1</v>
      </c>
      <c r="Z488" s="75" t="str">
        <f t="shared" si="7"/>
        <v>RenExistRes</v>
      </c>
      <c r="AA488" s="75">
        <f>IF(IFERROR(MATCH(C488,REN_Existing_Resources!E:E,0),FALSE),1,0)</f>
        <v>1</v>
      </c>
    </row>
    <row r="489" spans="2:27" x14ac:dyDescent="0.25">
      <c r="B489" s="29" t="s">
        <v>3334</v>
      </c>
      <c r="C489" s="29" t="s">
        <v>4168</v>
      </c>
      <c r="D489" s="29" t="s">
        <v>3397</v>
      </c>
      <c r="E489" s="29" t="s">
        <v>1901</v>
      </c>
      <c r="F489" s="29" t="s">
        <v>4169</v>
      </c>
      <c r="G489" s="29"/>
      <c r="H489" s="13" t="s">
        <v>3355</v>
      </c>
      <c r="I489" s="13" t="s">
        <v>3338</v>
      </c>
      <c r="J489" s="30" t="s">
        <v>3357</v>
      </c>
      <c r="K489" s="31">
        <v>61</v>
      </c>
      <c r="L489" s="31">
        <v>61</v>
      </c>
      <c r="M489" s="31"/>
      <c r="N489" s="32"/>
      <c r="O489" s="32"/>
      <c r="P489" s="32"/>
      <c r="Q489" s="32"/>
      <c r="R489" s="32"/>
      <c r="S489" s="32"/>
      <c r="T489" s="33">
        <v>1</v>
      </c>
      <c r="U489" s="33">
        <v>0</v>
      </c>
      <c r="V489" s="30">
        <v>25204</v>
      </c>
      <c r="W489" s="30"/>
      <c r="X489" s="34">
        <v>55153</v>
      </c>
      <c r="Y489" s="16">
        <v>1</v>
      </c>
      <c r="Z489" s="75" t="str">
        <f t="shared" si="7"/>
        <v>CAISO_Peaker2</v>
      </c>
      <c r="AA489" s="75">
        <f>IF(IFERROR(MATCH(C489,REN_Existing_Resources!E:E,0),FALSE),1,0)</f>
        <v>0</v>
      </c>
    </row>
    <row r="490" spans="2:27" x14ac:dyDescent="0.25">
      <c r="B490" s="29" t="s">
        <v>3334</v>
      </c>
      <c r="C490" s="29" t="s">
        <v>300</v>
      </c>
      <c r="D490" s="29" t="s">
        <v>99</v>
      </c>
      <c r="E490" s="29" t="s">
        <v>41</v>
      </c>
      <c r="F490" s="29" t="s">
        <v>4170</v>
      </c>
      <c r="G490" s="29"/>
      <c r="H490" s="13" t="s">
        <v>3390</v>
      </c>
      <c r="I490" s="13" t="s">
        <v>3338</v>
      </c>
      <c r="J490" s="30" t="s">
        <v>3391</v>
      </c>
      <c r="K490" s="31">
        <v>5.5</v>
      </c>
      <c r="L490" s="31">
        <v>0</v>
      </c>
      <c r="M490" s="31"/>
      <c r="N490" s="32"/>
      <c r="O490" s="32"/>
      <c r="P490" s="32"/>
      <c r="Q490" s="32"/>
      <c r="R490" s="32"/>
      <c r="S490" s="32"/>
      <c r="T490" s="33">
        <v>0</v>
      </c>
      <c r="U490" s="33">
        <v>1</v>
      </c>
      <c r="V490" s="30">
        <v>32869</v>
      </c>
      <c r="W490" s="30"/>
      <c r="X490" s="34">
        <v>55153</v>
      </c>
      <c r="Y490" s="16">
        <v>1</v>
      </c>
      <c r="Z490" s="75" t="str">
        <f t="shared" si="7"/>
        <v>CAISO_Hydro</v>
      </c>
      <c r="AA490" s="75">
        <f>IF(IFERROR(MATCH(C490,REN_Existing_Resources!E:E,0),FALSE),1,0)</f>
        <v>1</v>
      </c>
    </row>
    <row r="491" spans="2:27" x14ac:dyDescent="0.25">
      <c r="B491" s="29" t="s">
        <v>3334</v>
      </c>
      <c r="C491" s="29" t="s">
        <v>4144</v>
      </c>
      <c r="D491" s="29" t="s">
        <v>134</v>
      </c>
      <c r="E491" s="29" t="s">
        <v>3547</v>
      </c>
      <c r="F491" s="29" t="s">
        <v>4145</v>
      </c>
      <c r="G491" s="29" t="s">
        <v>4171</v>
      </c>
      <c r="H491" s="13" t="s">
        <v>3355</v>
      </c>
      <c r="I491" s="13" t="s">
        <v>3356</v>
      </c>
      <c r="J491" s="30" t="s">
        <v>3357</v>
      </c>
      <c r="K491" s="31">
        <v>59.954999999999998</v>
      </c>
      <c r="L491" s="31">
        <v>55.58</v>
      </c>
      <c r="M491" s="31">
        <v>26.979749999999996</v>
      </c>
      <c r="N491" s="32">
        <v>2033.865730472103</v>
      </c>
      <c r="O491" s="32">
        <v>10219.220805231964</v>
      </c>
      <c r="P491" s="32">
        <v>15074.925598928176</v>
      </c>
      <c r="Q491" s="32">
        <v>205.85407725321886</v>
      </c>
      <c r="R491" s="32">
        <v>205.85407725321886</v>
      </c>
      <c r="S491" s="32"/>
      <c r="T491" s="33">
        <v>1</v>
      </c>
      <c r="U491" s="33">
        <v>1</v>
      </c>
      <c r="V491" s="30">
        <v>39937</v>
      </c>
      <c r="W491" s="30"/>
      <c r="X491" s="34">
        <v>55153</v>
      </c>
      <c r="Y491" s="16">
        <v>2</v>
      </c>
      <c r="Z491" s="75" t="str">
        <f t="shared" si="7"/>
        <v>CAISO_Peaker2</v>
      </c>
      <c r="AA491" s="75">
        <f>IF(IFERROR(MATCH(C491,REN_Existing_Resources!E:E,0),FALSE),1,0)</f>
        <v>0</v>
      </c>
    </row>
    <row r="492" spans="2:27" x14ac:dyDescent="0.25">
      <c r="B492" s="29" t="s">
        <v>3334</v>
      </c>
      <c r="C492" s="29" t="s">
        <v>4172</v>
      </c>
      <c r="D492" s="29" t="s">
        <v>3351</v>
      </c>
      <c r="E492" s="29" t="s">
        <v>3418</v>
      </c>
      <c r="F492" s="29" t="s">
        <v>4173</v>
      </c>
      <c r="G492" s="29" t="s">
        <v>4174</v>
      </c>
      <c r="H492" s="13" t="s">
        <v>3362</v>
      </c>
      <c r="I492" s="13" t="s">
        <v>3356</v>
      </c>
      <c r="J492" s="30" t="s">
        <v>3357</v>
      </c>
      <c r="K492" s="31">
        <v>48.5</v>
      </c>
      <c r="L492" s="31">
        <v>48.5</v>
      </c>
      <c r="M492" s="31">
        <v>21.824999999999999</v>
      </c>
      <c r="N492" s="32">
        <v>1645.2749999999999</v>
      </c>
      <c r="O492" s="32">
        <v>10025.530378006872</v>
      </c>
      <c r="P492" s="32">
        <v>14972.511951126386</v>
      </c>
      <c r="Q492" s="32">
        <v>320</v>
      </c>
      <c r="R492" s="32">
        <v>320</v>
      </c>
      <c r="S492" s="32"/>
      <c r="T492" s="33">
        <v>1</v>
      </c>
      <c r="U492" s="33">
        <v>1</v>
      </c>
      <c r="V492" s="30">
        <v>38869</v>
      </c>
      <c r="W492" s="30"/>
      <c r="X492" s="34">
        <v>55153</v>
      </c>
      <c r="Y492" s="16">
        <v>1</v>
      </c>
      <c r="Z492" s="75" t="str">
        <f t="shared" si="7"/>
        <v>CAISO_Peaker2</v>
      </c>
      <c r="AA492" s="75">
        <f>IF(IFERROR(MATCH(C492,REN_Existing_Resources!E:E,0),FALSE),1,0)</f>
        <v>0</v>
      </c>
    </row>
    <row r="493" spans="2:27" x14ac:dyDescent="0.25">
      <c r="B493" s="29" t="s">
        <v>3334</v>
      </c>
      <c r="C493" s="29" t="s">
        <v>4175</v>
      </c>
      <c r="D493" s="29" t="s">
        <v>3339</v>
      </c>
      <c r="E493" s="29" t="s">
        <v>3425</v>
      </c>
      <c r="F493" s="29" t="s">
        <v>4176</v>
      </c>
      <c r="G493" s="29" t="s">
        <v>4177</v>
      </c>
      <c r="H493" s="13" t="s">
        <v>3355</v>
      </c>
      <c r="I493" s="13" t="s">
        <v>3356</v>
      </c>
      <c r="J493" s="30" t="s">
        <v>3841</v>
      </c>
      <c r="K493" s="31">
        <v>47.2</v>
      </c>
      <c r="L493" s="31">
        <v>47.2</v>
      </c>
      <c r="M493" s="31">
        <v>28.32</v>
      </c>
      <c r="N493" s="32">
        <v>1601.1749999999997</v>
      </c>
      <c r="O493" s="32">
        <v>9982.1799869621918</v>
      </c>
      <c r="P493" s="32">
        <v>10378.812798783139</v>
      </c>
      <c r="Q493" s="32">
        <v>196</v>
      </c>
      <c r="R493" s="32">
        <v>196</v>
      </c>
      <c r="S493" s="32"/>
      <c r="T493" s="33">
        <v>1</v>
      </c>
      <c r="U493" s="33">
        <v>1</v>
      </c>
      <c r="V493" s="30">
        <v>41214</v>
      </c>
      <c r="W493" s="30"/>
      <c r="X493" s="34">
        <v>55153</v>
      </c>
      <c r="Y493" s="16">
        <v>1</v>
      </c>
      <c r="Z493" s="75" t="str">
        <f t="shared" si="7"/>
        <v>CAISO_Peaker1</v>
      </c>
      <c r="AA493" s="75">
        <f>IF(IFERROR(MATCH(C493,REN_Existing_Resources!E:E,0),FALSE),1,0)</f>
        <v>0</v>
      </c>
    </row>
    <row r="494" spans="2:27" x14ac:dyDescent="0.25">
      <c r="B494" s="29" t="s">
        <v>3334</v>
      </c>
      <c r="C494" s="29" t="s">
        <v>4178</v>
      </c>
      <c r="D494" s="29" t="s">
        <v>3351</v>
      </c>
      <c r="E494" s="29" t="s">
        <v>3352</v>
      </c>
      <c r="F494" s="29" t="s">
        <v>4179</v>
      </c>
      <c r="G494" s="29" t="s">
        <v>4180</v>
      </c>
      <c r="H494" s="13" t="s">
        <v>3355</v>
      </c>
      <c r="I494" s="13" t="s">
        <v>3356</v>
      </c>
      <c r="J494" s="30" t="s">
        <v>3841</v>
      </c>
      <c r="K494" s="31">
        <v>47</v>
      </c>
      <c r="L494" s="31">
        <v>47</v>
      </c>
      <c r="M494" s="31">
        <v>28.2</v>
      </c>
      <c r="N494" s="32">
        <v>1594.3905918367348</v>
      </c>
      <c r="O494" s="32">
        <v>9982.1629513343778</v>
      </c>
      <c r="P494" s="32">
        <v>10378.784406070115</v>
      </c>
      <c r="Q494" s="32">
        <v>306.9387755102041</v>
      </c>
      <c r="R494" s="32">
        <v>306.9387755102041</v>
      </c>
      <c r="S494" s="32"/>
      <c r="T494" s="33">
        <v>1</v>
      </c>
      <c r="U494" s="33">
        <v>1</v>
      </c>
      <c r="V494" s="30">
        <v>39345</v>
      </c>
      <c r="W494" s="30"/>
      <c r="X494" s="34">
        <v>55153</v>
      </c>
      <c r="Y494" s="16">
        <v>1</v>
      </c>
      <c r="Z494" s="75" t="str">
        <f t="shared" si="7"/>
        <v>CAISO_Peaker1</v>
      </c>
      <c r="AA494" s="75">
        <f>IF(IFERROR(MATCH(C494,REN_Existing_Resources!E:E,0),FALSE),1,0)</f>
        <v>0</v>
      </c>
    </row>
    <row r="495" spans="2:27" x14ac:dyDescent="0.25">
      <c r="B495" s="29" t="s">
        <v>3334</v>
      </c>
      <c r="C495" s="29" t="s">
        <v>608</v>
      </c>
      <c r="D495" s="29" t="s">
        <v>229</v>
      </c>
      <c r="E495" s="29" t="s">
        <v>3752</v>
      </c>
      <c r="F495" s="29" t="s">
        <v>4181</v>
      </c>
      <c r="G495" s="29"/>
      <c r="H495" s="13" t="s">
        <v>3390</v>
      </c>
      <c r="I495" s="13" t="s">
        <v>3338</v>
      </c>
      <c r="J495" s="30"/>
      <c r="K495" s="31">
        <v>11</v>
      </c>
      <c r="L495" s="31">
        <v>11</v>
      </c>
      <c r="M495" s="31"/>
      <c r="N495" s="32"/>
      <c r="O495" s="32"/>
      <c r="P495" s="32"/>
      <c r="Q495" s="32"/>
      <c r="R495" s="32"/>
      <c r="S495" s="32"/>
      <c r="T495" s="33">
        <v>0</v>
      </c>
      <c r="U495" s="33">
        <v>1</v>
      </c>
      <c r="V495" s="30">
        <v>23012</v>
      </c>
      <c r="W495" s="30"/>
      <c r="X495" s="34">
        <v>55153</v>
      </c>
      <c r="Y495" s="16">
        <v>1</v>
      </c>
      <c r="Z495" s="75" t="str">
        <f t="shared" si="7"/>
        <v>RenExistRes</v>
      </c>
      <c r="AA495" s="75">
        <f>IF(IFERROR(MATCH(C495,REN_Existing_Resources!E:E,0),FALSE),1,0)</f>
        <v>1</v>
      </c>
    </row>
    <row r="496" spans="2:27" x14ac:dyDescent="0.25">
      <c r="B496" s="29" t="s">
        <v>3334</v>
      </c>
      <c r="C496" s="29" t="s">
        <v>463</v>
      </c>
      <c r="D496" s="29" t="s">
        <v>134</v>
      </c>
      <c r="E496" s="29" t="s">
        <v>3346</v>
      </c>
      <c r="F496" s="29" t="s">
        <v>4182</v>
      </c>
      <c r="G496" s="29"/>
      <c r="H496" s="13" t="s">
        <v>3390</v>
      </c>
      <c r="I496" s="13" t="s">
        <v>3338</v>
      </c>
      <c r="J496" s="30"/>
      <c r="K496" s="31">
        <v>13</v>
      </c>
      <c r="L496" s="31">
        <v>13</v>
      </c>
      <c r="M496" s="31"/>
      <c r="N496" s="32"/>
      <c r="O496" s="32"/>
      <c r="P496" s="32"/>
      <c r="Q496" s="32"/>
      <c r="R496" s="32"/>
      <c r="S496" s="32"/>
      <c r="T496" s="33">
        <v>0</v>
      </c>
      <c r="U496" s="33">
        <v>1</v>
      </c>
      <c r="V496" s="30">
        <v>7306</v>
      </c>
      <c r="W496" s="30"/>
      <c r="X496" s="34">
        <v>55153</v>
      </c>
      <c r="Y496" s="16">
        <v>1</v>
      </c>
      <c r="Z496" s="75" t="str">
        <f t="shared" si="7"/>
        <v>RenExistRes</v>
      </c>
      <c r="AA496" s="75">
        <f>IF(IFERROR(MATCH(C496,REN_Existing_Resources!E:E,0),FALSE),1,0)</f>
        <v>1</v>
      </c>
    </row>
    <row r="497" spans="2:27" x14ac:dyDescent="0.25">
      <c r="B497" s="29" t="s">
        <v>3334</v>
      </c>
      <c r="C497" s="29" t="s">
        <v>4183</v>
      </c>
      <c r="D497" s="29" t="s">
        <v>134</v>
      </c>
      <c r="E497" s="29" t="s">
        <v>3346</v>
      </c>
      <c r="F497" s="29" t="s">
        <v>4184</v>
      </c>
      <c r="G497" s="29"/>
      <c r="H497" s="13" t="s">
        <v>3390</v>
      </c>
      <c r="I497" s="13" t="s">
        <v>3338</v>
      </c>
      <c r="J497" s="30"/>
      <c r="K497" s="31">
        <v>12.8</v>
      </c>
      <c r="L497" s="31">
        <v>12.8</v>
      </c>
      <c r="M497" s="31"/>
      <c r="N497" s="32"/>
      <c r="O497" s="32"/>
      <c r="P497" s="32"/>
      <c r="Q497" s="32"/>
      <c r="R497" s="32"/>
      <c r="S497" s="32"/>
      <c r="T497" s="33">
        <v>0</v>
      </c>
      <c r="U497" s="33">
        <v>1</v>
      </c>
      <c r="V497" s="30">
        <v>7306</v>
      </c>
      <c r="W497" s="30"/>
      <c r="X497" s="34">
        <v>55153</v>
      </c>
      <c r="Y497" s="16">
        <v>1</v>
      </c>
      <c r="Z497" s="75" t="str">
        <f t="shared" si="7"/>
        <v>Unclassified</v>
      </c>
      <c r="AA497" s="75">
        <f>IF(IFERROR(MATCH(C497,REN_Existing_Resources!E:E,0),FALSE),1,0)</f>
        <v>0</v>
      </c>
    </row>
    <row r="498" spans="2:27" x14ac:dyDescent="0.25">
      <c r="B498" s="29" t="s">
        <v>3334</v>
      </c>
      <c r="C498" s="29" t="s">
        <v>4185</v>
      </c>
      <c r="D498" s="29" t="s">
        <v>134</v>
      </c>
      <c r="E498" s="29" t="s">
        <v>3346</v>
      </c>
      <c r="F498" s="29" t="s">
        <v>4186</v>
      </c>
      <c r="G498" s="29"/>
      <c r="H498" s="13" t="s">
        <v>3390</v>
      </c>
      <c r="I498" s="13" t="s">
        <v>3338</v>
      </c>
      <c r="J498" s="30" t="s">
        <v>3391</v>
      </c>
      <c r="K498" s="31">
        <v>153.9</v>
      </c>
      <c r="L498" s="31">
        <v>153.9</v>
      </c>
      <c r="M498" s="31"/>
      <c r="N498" s="32"/>
      <c r="O498" s="32"/>
      <c r="P498" s="32"/>
      <c r="Q498" s="32"/>
      <c r="R498" s="32"/>
      <c r="S498" s="32"/>
      <c r="T498" s="33">
        <v>0</v>
      </c>
      <c r="U498" s="33">
        <v>1</v>
      </c>
      <c r="V498" s="30">
        <v>30317</v>
      </c>
      <c r="W498" s="30"/>
      <c r="X498" s="34">
        <v>55153</v>
      </c>
      <c r="Y498" s="16">
        <v>1</v>
      </c>
      <c r="Z498" s="75" t="str">
        <f t="shared" si="7"/>
        <v>CAISO_Hydro</v>
      </c>
      <c r="AA498" s="75">
        <f>IF(IFERROR(MATCH(C498,REN_Existing_Resources!E:E,0),FALSE),1,0)</f>
        <v>0</v>
      </c>
    </row>
    <row r="499" spans="2:27" x14ac:dyDescent="0.25">
      <c r="B499" s="29" t="s">
        <v>3334</v>
      </c>
      <c r="C499" s="29" t="s">
        <v>969</v>
      </c>
      <c r="D499" s="29" t="s">
        <v>134</v>
      </c>
      <c r="E499" s="29"/>
      <c r="F499" s="29" t="s">
        <v>4187</v>
      </c>
      <c r="G499" s="29"/>
      <c r="H499" s="13" t="s">
        <v>3337</v>
      </c>
      <c r="I499" s="13" t="s">
        <v>3338</v>
      </c>
      <c r="J499" s="30"/>
      <c r="K499" s="31">
        <v>1.5</v>
      </c>
      <c r="L499" s="31">
        <v>0</v>
      </c>
      <c r="M499" s="31"/>
      <c r="N499" s="32"/>
      <c r="O499" s="32"/>
      <c r="P499" s="32"/>
      <c r="Q499" s="32"/>
      <c r="R499" s="32"/>
      <c r="S499" s="32"/>
      <c r="T499" s="33">
        <v>0</v>
      </c>
      <c r="U499" s="33">
        <v>1</v>
      </c>
      <c r="V499" s="30">
        <v>42298</v>
      </c>
      <c r="W499" s="30"/>
      <c r="X499" s="34">
        <v>55153</v>
      </c>
      <c r="Y499" s="16">
        <v>1</v>
      </c>
      <c r="Z499" s="75" t="str">
        <f t="shared" si="7"/>
        <v>RenExistRes</v>
      </c>
      <c r="AA499" s="75">
        <f>IF(IFERROR(MATCH(C499,REN_Existing_Resources!E:E,0),FALSE),1,0)</f>
        <v>1</v>
      </c>
    </row>
    <row r="500" spans="2:27" x14ac:dyDescent="0.25">
      <c r="B500" s="29" t="s">
        <v>3334</v>
      </c>
      <c r="C500" s="29" t="s">
        <v>972</v>
      </c>
      <c r="D500" s="29" t="s">
        <v>134</v>
      </c>
      <c r="E500" s="29"/>
      <c r="F500" s="29" t="s">
        <v>4188</v>
      </c>
      <c r="G500" s="29"/>
      <c r="H500" s="13" t="s">
        <v>3337</v>
      </c>
      <c r="I500" s="13" t="s">
        <v>3338</v>
      </c>
      <c r="J500" s="30"/>
      <c r="K500" s="31">
        <v>1.5</v>
      </c>
      <c r="L500" s="31">
        <v>0</v>
      </c>
      <c r="M500" s="31"/>
      <c r="N500" s="32"/>
      <c r="O500" s="32"/>
      <c r="P500" s="32"/>
      <c r="Q500" s="32"/>
      <c r="R500" s="32"/>
      <c r="S500" s="32"/>
      <c r="T500" s="33">
        <v>0</v>
      </c>
      <c r="U500" s="33">
        <v>1</v>
      </c>
      <c r="V500" s="30">
        <v>42297</v>
      </c>
      <c r="W500" s="30"/>
      <c r="X500" s="34">
        <v>55153</v>
      </c>
      <c r="Y500" s="16">
        <v>1</v>
      </c>
      <c r="Z500" s="75" t="str">
        <f t="shared" si="7"/>
        <v>RenExistRes</v>
      </c>
      <c r="AA500" s="75">
        <f>IF(IFERROR(MATCH(C500,REN_Existing_Resources!E:E,0),FALSE),1,0)</f>
        <v>1</v>
      </c>
    </row>
    <row r="501" spans="2:27" x14ac:dyDescent="0.25">
      <c r="B501" s="29" t="s">
        <v>3334</v>
      </c>
      <c r="C501" s="29" t="s">
        <v>4189</v>
      </c>
      <c r="D501" s="29" t="s">
        <v>3351</v>
      </c>
      <c r="E501" s="29" t="s">
        <v>3352</v>
      </c>
      <c r="F501" s="29" t="s">
        <v>4190</v>
      </c>
      <c r="G501" s="29" t="s">
        <v>4191</v>
      </c>
      <c r="H501" s="13" t="s">
        <v>3355</v>
      </c>
      <c r="I501" s="13" t="s">
        <v>3356</v>
      </c>
      <c r="J501" s="30" t="s">
        <v>3841</v>
      </c>
      <c r="K501" s="31">
        <v>47</v>
      </c>
      <c r="L501" s="31">
        <v>47</v>
      </c>
      <c r="M501" s="31">
        <v>28.2</v>
      </c>
      <c r="N501" s="32">
        <v>1594.3905918367348</v>
      </c>
      <c r="O501" s="32">
        <v>9982.1629513343778</v>
      </c>
      <c r="P501" s="32">
        <v>10378.784406070115</v>
      </c>
      <c r="Q501" s="32">
        <v>306.9387755102041</v>
      </c>
      <c r="R501" s="32">
        <v>306.9387755102041</v>
      </c>
      <c r="S501" s="32"/>
      <c r="T501" s="33">
        <v>1</v>
      </c>
      <c r="U501" s="33">
        <v>1</v>
      </c>
      <c r="V501" s="30">
        <v>39345</v>
      </c>
      <c r="W501" s="30"/>
      <c r="X501" s="34">
        <v>55153</v>
      </c>
      <c r="Y501" s="16">
        <v>1</v>
      </c>
      <c r="Z501" s="75" t="str">
        <f t="shared" si="7"/>
        <v>CAISO_Peaker1</v>
      </c>
      <c r="AA501" s="75">
        <f>IF(IFERROR(MATCH(C501,REN_Existing_Resources!E:E,0),FALSE),1,0)</f>
        <v>0</v>
      </c>
    </row>
    <row r="502" spans="2:27" x14ac:dyDescent="0.25">
      <c r="B502" s="29" t="s">
        <v>3334</v>
      </c>
      <c r="C502" s="29" t="s">
        <v>4192</v>
      </c>
      <c r="D502" s="29" t="s">
        <v>3351</v>
      </c>
      <c r="E502" s="29" t="s">
        <v>3418</v>
      </c>
      <c r="F502" s="29" t="s">
        <v>4193</v>
      </c>
      <c r="G502" s="29" t="s">
        <v>4194</v>
      </c>
      <c r="H502" s="13" t="s">
        <v>3355</v>
      </c>
      <c r="I502" s="13" t="s">
        <v>3356</v>
      </c>
      <c r="J502" s="30" t="s">
        <v>3841</v>
      </c>
      <c r="K502" s="31">
        <v>46</v>
      </c>
      <c r="L502" s="31">
        <v>46</v>
      </c>
      <c r="M502" s="31">
        <v>27.599999999999998</v>
      </c>
      <c r="N502" s="32">
        <v>1560.4673877551022</v>
      </c>
      <c r="O502" s="32">
        <v>9982.1629513343778</v>
      </c>
      <c r="P502" s="32">
        <v>10378.784406070115</v>
      </c>
      <c r="Q502" s="32">
        <v>300.40816326530614</v>
      </c>
      <c r="R502" s="32">
        <v>300.40816326530614</v>
      </c>
      <c r="S502" s="32"/>
      <c r="T502" s="33">
        <v>1</v>
      </c>
      <c r="U502" s="33">
        <v>1</v>
      </c>
      <c r="V502" s="30">
        <v>39345</v>
      </c>
      <c r="W502" s="30"/>
      <c r="X502" s="34">
        <v>55153</v>
      </c>
      <c r="Y502" s="16">
        <v>1</v>
      </c>
      <c r="Z502" s="75" t="str">
        <f t="shared" si="7"/>
        <v>CAISO_Peaker1</v>
      </c>
      <c r="AA502" s="75">
        <f>IF(IFERROR(MATCH(C502,REN_Existing_Resources!E:E,0),FALSE),1,0)</f>
        <v>0</v>
      </c>
    </row>
    <row r="503" spans="2:27" x14ac:dyDescent="0.25">
      <c r="B503" s="29" t="s">
        <v>3334</v>
      </c>
      <c r="C503" s="29" t="s">
        <v>4195</v>
      </c>
      <c r="D503" s="29" t="s">
        <v>3365</v>
      </c>
      <c r="E503" s="29"/>
      <c r="F503" s="29" t="s">
        <v>4196</v>
      </c>
      <c r="G503" s="29" t="s">
        <v>4197</v>
      </c>
      <c r="H503" s="13" t="s">
        <v>3362</v>
      </c>
      <c r="I503" s="13" t="s">
        <v>3356</v>
      </c>
      <c r="J503" s="30" t="s">
        <v>3364</v>
      </c>
      <c r="K503" s="35">
        <v>3.3333333333333335E-3</v>
      </c>
      <c r="L503" s="35">
        <v>3.3333333333333335E-3</v>
      </c>
      <c r="M503" s="35">
        <v>3.3333333333333335E-3</v>
      </c>
      <c r="N503" s="32"/>
      <c r="O503" s="32">
        <v>7606.0303582401057</v>
      </c>
      <c r="P503" s="32">
        <v>7606.0303582401057</v>
      </c>
      <c r="Q503" s="32"/>
      <c r="R503" s="32"/>
      <c r="S503" s="32"/>
      <c r="T503" s="33">
        <v>1</v>
      </c>
      <c r="U503" s="33">
        <v>1</v>
      </c>
      <c r="V503" s="30">
        <v>31048</v>
      </c>
      <c r="W503" s="30"/>
      <c r="X503" s="34">
        <v>55153</v>
      </c>
      <c r="Y503" s="16">
        <v>3</v>
      </c>
      <c r="Z503" s="75" t="str">
        <f t="shared" si="7"/>
        <v>CAISO_CHP</v>
      </c>
      <c r="AA503" s="75">
        <f>IF(IFERROR(MATCH(C503,REN_Existing_Resources!E:E,0),FALSE),1,0)</f>
        <v>0</v>
      </c>
    </row>
    <row r="504" spans="2:27" x14ac:dyDescent="0.25">
      <c r="B504" s="29" t="s">
        <v>3334</v>
      </c>
      <c r="C504" s="29" t="s">
        <v>4195</v>
      </c>
      <c r="D504" s="29" t="s">
        <v>3365</v>
      </c>
      <c r="E504" s="29"/>
      <c r="F504" s="29" t="s">
        <v>4196</v>
      </c>
      <c r="G504" s="29" t="s">
        <v>4198</v>
      </c>
      <c r="H504" s="13" t="s">
        <v>3362</v>
      </c>
      <c r="I504" s="13" t="s">
        <v>3356</v>
      </c>
      <c r="J504" s="30" t="s">
        <v>3364</v>
      </c>
      <c r="K504" s="35">
        <v>3.3333333333333335E-3</v>
      </c>
      <c r="L504" s="35">
        <v>3.3333333333333335E-3</v>
      </c>
      <c r="M504" s="35">
        <v>3.3333333333333335E-3</v>
      </c>
      <c r="N504" s="32"/>
      <c r="O504" s="32">
        <v>7606.0303582401057</v>
      </c>
      <c r="P504" s="32">
        <v>7606.0303582401057</v>
      </c>
      <c r="Q504" s="32"/>
      <c r="R504" s="32"/>
      <c r="S504" s="32"/>
      <c r="T504" s="33">
        <v>1</v>
      </c>
      <c r="U504" s="33">
        <v>1</v>
      </c>
      <c r="V504" s="30">
        <v>31048</v>
      </c>
      <c r="W504" s="30"/>
      <c r="X504" s="34">
        <v>55153</v>
      </c>
      <c r="Y504" s="16">
        <v>3</v>
      </c>
      <c r="Z504" s="75" t="str">
        <f t="shared" si="7"/>
        <v>CAISO_CHP</v>
      </c>
      <c r="AA504" s="75">
        <f>IF(IFERROR(MATCH(C504,REN_Existing_Resources!E:E,0),FALSE),1,0)</f>
        <v>0</v>
      </c>
    </row>
    <row r="505" spans="2:27" x14ac:dyDescent="0.25">
      <c r="B505" s="29" t="s">
        <v>3334</v>
      </c>
      <c r="C505" s="29" t="s">
        <v>4195</v>
      </c>
      <c r="D505" s="29" t="s">
        <v>3365</v>
      </c>
      <c r="E505" s="29"/>
      <c r="F505" s="29" t="s">
        <v>4196</v>
      </c>
      <c r="G505" s="29" t="s">
        <v>4199</v>
      </c>
      <c r="H505" s="13" t="s">
        <v>3362</v>
      </c>
      <c r="I505" s="13" t="s">
        <v>3356</v>
      </c>
      <c r="J505" s="30" t="s">
        <v>3364</v>
      </c>
      <c r="K505" s="35">
        <v>3.3333333333333335E-3</v>
      </c>
      <c r="L505" s="35">
        <v>3.3333333333333335E-3</v>
      </c>
      <c r="M505" s="35">
        <v>3.3333333333333335E-3</v>
      </c>
      <c r="N505" s="32"/>
      <c r="O505" s="32">
        <v>7606.0303582401057</v>
      </c>
      <c r="P505" s="32">
        <v>7606.0303582401057</v>
      </c>
      <c r="Q505" s="32"/>
      <c r="R505" s="32"/>
      <c r="S505" s="32"/>
      <c r="T505" s="33">
        <v>1</v>
      </c>
      <c r="U505" s="33">
        <v>1</v>
      </c>
      <c r="V505" s="30">
        <v>31048</v>
      </c>
      <c r="W505" s="30"/>
      <c r="X505" s="34">
        <v>55153</v>
      </c>
      <c r="Y505" s="16">
        <v>3</v>
      </c>
      <c r="Z505" s="75" t="str">
        <f t="shared" si="7"/>
        <v>CAISO_CHP</v>
      </c>
      <c r="AA505" s="75">
        <f>IF(IFERROR(MATCH(C505,REN_Existing_Resources!E:E,0),FALSE),1,0)</f>
        <v>0</v>
      </c>
    </row>
    <row r="506" spans="2:27" x14ac:dyDescent="0.25">
      <c r="B506" s="29" t="s">
        <v>3334</v>
      </c>
      <c r="C506" s="29" t="s">
        <v>1251</v>
      </c>
      <c r="D506" s="29" t="s">
        <v>3339</v>
      </c>
      <c r="E506" s="29"/>
      <c r="F506" s="29" t="s">
        <v>4200</v>
      </c>
      <c r="G506" s="29"/>
      <c r="H506" s="13" t="s">
        <v>3390</v>
      </c>
      <c r="I506" s="13" t="s">
        <v>3338</v>
      </c>
      <c r="J506" s="30"/>
      <c r="K506" s="31">
        <v>25.6</v>
      </c>
      <c r="L506" s="31">
        <v>6.99</v>
      </c>
      <c r="M506" s="31"/>
      <c r="N506" s="32"/>
      <c r="O506" s="32"/>
      <c r="P506" s="32"/>
      <c r="Q506" s="32"/>
      <c r="R506" s="32"/>
      <c r="S506" s="32"/>
      <c r="T506" s="33">
        <v>0</v>
      </c>
      <c r="U506" s="33">
        <v>1</v>
      </c>
      <c r="V506" s="30">
        <v>2558</v>
      </c>
      <c r="W506" s="30"/>
      <c r="X506" s="34">
        <v>55153</v>
      </c>
      <c r="Y506" s="16">
        <v>1</v>
      </c>
      <c r="Z506" s="75" t="str">
        <f t="shared" si="7"/>
        <v>RenExistRes</v>
      </c>
      <c r="AA506" s="75">
        <f>IF(IFERROR(MATCH(C506,REN_Existing_Resources!E:E,0),FALSE),1,0)</f>
        <v>1</v>
      </c>
    </row>
    <row r="507" spans="2:27" x14ac:dyDescent="0.25">
      <c r="B507" s="29" t="s">
        <v>3334</v>
      </c>
      <c r="C507" s="29" t="s">
        <v>342</v>
      </c>
      <c r="D507" s="29" t="s">
        <v>3365</v>
      </c>
      <c r="E507" s="29"/>
      <c r="F507" s="29" t="s">
        <v>4201</v>
      </c>
      <c r="G507" s="29"/>
      <c r="H507" s="13" t="s">
        <v>3390</v>
      </c>
      <c r="I507" s="13" t="s">
        <v>3338</v>
      </c>
      <c r="J507" s="30"/>
      <c r="K507" s="31">
        <v>3.2</v>
      </c>
      <c r="L507" s="31">
        <v>3.2</v>
      </c>
      <c r="M507" s="31"/>
      <c r="N507" s="32"/>
      <c r="O507" s="32"/>
      <c r="P507" s="32"/>
      <c r="Q507" s="32"/>
      <c r="R507" s="32"/>
      <c r="S507" s="32"/>
      <c r="T507" s="33">
        <v>0</v>
      </c>
      <c r="U507" s="33">
        <v>1</v>
      </c>
      <c r="V507" s="30">
        <v>1462</v>
      </c>
      <c r="W507" s="30"/>
      <c r="X507" s="34">
        <v>55153</v>
      </c>
      <c r="Y507" s="16">
        <v>1</v>
      </c>
      <c r="Z507" s="75" t="str">
        <f t="shared" si="7"/>
        <v>RenExistRes</v>
      </c>
      <c r="AA507" s="75">
        <f>IF(IFERROR(MATCH(C507,REN_Existing_Resources!E:E,0),FALSE),1,0)</f>
        <v>1</v>
      </c>
    </row>
    <row r="508" spans="2:27" x14ac:dyDescent="0.25">
      <c r="B508" s="29" t="s">
        <v>3334</v>
      </c>
      <c r="C508" s="29" t="s">
        <v>4202</v>
      </c>
      <c r="D508" s="29" t="s">
        <v>3351</v>
      </c>
      <c r="E508" s="29" t="s">
        <v>3352</v>
      </c>
      <c r="F508" s="29" t="s">
        <v>4203</v>
      </c>
      <c r="G508" s="29" t="s">
        <v>4204</v>
      </c>
      <c r="H508" s="13" t="s">
        <v>3370</v>
      </c>
      <c r="I508" s="13" t="s">
        <v>3439</v>
      </c>
      <c r="J508" s="30" t="s">
        <v>3860</v>
      </c>
      <c r="K508" s="31">
        <v>263.68</v>
      </c>
      <c r="L508" s="31">
        <v>263.68</v>
      </c>
      <c r="M508" s="31">
        <v>145.02400000000003</v>
      </c>
      <c r="N508" s="32">
        <v>22082.644884210527</v>
      </c>
      <c r="O508" s="32">
        <v>6999.8126842105276</v>
      </c>
      <c r="P508" s="32">
        <v>7690.0412440191394</v>
      </c>
      <c r="Q508" s="32">
        <v>127.67663157894738</v>
      </c>
      <c r="R508" s="32">
        <v>127.2140350877193</v>
      </c>
      <c r="S508" s="32"/>
      <c r="T508" s="33">
        <v>1</v>
      </c>
      <c r="U508" s="33">
        <v>1</v>
      </c>
      <c r="V508" s="30">
        <v>41454</v>
      </c>
      <c r="W508" s="30"/>
      <c r="X508" s="34">
        <v>55153</v>
      </c>
      <c r="Y508" s="16">
        <v>1</v>
      </c>
      <c r="Z508" s="75" t="str">
        <f t="shared" si="7"/>
        <v>CAISO_CCGT1</v>
      </c>
      <c r="AA508" s="75">
        <f>IF(IFERROR(MATCH(C508,REN_Existing_Resources!E:E,0),FALSE),1,0)</f>
        <v>0</v>
      </c>
    </row>
    <row r="509" spans="2:27" x14ac:dyDescent="0.25">
      <c r="B509" s="29" t="s">
        <v>3334</v>
      </c>
      <c r="C509" s="29" t="s">
        <v>4205</v>
      </c>
      <c r="D509" s="29" t="s">
        <v>134</v>
      </c>
      <c r="E509" s="29" t="s">
        <v>3346</v>
      </c>
      <c r="F509" s="29" t="s">
        <v>4206</v>
      </c>
      <c r="G509" s="29"/>
      <c r="H509" s="13" t="s">
        <v>3390</v>
      </c>
      <c r="I509" s="13" t="s">
        <v>3338</v>
      </c>
      <c r="J509" s="30"/>
      <c r="K509" s="31">
        <v>51.2</v>
      </c>
      <c r="L509" s="31">
        <v>51.2</v>
      </c>
      <c r="M509" s="31"/>
      <c r="N509" s="32"/>
      <c r="O509" s="32"/>
      <c r="P509" s="32"/>
      <c r="Q509" s="32"/>
      <c r="R509" s="32"/>
      <c r="S509" s="32"/>
      <c r="T509" s="33">
        <v>0</v>
      </c>
      <c r="U509" s="33">
        <v>1</v>
      </c>
      <c r="V509" s="30">
        <v>22647</v>
      </c>
      <c r="W509" s="30"/>
      <c r="X509" s="34">
        <v>55153</v>
      </c>
      <c r="Y509" s="16">
        <v>1</v>
      </c>
      <c r="Z509" s="75" t="str">
        <f t="shared" si="7"/>
        <v>Unclassified</v>
      </c>
      <c r="AA509" s="75">
        <f>IF(IFERROR(MATCH(C509,REN_Existing_Resources!E:E,0),FALSE),1,0)</f>
        <v>0</v>
      </c>
    </row>
    <row r="510" spans="2:27" x14ac:dyDescent="0.25">
      <c r="B510" s="29" t="s">
        <v>3334</v>
      </c>
      <c r="C510" s="29" t="s">
        <v>2614</v>
      </c>
      <c r="D510" s="29" t="s">
        <v>3460</v>
      </c>
      <c r="E510" s="29" t="s">
        <v>3724</v>
      </c>
      <c r="F510" s="29" t="s">
        <v>4207</v>
      </c>
      <c r="G510" s="29"/>
      <c r="H510" s="13" t="s">
        <v>3488</v>
      </c>
      <c r="I510" s="13" t="s">
        <v>3338</v>
      </c>
      <c r="J510" s="30"/>
      <c r="K510" s="31">
        <v>3.56</v>
      </c>
      <c r="L510" s="31">
        <v>3.21</v>
      </c>
      <c r="M510" s="31"/>
      <c r="N510" s="32"/>
      <c r="O510" s="32"/>
      <c r="P510" s="32"/>
      <c r="Q510" s="32"/>
      <c r="R510" s="32"/>
      <c r="S510" s="32"/>
      <c r="T510" s="33">
        <v>0</v>
      </c>
      <c r="U510" s="33">
        <v>1</v>
      </c>
      <c r="V510" s="30">
        <v>40026</v>
      </c>
      <c r="W510" s="30"/>
      <c r="X510" s="34">
        <v>55153</v>
      </c>
      <c r="Y510" s="16">
        <v>1</v>
      </c>
      <c r="Z510" s="75" t="str">
        <f t="shared" si="7"/>
        <v>RenExistRes</v>
      </c>
      <c r="AA510" s="75">
        <f>IF(IFERROR(MATCH(C510,REN_Existing_Resources!E:E,0),FALSE),1,0)</f>
        <v>1</v>
      </c>
    </row>
    <row r="511" spans="2:27" x14ac:dyDescent="0.25">
      <c r="B511" s="29" t="s">
        <v>3334</v>
      </c>
      <c r="C511" s="29" t="s">
        <v>3274</v>
      </c>
      <c r="D511" s="29" t="s">
        <v>3365</v>
      </c>
      <c r="E511" s="29"/>
      <c r="F511" s="29" t="s">
        <v>3273</v>
      </c>
      <c r="G511" s="29"/>
      <c r="H511" s="13" t="s">
        <v>3337</v>
      </c>
      <c r="I511" s="13" t="s">
        <v>3338</v>
      </c>
      <c r="J511" s="30"/>
      <c r="K511" s="31">
        <v>20</v>
      </c>
      <c r="L511" s="31">
        <v>16.07</v>
      </c>
      <c r="M511" s="31"/>
      <c r="N511" s="32"/>
      <c r="O511" s="32"/>
      <c r="P511" s="32"/>
      <c r="Q511" s="32"/>
      <c r="R511" s="32"/>
      <c r="S511" s="32"/>
      <c r="T511" s="33">
        <v>0</v>
      </c>
      <c r="U511" s="33">
        <v>1</v>
      </c>
      <c r="V511" s="30">
        <v>42490</v>
      </c>
      <c r="W511" s="30"/>
      <c r="X511" s="34">
        <v>55153</v>
      </c>
      <c r="Y511" s="16">
        <v>1</v>
      </c>
      <c r="Z511" s="75" t="str">
        <f t="shared" si="7"/>
        <v>RenExistRes</v>
      </c>
      <c r="AA511" s="75">
        <f>IF(IFERROR(MATCH(C511,REN_Existing_Resources!E:E,0),FALSE),1,0)</f>
        <v>1</v>
      </c>
    </row>
    <row r="512" spans="2:27" x14ac:dyDescent="0.25">
      <c r="B512" s="29" t="s">
        <v>3334</v>
      </c>
      <c r="C512" s="29" t="s">
        <v>3276</v>
      </c>
      <c r="D512" s="29" t="s">
        <v>3365</v>
      </c>
      <c r="E512" s="29"/>
      <c r="F512" s="29" t="s">
        <v>3275</v>
      </c>
      <c r="G512" s="29"/>
      <c r="H512" s="13" t="s">
        <v>3337</v>
      </c>
      <c r="I512" s="13" t="s">
        <v>3338</v>
      </c>
      <c r="J512" s="30"/>
      <c r="K512" s="31">
        <v>20</v>
      </c>
      <c r="L512" s="31">
        <v>16.07</v>
      </c>
      <c r="M512" s="31"/>
      <c r="N512" s="32"/>
      <c r="O512" s="32"/>
      <c r="P512" s="32"/>
      <c r="Q512" s="32"/>
      <c r="R512" s="32"/>
      <c r="S512" s="32"/>
      <c r="T512" s="33">
        <v>0</v>
      </c>
      <c r="U512" s="33">
        <v>1</v>
      </c>
      <c r="V512" s="30">
        <v>42490</v>
      </c>
      <c r="W512" s="30"/>
      <c r="X512" s="34">
        <v>55153</v>
      </c>
      <c r="Y512" s="16">
        <v>1</v>
      </c>
      <c r="Z512" s="75" t="str">
        <f t="shared" si="7"/>
        <v>RenExistRes</v>
      </c>
      <c r="AA512" s="75">
        <f>IF(IFERROR(MATCH(C512,REN_Existing_Resources!E:E,0),FALSE),1,0)</f>
        <v>1</v>
      </c>
    </row>
    <row r="513" spans="2:27" x14ac:dyDescent="0.25">
      <c r="B513" s="29" t="s">
        <v>3334</v>
      </c>
      <c r="C513" s="29" t="s">
        <v>749</v>
      </c>
      <c r="D513" s="29" t="s">
        <v>134</v>
      </c>
      <c r="E513" s="29" t="s">
        <v>3547</v>
      </c>
      <c r="F513" s="29" t="s">
        <v>4208</v>
      </c>
      <c r="G513" s="29"/>
      <c r="H513" s="13" t="s">
        <v>3337</v>
      </c>
      <c r="I513" s="13" t="s">
        <v>3338</v>
      </c>
      <c r="J513" s="30"/>
      <c r="K513" s="31">
        <v>1.5</v>
      </c>
      <c r="L513" s="31">
        <v>0</v>
      </c>
      <c r="M513" s="31"/>
      <c r="N513" s="32"/>
      <c r="O513" s="32"/>
      <c r="P513" s="32"/>
      <c r="Q513" s="32"/>
      <c r="R513" s="32"/>
      <c r="S513" s="32"/>
      <c r="T513" s="33">
        <v>0</v>
      </c>
      <c r="U513" s="33">
        <v>1</v>
      </c>
      <c r="V513" s="30">
        <v>41614</v>
      </c>
      <c r="W513" s="30"/>
      <c r="X513" s="34">
        <v>55153</v>
      </c>
      <c r="Y513" s="16">
        <v>1</v>
      </c>
      <c r="Z513" s="75" t="str">
        <f t="shared" si="7"/>
        <v>RenExistRes</v>
      </c>
      <c r="AA513" s="75">
        <f>IF(IFERROR(MATCH(C513,REN_Existing_Resources!E:E,0),FALSE),1,0)</f>
        <v>1</v>
      </c>
    </row>
    <row r="514" spans="2:27" x14ac:dyDescent="0.25">
      <c r="B514" s="29" t="s">
        <v>3334</v>
      </c>
      <c r="C514" s="29" t="s">
        <v>752</v>
      </c>
      <c r="D514" s="29" t="s">
        <v>134</v>
      </c>
      <c r="E514" s="29" t="s">
        <v>3547</v>
      </c>
      <c r="F514" s="29" t="s">
        <v>4209</v>
      </c>
      <c r="G514" s="29"/>
      <c r="H514" s="13" t="s">
        <v>3337</v>
      </c>
      <c r="I514" s="13" t="s">
        <v>3338</v>
      </c>
      <c r="J514" s="30"/>
      <c r="K514" s="31">
        <v>1.5</v>
      </c>
      <c r="L514" s="31">
        <v>0</v>
      </c>
      <c r="M514" s="31"/>
      <c r="N514" s="32"/>
      <c r="O514" s="32"/>
      <c r="P514" s="32"/>
      <c r="Q514" s="32"/>
      <c r="R514" s="32"/>
      <c r="S514" s="32"/>
      <c r="T514" s="33">
        <v>0</v>
      </c>
      <c r="U514" s="33">
        <v>1</v>
      </c>
      <c r="V514" s="30">
        <v>41614</v>
      </c>
      <c r="W514" s="30"/>
      <c r="X514" s="34">
        <v>55153</v>
      </c>
      <c r="Y514" s="16">
        <v>1</v>
      </c>
      <c r="Z514" s="75" t="str">
        <f t="shared" si="7"/>
        <v>RenExistRes</v>
      </c>
      <c r="AA514" s="75">
        <f>IF(IFERROR(MATCH(C514,REN_Existing_Resources!E:E,0),FALSE),1,0)</f>
        <v>1</v>
      </c>
    </row>
    <row r="515" spans="2:27" x14ac:dyDescent="0.25">
      <c r="B515" s="29" t="s">
        <v>3334</v>
      </c>
      <c r="C515" s="29" t="s">
        <v>4210</v>
      </c>
      <c r="D515" s="29" t="s">
        <v>3351</v>
      </c>
      <c r="E515" s="29" t="s">
        <v>3418</v>
      </c>
      <c r="F515" s="29" t="s">
        <v>4211</v>
      </c>
      <c r="G515" s="29" t="s">
        <v>4212</v>
      </c>
      <c r="H515" s="13" t="s">
        <v>3355</v>
      </c>
      <c r="I515" s="13" t="s">
        <v>3356</v>
      </c>
      <c r="J515" s="30" t="s">
        <v>3841</v>
      </c>
      <c r="K515" s="31">
        <v>46</v>
      </c>
      <c r="L515" s="31">
        <v>46</v>
      </c>
      <c r="M515" s="31">
        <v>20.7</v>
      </c>
      <c r="N515" s="32">
        <v>1560.4673877551022</v>
      </c>
      <c r="O515" s="32">
        <v>9977.9819546025174</v>
      </c>
      <c r="P515" s="32">
        <v>10400.015879957595</v>
      </c>
      <c r="Q515" s="32">
        <v>300.40816326530614</v>
      </c>
      <c r="R515" s="32">
        <v>300.40816326530614</v>
      </c>
      <c r="S515" s="32"/>
      <c r="T515" s="33">
        <v>1</v>
      </c>
      <c r="U515" s="33">
        <v>1</v>
      </c>
      <c r="V515" s="30">
        <v>39345</v>
      </c>
      <c r="W515" s="30"/>
      <c r="X515" s="34">
        <v>55153</v>
      </c>
      <c r="Y515" s="16">
        <v>1</v>
      </c>
      <c r="Z515" s="75" t="str">
        <f t="shared" si="7"/>
        <v>CAISO_Peaker1</v>
      </c>
      <c r="AA515" s="75">
        <f>IF(IFERROR(MATCH(C515,REN_Existing_Resources!E:E,0),FALSE),1,0)</f>
        <v>0</v>
      </c>
    </row>
    <row r="516" spans="2:27" x14ac:dyDescent="0.25">
      <c r="B516" s="29" t="s">
        <v>3334</v>
      </c>
      <c r="C516" s="29" t="s">
        <v>927</v>
      </c>
      <c r="D516" s="29" t="s">
        <v>134</v>
      </c>
      <c r="E516" s="29" t="s">
        <v>3547</v>
      </c>
      <c r="F516" s="29" t="s">
        <v>4213</v>
      </c>
      <c r="G516" s="29"/>
      <c r="H516" s="13" t="s">
        <v>3337</v>
      </c>
      <c r="I516" s="13" t="s">
        <v>3338</v>
      </c>
      <c r="J516" s="30"/>
      <c r="K516" s="31">
        <v>20</v>
      </c>
      <c r="L516" s="31">
        <v>0</v>
      </c>
      <c r="M516" s="31"/>
      <c r="N516" s="32"/>
      <c r="O516" s="32"/>
      <c r="P516" s="32"/>
      <c r="Q516" s="32"/>
      <c r="R516" s="32"/>
      <c r="S516" s="32"/>
      <c r="T516" s="33">
        <v>0</v>
      </c>
      <c r="U516" s="33">
        <v>1</v>
      </c>
      <c r="V516" s="30">
        <v>41997</v>
      </c>
      <c r="W516" s="30"/>
      <c r="X516" s="34">
        <v>55153</v>
      </c>
      <c r="Y516" s="16">
        <v>1</v>
      </c>
      <c r="Z516" s="75" t="str">
        <f t="shared" si="7"/>
        <v>RenExistRes</v>
      </c>
      <c r="AA516" s="75">
        <f>IF(IFERROR(MATCH(C516,REN_Existing_Resources!E:E,0),FALSE),1,0)</f>
        <v>1</v>
      </c>
    </row>
    <row r="517" spans="2:27" x14ac:dyDescent="0.25">
      <c r="B517" s="29" t="s">
        <v>3334</v>
      </c>
      <c r="C517" s="29" t="s">
        <v>1983</v>
      </c>
      <c r="D517" s="29" t="s">
        <v>3365</v>
      </c>
      <c r="E517" s="29"/>
      <c r="F517" s="29" t="s">
        <v>4214</v>
      </c>
      <c r="G517" s="29"/>
      <c r="H517" s="13" t="s">
        <v>3337</v>
      </c>
      <c r="I517" s="13" t="s">
        <v>3338</v>
      </c>
      <c r="J517" s="30"/>
      <c r="K517" s="31">
        <v>175</v>
      </c>
      <c r="L517" s="31">
        <v>160.69</v>
      </c>
      <c r="M517" s="31"/>
      <c r="N517" s="32"/>
      <c r="O517" s="32"/>
      <c r="P517" s="32"/>
      <c r="Q517" s="32"/>
      <c r="R517" s="32"/>
      <c r="S517" s="32"/>
      <c r="T517" s="33">
        <v>0</v>
      </c>
      <c r="U517" s="33">
        <v>1</v>
      </c>
      <c r="V517" s="30">
        <v>31413</v>
      </c>
      <c r="W517" s="30"/>
      <c r="X517" s="34">
        <v>55153</v>
      </c>
      <c r="Y517" s="16">
        <v>1</v>
      </c>
      <c r="Z517" s="75" t="str">
        <f t="shared" si="7"/>
        <v>RenExistRes</v>
      </c>
      <c r="AA517" s="75">
        <f>IF(IFERROR(MATCH(C517,REN_Existing_Resources!E:E,0),FALSE),1,0)</f>
        <v>1</v>
      </c>
    </row>
    <row r="518" spans="2:27" x14ac:dyDescent="0.25">
      <c r="B518" s="29" t="s">
        <v>3334</v>
      </c>
      <c r="C518" s="29" t="s">
        <v>1990</v>
      </c>
      <c r="D518" s="29" t="s">
        <v>3365</v>
      </c>
      <c r="E518" s="29"/>
      <c r="F518" s="29" t="s">
        <v>4215</v>
      </c>
      <c r="G518" s="29"/>
      <c r="H518" s="13" t="s">
        <v>3337</v>
      </c>
      <c r="I518" s="13" t="s">
        <v>3338</v>
      </c>
      <c r="J518" s="30"/>
      <c r="K518" s="31">
        <v>184</v>
      </c>
      <c r="L518" s="31">
        <v>168.17</v>
      </c>
      <c r="M518" s="31"/>
      <c r="N518" s="32"/>
      <c r="O518" s="32"/>
      <c r="P518" s="32"/>
      <c r="Q518" s="32"/>
      <c r="R518" s="32"/>
      <c r="S518" s="32"/>
      <c r="T518" s="33">
        <v>0</v>
      </c>
      <c r="U518" s="33">
        <v>1</v>
      </c>
      <c r="V518" s="30">
        <v>31413</v>
      </c>
      <c r="W518" s="30"/>
      <c r="X518" s="34">
        <v>55153</v>
      </c>
      <c r="Y518" s="16">
        <v>1</v>
      </c>
      <c r="Z518" s="75" t="str">
        <f t="shared" si="7"/>
        <v>RenExistRes</v>
      </c>
      <c r="AA518" s="75">
        <f>IF(IFERROR(MATCH(C518,REN_Existing_Resources!E:E,0),FALSE),1,0)</f>
        <v>1</v>
      </c>
    </row>
    <row r="519" spans="2:27" x14ac:dyDescent="0.25">
      <c r="B519" s="29" t="s">
        <v>3334</v>
      </c>
      <c r="C519" s="29" t="s">
        <v>387</v>
      </c>
      <c r="D519" s="29" t="s">
        <v>3365</v>
      </c>
      <c r="E519" s="29"/>
      <c r="F519" s="29" t="s">
        <v>4216</v>
      </c>
      <c r="G519" s="29"/>
      <c r="H519" s="13" t="s">
        <v>3390</v>
      </c>
      <c r="I519" s="13" t="s">
        <v>3338</v>
      </c>
      <c r="J519" s="30"/>
      <c r="K519" s="31">
        <v>11.5</v>
      </c>
      <c r="L519" s="31">
        <v>11.5</v>
      </c>
      <c r="M519" s="31"/>
      <c r="N519" s="32"/>
      <c r="O519" s="32"/>
      <c r="P519" s="32"/>
      <c r="Q519" s="32"/>
      <c r="R519" s="32"/>
      <c r="S519" s="32"/>
      <c r="T519" s="33">
        <v>0</v>
      </c>
      <c r="U519" s="33">
        <v>1</v>
      </c>
      <c r="V519" s="30">
        <v>7672</v>
      </c>
      <c r="W519" s="30"/>
      <c r="X519" s="34">
        <v>55153</v>
      </c>
      <c r="Y519" s="16">
        <v>1</v>
      </c>
      <c r="Z519" s="75" t="str">
        <f t="shared" ref="Z519:Z582" si="8">IF(J519="",IF(AA519,"RenExistRes","Unclassified"),J519)</f>
        <v>RenExistRes</v>
      </c>
      <c r="AA519" s="75">
        <f>IF(IFERROR(MATCH(C519,REN_Existing_Resources!E:E,0),FALSE),1,0)</f>
        <v>1</v>
      </c>
    </row>
    <row r="520" spans="2:27" x14ac:dyDescent="0.25">
      <c r="B520" s="29" t="s">
        <v>3334</v>
      </c>
      <c r="C520" s="29" t="s">
        <v>4217</v>
      </c>
      <c r="D520" s="29" t="s">
        <v>3351</v>
      </c>
      <c r="E520" s="29" t="s">
        <v>3352</v>
      </c>
      <c r="F520" s="29" t="s">
        <v>4218</v>
      </c>
      <c r="G520" s="29"/>
      <c r="H520" s="13" t="s">
        <v>3390</v>
      </c>
      <c r="I520" s="13" t="s">
        <v>3338</v>
      </c>
      <c r="J520" s="30" t="s">
        <v>3391</v>
      </c>
      <c r="K520" s="31">
        <v>9.9499999999999993</v>
      </c>
      <c r="L520" s="31">
        <v>0</v>
      </c>
      <c r="M520" s="31"/>
      <c r="N520" s="32"/>
      <c r="O520" s="32"/>
      <c r="P520" s="32"/>
      <c r="Q520" s="32"/>
      <c r="R520" s="32"/>
      <c r="S520" s="32"/>
      <c r="T520" s="33">
        <v>0</v>
      </c>
      <c r="U520" s="33">
        <v>1</v>
      </c>
      <c r="V520" s="30">
        <v>29952</v>
      </c>
      <c r="W520" s="30"/>
      <c r="X520" s="34">
        <v>55153</v>
      </c>
      <c r="Y520" s="16">
        <v>1</v>
      </c>
      <c r="Z520" s="75" t="str">
        <f t="shared" si="8"/>
        <v>CAISO_Hydro</v>
      </c>
      <c r="AA520" s="75">
        <f>IF(IFERROR(MATCH(C520,REN_Existing_Resources!E:E,0),FALSE),1,0)</f>
        <v>0</v>
      </c>
    </row>
    <row r="521" spans="2:27" x14ac:dyDescent="0.25">
      <c r="B521" s="29" t="s">
        <v>3334</v>
      </c>
      <c r="C521" s="29" t="s">
        <v>4219</v>
      </c>
      <c r="D521" s="29" t="s">
        <v>3351</v>
      </c>
      <c r="E521" s="29" t="s">
        <v>3352</v>
      </c>
      <c r="F521" s="29" t="s">
        <v>4220</v>
      </c>
      <c r="G521" s="29"/>
      <c r="H521" s="13" t="s">
        <v>3463</v>
      </c>
      <c r="I521" s="13" t="s">
        <v>3338</v>
      </c>
      <c r="J521" s="30"/>
      <c r="K521" s="31">
        <v>17.5</v>
      </c>
      <c r="L521" s="31">
        <v>9.77</v>
      </c>
      <c r="M521" s="31"/>
      <c r="N521" s="32"/>
      <c r="O521" s="32"/>
      <c r="P521" s="32"/>
      <c r="Q521" s="32"/>
      <c r="R521" s="32"/>
      <c r="S521" s="32"/>
      <c r="T521" s="33">
        <v>1</v>
      </c>
      <c r="U521" s="33">
        <v>1</v>
      </c>
      <c r="V521" s="30">
        <v>33970</v>
      </c>
      <c r="W521" s="30"/>
      <c r="X521" s="34">
        <v>55153</v>
      </c>
      <c r="Y521" s="16">
        <v>1</v>
      </c>
      <c r="Z521" s="75" t="str">
        <f t="shared" si="8"/>
        <v>Unclassified</v>
      </c>
      <c r="AA521" s="75">
        <f>IF(IFERROR(MATCH(C521,REN_Existing_Resources!E:E,0),FALSE),1,0)</f>
        <v>0</v>
      </c>
    </row>
    <row r="522" spans="2:27" x14ac:dyDescent="0.25">
      <c r="B522" s="29" t="s">
        <v>3334</v>
      </c>
      <c r="C522" s="29" t="s">
        <v>4221</v>
      </c>
      <c r="D522" s="29" t="s">
        <v>3397</v>
      </c>
      <c r="E522" s="29" t="s">
        <v>1901</v>
      </c>
      <c r="F522" s="29" t="s">
        <v>4222</v>
      </c>
      <c r="G522" s="29"/>
      <c r="H522" s="13" t="s">
        <v>3390</v>
      </c>
      <c r="I522" s="13" t="s">
        <v>3338</v>
      </c>
      <c r="J522" s="30" t="s">
        <v>3833</v>
      </c>
      <c r="K522" s="31">
        <v>20</v>
      </c>
      <c r="L522" s="31">
        <v>20</v>
      </c>
      <c r="M522" s="31"/>
      <c r="N522" s="32"/>
      <c r="O522" s="32"/>
      <c r="P522" s="32"/>
      <c r="Q522" s="32"/>
      <c r="R522" s="32"/>
      <c r="S522" s="32"/>
      <c r="T522" s="33">
        <v>0</v>
      </c>
      <c r="U522" s="33">
        <v>1</v>
      </c>
      <c r="V522" s="30">
        <v>40794</v>
      </c>
      <c r="W522" s="30"/>
      <c r="X522" s="34">
        <v>55153</v>
      </c>
      <c r="Y522" s="16">
        <v>1</v>
      </c>
      <c r="Z522" s="75" t="str">
        <f t="shared" si="8"/>
        <v>CAISO_PS</v>
      </c>
      <c r="AA522" s="75">
        <f>IF(IFERROR(MATCH(C522,REN_Existing_Resources!E:E,0),FALSE),1,0)</f>
        <v>0</v>
      </c>
    </row>
    <row r="523" spans="2:27" x14ac:dyDescent="0.25">
      <c r="B523" s="29" t="s">
        <v>3334</v>
      </c>
      <c r="C523" s="29" t="s">
        <v>4223</v>
      </c>
      <c r="D523" s="29" t="s">
        <v>3397</v>
      </c>
      <c r="E523" s="29" t="s">
        <v>1901</v>
      </c>
      <c r="F523" s="29" t="s">
        <v>4224</v>
      </c>
      <c r="G523" s="29"/>
      <c r="H523" s="13" t="s">
        <v>3390</v>
      </c>
      <c r="I523" s="13" t="s">
        <v>3338</v>
      </c>
      <c r="J523" s="30" t="s">
        <v>3833</v>
      </c>
      <c r="K523" s="31">
        <v>20.149999999999999</v>
      </c>
      <c r="L523" s="31">
        <v>20</v>
      </c>
      <c r="M523" s="31"/>
      <c r="N523" s="32"/>
      <c r="O523" s="32"/>
      <c r="P523" s="32"/>
      <c r="Q523" s="32"/>
      <c r="R523" s="32"/>
      <c r="S523" s="32"/>
      <c r="T523" s="33">
        <v>0</v>
      </c>
      <c r="U523" s="33">
        <v>1</v>
      </c>
      <c r="V523" s="30">
        <v>41148</v>
      </c>
      <c r="W523" s="30"/>
      <c r="X523" s="34">
        <v>55153</v>
      </c>
      <c r="Y523" s="16">
        <v>1</v>
      </c>
      <c r="Z523" s="75" t="str">
        <f t="shared" si="8"/>
        <v>CAISO_PS</v>
      </c>
      <c r="AA523" s="75">
        <f>IF(IFERROR(MATCH(C523,REN_Existing_Resources!E:E,0),FALSE),1,0)</f>
        <v>0</v>
      </c>
    </row>
    <row r="524" spans="2:27" x14ac:dyDescent="0.25">
      <c r="B524" s="29" t="s">
        <v>3334</v>
      </c>
      <c r="C524" s="29" t="s">
        <v>1497</v>
      </c>
      <c r="D524" s="29" t="s">
        <v>83</v>
      </c>
      <c r="E524" s="29" t="s">
        <v>3348</v>
      </c>
      <c r="F524" s="29" t="s">
        <v>4225</v>
      </c>
      <c r="G524" s="29"/>
      <c r="H524" s="13" t="s">
        <v>3337</v>
      </c>
      <c r="I524" s="13" t="s">
        <v>3338</v>
      </c>
      <c r="J524" s="30"/>
      <c r="K524" s="31">
        <v>60</v>
      </c>
      <c r="L524" s="31">
        <v>52.75</v>
      </c>
      <c r="M524" s="31"/>
      <c r="N524" s="32"/>
      <c r="O524" s="32"/>
      <c r="P524" s="32"/>
      <c r="Q524" s="32"/>
      <c r="R524" s="32"/>
      <c r="S524" s="32"/>
      <c r="T524" s="33">
        <v>0</v>
      </c>
      <c r="U524" s="33">
        <v>1</v>
      </c>
      <c r="V524" s="30">
        <v>41954</v>
      </c>
      <c r="W524" s="30"/>
      <c r="X524" s="34">
        <v>55153</v>
      </c>
      <c r="Y524" s="16">
        <v>1</v>
      </c>
      <c r="Z524" s="75" t="str">
        <f t="shared" si="8"/>
        <v>RenExistRes</v>
      </c>
      <c r="AA524" s="75">
        <f>IF(IFERROR(MATCH(C524,REN_Existing_Resources!E:E,0),FALSE),1,0)</f>
        <v>1</v>
      </c>
    </row>
    <row r="525" spans="2:27" x14ac:dyDescent="0.25">
      <c r="B525" s="29" t="s">
        <v>3334</v>
      </c>
      <c r="C525" s="29" t="s">
        <v>638</v>
      </c>
      <c r="D525" s="29" t="s">
        <v>83</v>
      </c>
      <c r="E525" s="29" t="s">
        <v>3348</v>
      </c>
      <c r="F525" s="29" t="s">
        <v>4226</v>
      </c>
      <c r="G525" s="29"/>
      <c r="H525" s="13" t="s">
        <v>3337</v>
      </c>
      <c r="I525" s="13" t="s">
        <v>3338</v>
      </c>
      <c r="J525" s="30"/>
      <c r="K525" s="31">
        <v>14.99</v>
      </c>
      <c r="L525" s="31">
        <v>12.04</v>
      </c>
      <c r="M525" s="31"/>
      <c r="N525" s="32"/>
      <c r="O525" s="32"/>
      <c r="P525" s="32"/>
      <c r="Q525" s="32"/>
      <c r="R525" s="32"/>
      <c r="S525" s="32"/>
      <c r="T525" s="33">
        <v>0</v>
      </c>
      <c r="U525" s="33">
        <v>1</v>
      </c>
      <c r="V525" s="30">
        <v>42361</v>
      </c>
      <c r="W525" s="30"/>
      <c r="X525" s="34">
        <v>55153</v>
      </c>
      <c r="Y525" s="16">
        <v>1</v>
      </c>
      <c r="Z525" s="75" t="str">
        <f t="shared" si="8"/>
        <v>RenExistRes</v>
      </c>
      <c r="AA525" s="75">
        <f>IF(IFERROR(MATCH(C525,REN_Existing_Resources!E:E,0),FALSE),1,0)</f>
        <v>1</v>
      </c>
    </row>
    <row r="526" spans="2:27" x14ac:dyDescent="0.25">
      <c r="B526" s="29" t="s">
        <v>3334</v>
      </c>
      <c r="C526" s="29" t="s">
        <v>2714</v>
      </c>
      <c r="D526" s="29" t="s">
        <v>83</v>
      </c>
      <c r="E526" s="29" t="s">
        <v>3348</v>
      </c>
      <c r="F526" s="29" t="s">
        <v>2713</v>
      </c>
      <c r="G526" s="29"/>
      <c r="H526" s="13" t="s">
        <v>3337</v>
      </c>
      <c r="I526" s="13" t="s">
        <v>3338</v>
      </c>
      <c r="J526" s="30"/>
      <c r="K526" s="31">
        <v>26.66</v>
      </c>
      <c r="L526" s="31">
        <v>21.42</v>
      </c>
      <c r="M526" s="31"/>
      <c r="N526" s="32"/>
      <c r="O526" s="32"/>
      <c r="P526" s="32"/>
      <c r="Q526" s="32"/>
      <c r="R526" s="32"/>
      <c r="S526" s="32"/>
      <c r="T526" s="33">
        <v>0</v>
      </c>
      <c r="U526" s="33">
        <v>1</v>
      </c>
      <c r="V526" s="30">
        <v>42361</v>
      </c>
      <c r="W526" s="30"/>
      <c r="X526" s="34">
        <v>55153</v>
      </c>
      <c r="Y526" s="16">
        <v>1</v>
      </c>
      <c r="Z526" s="75" t="str">
        <f t="shared" si="8"/>
        <v>RenExistRes</v>
      </c>
      <c r="AA526" s="75">
        <f>IF(IFERROR(MATCH(C526,REN_Existing_Resources!E:E,0),FALSE),1,0)</f>
        <v>1</v>
      </c>
    </row>
    <row r="527" spans="2:27" x14ac:dyDescent="0.25">
      <c r="B527" s="29" t="s">
        <v>3334</v>
      </c>
      <c r="C527" s="29" t="s">
        <v>1814</v>
      </c>
      <c r="D527" s="29" t="s">
        <v>83</v>
      </c>
      <c r="E527" s="29" t="s">
        <v>3348</v>
      </c>
      <c r="F527" s="29" t="s">
        <v>4227</v>
      </c>
      <c r="G527" s="29"/>
      <c r="H527" s="13" t="s">
        <v>3337</v>
      </c>
      <c r="I527" s="13" t="s">
        <v>3338</v>
      </c>
      <c r="J527" s="30"/>
      <c r="K527" s="31">
        <v>16.66</v>
      </c>
      <c r="L527" s="31">
        <v>13.39</v>
      </c>
      <c r="M527" s="31"/>
      <c r="N527" s="32"/>
      <c r="O527" s="32"/>
      <c r="P527" s="32"/>
      <c r="Q527" s="32"/>
      <c r="R527" s="32"/>
      <c r="S527" s="32"/>
      <c r="T527" s="33">
        <v>0</v>
      </c>
      <c r="U527" s="33">
        <v>1</v>
      </c>
      <c r="V527" s="30">
        <v>42307</v>
      </c>
      <c r="W527" s="30"/>
      <c r="X527" s="34">
        <v>55153</v>
      </c>
      <c r="Y527" s="16">
        <v>1</v>
      </c>
      <c r="Z527" s="75" t="str">
        <f t="shared" si="8"/>
        <v>RenExistRes</v>
      </c>
      <c r="AA527" s="75">
        <f>IF(IFERROR(MATCH(C527,REN_Existing_Resources!E:E,0),FALSE),1,0)</f>
        <v>1</v>
      </c>
    </row>
    <row r="528" spans="2:27" x14ac:dyDescent="0.25">
      <c r="B528" s="29" t="s">
        <v>3334</v>
      </c>
      <c r="C528" s="29" t="s">
        <v>4228</v>
      </c>
      <c r="D528" s="29" t="s">
        <v>99</v>
      </c>
      <c r="E528" s="29" t="s">
        <v>41</v>
      </c>
      <c r="F528" s="29" t="s">
        <v>4229</v>
      </c>
      <c r="G528" s="29"/>
      <c r="H528" s="13" t="s">
        <v>3370</v>
      </c>
      <c r="I528" s="13" t="s">
        <v>3338</v>
      </c>
      <c r="J528" s="30"/>
      <c r="K528" s="31">
        <v>20</v>
      </c>
      <c r="L528" s="31">
        <v>20</v>
      </c>
      <c r="M528" s="31"/>
      <c r="N528" s="32"/>
      <c r="O528" s="32"/>
      <c r="P528" s="32"/>
      <c r="Q528" s="32"/>
      <c r="R528" s="32"/>
      <c r="S528" s="32"/>
      <c r="T528" s="33">
        <v>1</v>
      </c>
      <c r="U528" s="33">
        <v>1</v>
      </c>
      <c r="V528" s="30">
        <v>33604</v>
      </c>
      <c r="W528" s="30"/>
      <c r="X528" s="34">
        <v>55153</v>
      </c>
      <c r="Y528" s="16">
        <v>1</v>
      </c>
      <c r="Z528" s="75" t="str">
        <f t="shared" si="8"/>
        <v>Unclassified</v>
      </c>
      <c r="AA528" s="75">
        <f>IF(IFERROR(MATCH(C528,REN_Existing_Resources!E:E,0),FALSE),1,0)</f>
        <v>0</v>
      </c>
    </row>
    <row r="529" spans="2:27" x14ac:dyDescent="0.25">
      <c r="B529" s="29" t="s">
        <v>3334</v>
      </c>
      <c r="C529" s="29" t="s">
        <v>4230</v>
      </c>
      <c r="D529" s="29" t="s">
        <v>3397</v>
      </c>
      <c r="E529" s="29" t="s">
        <v>1901</v>
      </c>
      <c r="F529" s="29" t="s">
        <v>4231</v>
      </c>
      <c r="G529" s="29" t="s">
        <v>4232</v>
      </c>
      <c r="H529" s="13" t="s">
        <v>3370</v>
      </c>
      <c r="I529" s="13" t="s">
        <v>3439</v>
      </c>
      <c r="J529" s="30" t="s">
        <v>3860</v>
      </c>
      <c r="K529" s="31">
        <v>603.67999999999995</v>
      </c>
      <c r="L529" s="31">
        <v>603.6</v>
      </c>
      <c r="M529" s="31">
        <v>334.57410266229505</v>
      </c>
      <c r="N529" s="32">
        <v>57046.453676065568</v>
      </c>
      <c r="O529" s="32">
        <v>6973.7031877392137</v>
      </c>
      <c r="P529" s="32">
        <v>7207.636176829822</v>
      </c>
      <c r="Q529" s="32">
        <v>333.50845901639343</v>
      </c>
      <c r="R529" s="32">
        <v>333.11260327868854</v>
      </c>
      <c r="S529" s="32"/>
      <c r="T529" s="33">
        <v>1</v>
      </c>
      <c r="U529" s="33">
        <v>1</v>
      </c>
      <c r="V529" s="30">
        <v>40089</v>
      </c>
      <c r="W529" s="30"/>
      <c r="X529" s="34">
        <v>55153</v>
      </c>
      <c r="Y529" s="16">
        <v>1</v>
      </c>
      <c r="Z529" s="75" t="str">
        <f t="shared" si="8"/>
        <v>CAISO_CCGT1</v>
      </c>
      <c r="AA529" s="75">
        <f>IF(IFERROR(MATCH(C529,REN_Existing_Resources!E:E,0),FALSE),1,0)</f>
        <v>0</v>
      </c>
    </row>
    <row r="530" spans="2:27" x14ac:dyDescent="0.25">
      <c r="B530" s="29" t="s">
        <v>3334</v>
      </c>
      <c r="C530" s="29" t="s">
        <v>4233</v>
      </c>
      <c r="D530" s="29" t="s">
        <v>3460</v>
      </c>
      <c r="E530" s="29" t="s">
        <v>4234</v>
      </c>
      <c r="F530" s="29" t="s">
        <v>4235</v>
      </c>
      <c r="G530" s="29" t="s">
        <v>4236</v>
      </c>
      <c r="H530" s="13" t="s">
        <v>3370</v>
      </c>
      <c r="I530" s="13" t="s">
        <v>3439</v>
      </c>
      <c r="J530" s="30" t="s">
        <v>3860</v>
      </c>
      <c r="K530" s="31">
        <v>510</v>
      </c>
      <c r="L530" s="31">
        <v>510</v>
      </c>
      <c r="M530" s="31">
        <v>383.16547388059706</v>
      </c>
      <c r="N530" s="32">
        <v>55700.163805970144</v>
      </c>
      <c r="O530" s="32">
        <v>6963.5370287369506</v>
      </c>
      <c r="P530" s="32">
        <v>7207.9330071164077</v>
      </c>
      <c r="Q530" s="32">
        <v>308.28358208955223</v>
      </c>
      <c r="R530" s="32">
        <v>308.28358208955223</v>
      </c>
      <c r="S530" s="32"/>
      <c r="T530" s="33">
        <v>1</v>
      </c>
      <c r="U530" s="33">
        <v>1</v>
      </c>
      <c r="V530" s="30">
        <v>37438</v>
      </c>
      <c r="W530" s="30">
        <v>43100</v>
      </c>
      <c r="X530" s="34">
        <v>43100</v>
      </c>
      <c r="Y530" s="16">
        <v>1</v>
      </c>
      <c r="Z530" s="75" t="str">
        <f t="shared" si="8"/>
        <v>CAISO_CCGT1</v>
      </c>
      <c r="AA530" s="75">
        <f>IF(IFERROR(MATCH(C530,REN_Existing_Resources!E:E,0),FALSE),1,0)</f>
        <v>0</v>
      </c>
    </row>
    <row r="531" spans="2:27" x14ac:dyDescent="0.25">
      <c r="B531" s="29" t="s">
        <v>3334</v>
      </c>
      <c r="C531" s="29" t="s">
        <v>4237</v>
      </c>
      <c r="D531" s="29" t="s">
        <v>3460</v>
      </c>
      <c r="E531" s="29" t="s">
        <v>4234</v>
      </c>
      <c r="F531" s="29" t="s">
        <v>4238</v>
      </c>
      <c r="G531" s="29" t="s">
        <v>4239</v>
      </c>
      <c r="H531" s="13" t="s">
        <v>3370</v>
      </c>
      <c r="I531" s="13" t="s">
        <v>3439</v>
      </c>
      <c r="J531" s="30" t="s">
        <v>3860</v>
      </c>
      <c r="K531" s="31">
        <v>510</v>
      </c>
      <c r="L531" s="31">
        <v>510</v>
      </c>
      <c r="M531" s="31">
        <v>383.16547388059706</v>
      </c>
      <c r="N531" s="32">
        <v>55700.163805970144</v>
      </c>
      <c r="O531" s="32">
        <v>6960.8298555562706</v>
      </c>
      <c r="P531" s="32">
        <v>7209.3942968330721</v>
      </c>
      <c r="Q531" s="32">
        <v>308.28358208955223</v>
      </c>
      <c r="R531" s="32">
        <v>308.28358208955223</v>
      </c>
      <c r="S531" s="32"/>
      <c r="T531" s="33">
        <v>1</v>
      </c>
      <c r="U531" s="33">
        <v>1</v>
      </c>
      <c r="V531" s="30">
        <v>37448</v>
      </c>
      <c r="W531" s="30">
        <v>43100</v>
      </c>
      <c r="X531" s="34">
        <v>43100</v>
      </c>
      <c r="Y531" s="16">
        <v>1</v>
      </c>
      <c r="Z531" s="75" t="str">
        <f t="shared" si="8"/>
        <v>CAISO_CCGT1</v>
      </c>
      <c r="AA531" s="75">
        <f>IF(IFERROR(MATCH(C531,REN_Existing_Resources!E:E,0),FALSE),1,0)</f>
        <v>0</v>
      </c>
    </row>
    <row r="532" spans="2:27" x14ac:dyDescent="0.25">
      <c r="B532" s="29" t="s">
        <v>3334</v>
      </c>
      <c r="C532" s="29" t="s">
        <v>4240</v>
      </c>
      <c r="D532" s="29" t="s">
        <v>3365</v>
      </c>
      <c r="E532" s="29"/>
      <c r="F532" s="29" t="s">
        <v>4241</v>
      </c>
      <c r="G532" s="29" t="s">
        <v>4242</v>
      </c>
      <c r="H532" s="13" t="s">
        <v>3370</v>
      </c>
      <c r="I532" s="13" t="s">
        <v>3439</v>
      </c>
      <c r="J532" s="30" t="s">
        <v>3860</v>
      </c>
      <c r="K532" s="31">
        <v>641</v>
      </c>
      <c r="L532" s="31">
        <v>603.79999999999995</v>
      </c>
      <c r="M532" s="31">
        <v>367.70115320167565</v>
      </c>
      <c r="N532" s="32">
        <v>57425.074431478162</v>
      </c>
      <c r="O532" s="32">
        <v>6928.0365383541375</v>
      </c>
      <c r="P532" s="32">
        <v>7268.4344075896743</v>
      </c>
      <c r="Q532" s="32">
        <v>316.47217235188509</v>
      </c>
      <c r="R532" s="32">
        <v>316.47217235188509</v>
      </c>
      <c r="S532" s="32"/>
      <c r="T532" s="33">
        <v>1</v>
      </c>
      <c r="U532" s="33">
        <v>1</v>
      </c>
      <c r="V532" s="30">
        <v>40534</v>
      </c>
      <c r="W532" s="30"/>
      <c r="X532" s="34">
        <v>55153</v>
      </c>
      <c r="Y532" s="16">
        <v>1</v>
      </c>
      <c r="Z532" s="75" t="str">
        <f t="shared" si="8"/>
        <v>CAISO_CCGT1</v>
      </c>
      <c r="AA532" s="75">
        <f>IF(IFERROR(MATCH(C532,REN_Existing_Resources!E:E,0),FALSE),1,0)</f>
        <v>0</v>
      </c>
    </row>
    <row r="533" spans="2:27" x14ac:dyDescent="0.25">
      <c r="B533" s="29" t="s">
        <v>3334</v>
      </c>
      <c r="C533" s="29" t="s">
        <v>4243</v>
      </c>
      <c r="D533" s="29" t="s">
        <v>3351</v>
      </c>
      <c r="E533" s="29" t="s">
        <v>3418</v>
      </c>
      <c r="F533" s="29" t="s">
        <v>4244</v>
      </c>
      <c r="G533" s="29" t="s">
        <v>4245</v>
      </c>
      <c r="H533" s="13" t="s">
        <v>3362</v>
      </c>
      <c r="I533" s="13" t="s">
        <v>3356</v>
      </c>
      <c r="J533" s="30" t="s">
        <v>3841</v>
      </c>
      <c r="K533" s="31">
        <v>48.35</v>
      </c>
      <c r="L533" s="31">
        <v>48.35</v>
      </c>
      <c r="M533" s="31">
        <v>21.7575</v>
      </c>
      <c r="N533" s="32">
        <v>1640.1865206185566</v>
      </c>
      <c r="O533" s="32">
        <v>9755.9702749140888</v>
      </c>
      <c r="P533" s="32">
        <v>14570.267277586867</v>
      </c>
      <c r="Q533" s="32">
        <v>319.01030927835052</v>
      </c>
      <c r="R533" s="32">
        <v>319.01030927835052</v>
      </c>
      <c r="S533" s="32"/>
      <c r="T533" s="33">
        <v>1</v>
      </c>
      <c r="U533" s="33">
        <v>1</v>
      </c>
      <c r="V533" s="30">
        <v>38869</v>
      </c>
      <c r="W533" s="30"/>
      <c r="X533" s="34">
        <v>55153</v>
      </c>
      <c r="Y533" s="16">
        <v>1</v>
      </c>
      <c r="Z533" s="75" t="str">
        <f t="shared" si="8"/>
        <v>CAISO_Peaker1</v>
      </c>
      <c r="AA533" s="75">
        <f>IF(IFERROR(MATCH(C533,REN_Existing_Resources!E:E,0),FALSE),1,0)</f>
        <v>0</v>
      </c>
    </row>
    <row r="534" spans="2:27" x14ac:dyDescent="0.25">
      <c r="B534" s="29" t="s">
        <v>3334</v>
      </c>
      <c r="C534" s="29" t="s">
        <v>4246</v>
      </c>
      <c r="D534" s="29" t="s">
        <v>3397</v>
      </c>
      <c r="E534" s="29" t="s">
        <v>1901</v>
      </c>
      <c r="F534" s="29" t="s">
        <v>4247</v>
      </c>
      <c r="G534" s="29" t="s">
        <v>4248</v>
      </c>
      <c r="H534" s="13" t="s">
        <v>3355</v>
      </c>
      <c r="I534" s="13" t="s">
        <v>3400</v>
      </c>
      <c r="J534" s="30" t="s">
        <v>3841</v>
      </c>
      <c r="K534" s="31">
        <v>47.98</v>
      </c>
      <c r="L534" s="31">
        <v>46</v>
      </c>
      <c r="M534" s="31">
        <v>21.590999999999998</v>
      </c>
      <c r="N534" s="32">
        <v>5238.9500608888884</v>
      </c>
      <c r="O534" s="32">
        <v>9736.2924224577946</v>
      </c>
      <c r="P534" s="32">
        <v>10868.280766042839</v>
      </c>
      <c r="Q534" s="32">
        <v>170.59555555555553</v>
      </c>
      <c r="R534" s="32">
        <v>170.59555555555553</v>
      </c>
      <c r="S534" s="32"/>
      <c r="T534" s="33">
        <v>1</v>
      </c>
      <c r="U534" s="33">
        <v>1</v>
      </c>
      <c r="V534" s="30">
        <v>37147</v>
      </c>
      <c r="W534" s="30"/>
      <c r="X534" s="34">
        <v>55153</v>
      </c>
      <c r="Y534" s="16">
        <v>1</v>
      </c>
      <c r="Z534" s="75" t="str">
        <f t="shared" si="8"/>
        <v>CAISO_Peaker1</v>
      </c>
      <c r="AA534" s="75">
        <f>IF(IFERROR(MATCH(C534,REN_Existing_Resources!E:E,0),FALSE),1,0)</f>
        <v>0</v>
      </c>
    </row>
    <row r="535" spans="2:27" x14ac:dyDescent="0.25">
      <c r="B535" s="29" t="s">
        <v>3334</v>
      </c>
      <c r="C535" s="29" t="s">
        <v>4249</v>
      </c>
      <c r="D535" s="29" t="s">
        <v>3460</v>
      </c>
      <c r="E535" s="29" t="s">
        <v>3724</v>
      </c>
      <c r="F535" s="29" t="s">
        <v>4250</v>
      </c>
      <c r="G535" s="29" t="s">
        <v>4251</v>
      </c>
      <c r="H535" s="13" t="s">
        <v>3370</v>
      </c>
      <c r="I535" s="13" t="s">
        <v>3439</v>
      </c>
      <c r="J535" s="30" t="s">
        <v>3860</v>
      </c>
      <c r="K535" s="31">
        <v>561.29</v>
      </c>
      <c r="L535" s="31">
        <v>556</v>
      </c>
      <c r="M535" s="31">
        <v>367.76455198130839</v>
      </c>
      <c r="N535" s="32">
        <v>54139.763442141033</v>
      </c>
      <c r="O535" s="32">
        <v>6919.0184809134535</v>
      </c>
      <c r="P535" s="32">
        <v>7175.8642753571467</v>
      </c>
      <c r="Q535" s="32">
        <v>455.89909940526758</v>
      </c>
      <c r="R535" s="32">
        <v>456.08985216652502</v>
      </c>
      <c r="S535" s="32"/>
      <c r="T535" s="33">
        <v>1</v>
      </c>
      <c r="U535" s="33">
        <v>1</v>
      </c>
      <c r="V535" s="30">
        <v>37051</v>
      </c>
      <c r="W535" s="30"/>
      <c r="X535" s="34">
        <v>55153</v>
      </c>
      <c r="Y535" s="16">
        <v>1</v>
      </c>
      <c r="Z535" s="75" t="str">
        <f t="shared" si="8"/>
        <v>CAISO_CCGT1</v>
      </c>
      <c r="AA535" s="75">
        <f>IF(IFERROR(MATCH(C535,REN_Existing_Resources!E:E,0),FALSE),1,0)</f>
        <v>0</v>
      </c>
    </row>
    <row r="536" spans="2:27" x14ac:dyDescent="0.25">
      <c r="B536" s="29" t="s">
        <v>3334</v>
      </c>
      <c r="C536" s="29" t="s">
        <v>4252</v>
      </c>
      <c r="D536" s="29" t="s">
        <v>3365</v>
      </c>
      <c r="E536" s="29"/>
      <c r="F536" s="29" t="s">
        <v>4253</v>
      </c>
      <c r="G536" s="29" t="s">
        <v>4254</v>
      </c>
      <c r="H536" s="13" t="s">
        <v>3370</v>
      </c>
      <c r="I536" s="13" t="s">
        <v>3439</v>
      </c>
      <c r="J536" s="30" t="s">
        <v>3860</v>
      </c>
      <c r="K536" s="31">
        <v>494.58</v>
      </c>
      <c r="L536" s="31">
        <v>419.25</v>
      </c>
      <c r="M536" s="31">
        <v>300.93208242950107</v>
      </c>
      <c r="N536" s="32">
        <v>45822.600974837311</v>
      </c>
      <c r="O536" s="32">
        <v>6907.0634585594134</v>
      </c>
      <c r="P536" s="32">
        <v>7253.4150004734165</v>
      </c>
      <c r="Q536" s="32">
        <v>333.65375271149674</v>
      </c>
      <c r="R536" s="32">
        <v>334.08288937093272</v>
      </c>
      <c r="S536" s="32"/>
      <c r="T536" s="33">
        <v>1</v>
      </c>
      <c r="U536" s="33">
        <v>1</v>
      </c>
      <c r="V536" s="30">
        <v>41078</v>
      </c>
      <c r="W536" s="30"/>
      <c r="X536" s="34">
        <v>55153</v>
      </c>
      <c r="Y536" s="16">
        <v>1</v>
      </c>
      <c r="Z536" s="75" t="str">
        <f t="shared" si="8"/>
        <v>CAISO_CCGT1</v>
      </c>
      <c r="AA536" s="75">
        <f>IF(IFERROR(MATCH(C536,REN_Existing_Resources!E:E,0),FALSE),1,0)</f>
        <v>0</v>
      </c>
    </row>
    <row r="537" spans="2:27" x14ac:dyDescent="0.25">
      <c r="B537" s="29" t="s">
        <v>3334</v>
      </c>
      <c r="C537" s="29" t="s">
        <v>4255</v>
      </c>
      <c r="D537" s="29" t="s">
        <v>3365</v>
      </c>
      <c r="E537" s="29"/>
      <c r="F537" s="29" t="s">
        <v>4256</v>
      </c>
      <c r="G537" s="29"/>
      <c r="H537" s="13" t="s">
        <v>3370</v>
      </c>
      <c r="I537" s="13" t="s">
        <v>3338</v>
      </c>
      <c r="J537" s="30"/>
      <c r="K537" s="31">
        <v>32</v>
      </c>
      <c r="L537" s="31">
        <v>27.51</v>
      </c>
      <c r="M537" s="31"/>
      <c r="N537" s="32"/>
      <c r="O537" s="32"/>
      <c r="P537" s="32"/>
      <c r="Q537" s="32"/>
      <c r="R537" s="32"/>
      <c r="S537" s="32"/>
      <c r="T537" s="33">
        <v>1</v>
      </c>
      <c r="U537" s="33">
        <v>1</v>
      </c>
      <c r="V537" s="30">
        <v>38687</v>
      </c>
      <c r="W537" s="30"/>
      <c r="X537" s="34">
        <v>55153</v>
      </c>
      <c r="Y537" s="16">
        <v>1</v>
      </c>
      <c r="Z537" s="75" t="str">
        <f t="shared" si="8"/>
        <v>Unclassified</v>
      </c>
      <c r="AA537" s="75">
        <f>IF(IFERROR(MATCH(C537,REN_Existing_Resources!E:E,0),FALSE),1,0)</f>
        <v>0</v>
      </c>
    </row>
    <row r="538" spans="2:27" x14ac:dyDescent="0.25">
      <c r="B538" s="29" t="s">
        <v>3334</v>
      </c>
      <c r="C538" s="29" t="s">
        <v>4257</v>
      </c>
      <c r="D538" s="29" t="s">
        <v>3460</v>
      </c>
      <c r="E538" s="29" t="s">
        <v>41</v>
      </c>
      <c r="F538" s="29" t="s">
        <v>4258</v>
      </c>
      <c r="G538" s="29"/>
      <c r="H538" s="13" t="s">
        <v>3488</v>
      </c>
      <c r="I538" s="13" t="s">
        <v>3338</v>
      </c>
      <c r="J538" s="30"/>
      <c r="K538" s="31">
        <v>0.3</v>
      </c>
      <c r="L538" s="31">
        <v>0.16</v>
      </c>
      <c r="M538" s="31"/>
      <c r="N538" s="32"/>
      <c r="O538" s="32"/>
      <c r="P538" s="32"/>
      <c r="Q538" s="32"/>
      <c r="R538" s="32"/>
      <c r="S538" s="32"/>
      <c r="T538" s="33">
        <v>0</v>
      </c>
      <c r="U538" s="33">
        <v>1</v>
      </c>
      <c r="V538" s="30">
        <v>36161</v>
      </c>
      <c r="W538" s="30"/>
      <c r="X538" s="34">
        <v>55153</v>
      </c>
      <c r="Y538" s="16">
        <v>1</v>
      </c>
      <c r="Z538" s="75" t="str">
        <f t="shared" si="8"/>
        <v>Unclassified</v>
      </c>
      <c r="AA538" s="75">
        <f>IF(IFERROR(MATCH(C538,REN_Existing_Resources!E:E,0),FALSE),1,0)</f>
        <v>0</v>
      </c>
    </row>
    <row r="539" spans="2:27" x14ac:dyDescent="0.25">
      <c r="B539" s="29" t="s">
        <v>3334</v>
      </c>
      <c r="C539" s="29" t="s">
        <v>4259</v>
      </c>
      <c r="D539" s="29" t="s">
        <v>3397</v>
      </c>
      <c r="E539" s="29" t="s">
        <v>41</v>
      </c>
      <c r="F539" s="29" t="s">
        <v>4260</v>
      </c>
      <c r="G539" s="29" t="s">
        <v>4261</v>
      </c>
      <c r="H539" s="13" t="s">
        <v>3370</v>
      </c>
      <c r="I539" s="13" t="s">
        <v>3439</v>
      </c>
      <c r="J539" s="30" t="s">
        <v>3860</v>
      </c>
      <c r="K539" s="31">
        <v>625</v>
      </c>
      <c r="L539" s="31">
        <v>593</v>
      </c>
      <c r="M539" s="31">
        <v>343.74999999999994</v>
      </c>
      <c r="N539" s="32">
        <v>52342.440119760482</v>
      </c>
      <c r="O539" s="32">
        <v>6900.5202395209617</v>
      </c>
      <c r="P539" s="32">
        <v>7580.9367991290192</v>
      </c>
      <c r="Q539" s="32">
        <v>140.3443113772455</v>
      </c>
      <c r="R539" s="32">
        <v>140.3443113772455</v>
      </c>
      <c r="S539" s="32"/>
      <c r="T539" s="33">
        <v>1</v>
      </c>
      <c r="U539" s="33">
        <v>1</v>
      </c>
      <c r="V539" s="30">
        <v>37832</v>
      </c>
      <c r="W539" s="30"/>
      <c r="X539" s="34">
        <v>55153</v>
      </c>
      <c r="Y539" s="16">
        <v>1</v>
      </c>
      <c r="Z539" s="75" t="str">
        <f t="shared" si="8"/>
        <v>CAISO_CCGT1</v>
      </c>
      <c r="AA539" s="75">
        <f>IF(IFERROR(MATCH(C539,REN_Existing_Resources!E:E,0),FALSE),1,0)</f>
        <v>0</v>
      </c>
    </row>
    <row r="540" spans="2:27" x14ac:dyDescent="0.25">
      <c r="B540" s="29" t="s">
        <v>3334</v>
      </c>
      <c r="C540" s="29" t="s">
        <v>4262</v>
      </c>
      <c r="D540" s="29" t="s">
        <v>3365</v>
      </c>
      <c r="E540" s="29"/>
      <c r="F540" s="29" t="s">
        <v>4263</v>
      </c>
      <c r="G540" s="29" t="s">
        <v>4264</v>
      </c>
      <c r="H540" s="13" t="s">
        <v>3370</v>
      </c>
      <c r="I540" s="13" t="s">
        <v>3439</v>
      </c>
      <c r="J540" s="30" t="s">
        <v>3860</v>
      </c>
      <c r="K540" s="31">
        <v>830</v>
      </c>
      <c r="L540" s="31">
        <v>746</v>
      </c>
      <c r="M540" s="31">
        <v>460.4321210182934</v>
      </c>
      <c r="N540" s="32">
        <v>76019.887936548548</v>
      </c>
      <c r="O540" s="32">
        <v>6892.8643918205717</v>
      </c>
      <c r="P540" s="32">
        <v>7373.2325227652682</v>
      </c>
      <c r="Q540" s="32">
        <v>278.18856338748878</v>
      </c>
      <c r="R540" s="32">
        <v>277.76384802353846</v>
      </c>
      <c r="S540" s="32"/>
      <c r="T540" s="33">
        <v>1</v>
      </c>
      <c r="U540" s="33">
        <v>1</v>
      </c>
      <c r="V540" s="30">
        <v>37732</v>
      </c>
      <c r="W540" s="30"/>
      <c r="X540" s="34">
        <v>55153</v>
      </c>
      <c r="Y540" s="16">
        <v>1</v>
      </c>
      <c r="Z540" s="75" t="str">
        <f t="shared" si="8"/>
        <v>CAISO_CCGT1</v>
      </c>
      <c r="AA540" s="75">
        <f>IF(IFERROR(MATCH(C540,REN_Existing_Resources!E:E,0),FALSE),1,0)</f>
        <v>0</v>
      </c>
    </row>
    <row r="541" spans="2:27" x14ac:dyDescent="0.25">
      <c r="B541" s="29" t="s">
        <v>3334</v>
      </c>
      <c r="C541" s="29" t="s">
        <v>4265</v>
      </c>
      <c r="D541" s="29" t="s">
        <v>3365</v>
      </c>
      <c r="E541" s="29"/>
      <c r="F541" s="29" t="s">
        <v>4266</v>
      </c>
      <c r="G541" s="29" t="s">
        <v>4267</v>
      </c>
      <c r="H541" s="13" t="s">
        <v>3370</v>
      </c>
      <c r="I541" s="13" t="s">
        <v>3727</v>
      </c>
      <c r="J541" s="30" t="s">
        <v>3860</v>
      </c>
      <c r="K541" s="31">
        <v>259.8</v>
      </c>
      <c r="L541" s="31">
        <v>259.8</v>
      </c>
      <c r="M541" s="31">
        <v>163.49170291341818</v>
      </c>
      <c r="N541" s="32">
        <v>22820.141189987691</v>
      </c>
      <c r="O541" s="32">
        <v>6871.5394050031246</v>
      </c>
      <c r="P541" s="32">
        <v>7263.5889164684468</v>
      </c>
      <c r="Q541" s="32">
        <v>415.765285186705</v>
      </c>
      <c r="R541" s="32">
        <v>415.765285186705</v>
      </c>
      <c r="S541" s="32"/>
      <c r="T541" s="33">
        <v>1</v>
      </c>
      <c r="U541" s="33">
        <v>1</v>
      </c>
      <c r="V541" s="30">
        <v>37631</v>
      </c>
      <c r="W541" s="30"/>
      <c r="X541" s="34">
        <v>55153</v>
      </c>
      <c r="Y541" s="16">
        <v>1</v>
      </c>
      <c r="Z541" s="75" t="str">
        <f t="shared" si="8"/>
        <v>CAISO_CCGT1</v>
      </c>
      <c r="AA541" s="75">
        <f>IF(IFERROR(MATCH(C541,REN_Existing_Resources!E:E,0),FALSE),1,0)</f>
        <v>0</v>
      </c>
    </row>
    <row r="542" spans="2:27" x14ac:dyDescent="0.25">
      <c r="B542" s="29" t="s">
        <v>3334</v>
      </c>
      <c r="C542" s="29" t="s">
        <v>897</v>
      </c>
      <c r="D542" s="29" t="s">
        <v>134</v>
      </c>
      <c r="E542" s="29" t="s">
        <v>4268</v>
      </c>
      <c r="F542" s="29" t="s">
        <v>896</v>
      </c>
      <c r="G542" s="29"/>
      <c r="H542" s="13" t="s">
        <v>3337</v>
      </c>
      <c r="I542" s="13" t="s">
        <v>3338</v>
      </c>
      <c r="J542" s="30"/>
      <c r="K542" s="31">
        <v>20</v>
      </c>
      <c r="L542" s="31">
        <v>4.5005999999999995</v>
      </c>
      <c r="M542" s="31"/>
      <c r="N542" s="32"/>
      <c r="O542" s="32"/>
      <c r="P542" s="32"/>
      <c r="Q542" s="32"/>
      <c r="R542" s="32"/>
      <c r="S542" s="32"/>
      <c r="T542" s="33">
        <v>0</v>
      </c>
      <c r="U542" s="33">
        <v>1</v>
      </c>
      <c r="V542" s="30">
        <v>41991</v>
      </c>
      <c r="W542" s="30"/>
      <c r="X542" s="34">
        <v>55153</v>
      </c>
      <c r="Y542" s="16">
        <v>1</v>
      </c>
      <c r="Z542" s="75" t="str">
        <f t="shared" si="8"/>
        <v>RenExistRes</v>
      </c>
      <c r="AA542" s="75">
        <f>IF(IFERROR(MATCH(C542,REN_Existing_Resources!E:E,0),FALSE),1,0)</f>
        <v>1</v>
      </c>
    </row>
    <row r="543" spans="2:27" x14ac:dyDescent="0.25">
      <c r="B543" s="29" t="s">
        <v>3334</v>
      </c>
      <c r="C543" s="29" t="s">
        <v>4269</v>
      </c>
      <c r="D543" s="29" t="s">
        <v>3365</v>
      </c>
      <c r="E543" s="29"/>
      <c r="F543" s="29" t="s">
        <v>4270</v>
      </c>
      <c r="G543" s="29" t="s">
        <v>4271</v>
      </c>
      <c r="H543" s="13" t="s">
        <v>3370</v>
      </c>
      <c r="I543" s="13" t="s">
        <v>3727</v>
      </c>
      <c r="J543" s="30" t="s">
        <v>3860</v>
      </c>
      <c r="K543" s="31">
        <v>260.2</v>
      </c>
      <c r="L543" s="31">
        <v>260.2</v>
      </c>
      <c r="M543" s="31">
        <v>165.16668874172188</v>
      </c>
      <c r="N543" s="32">
        <v>23053.935397350993</v>
      </c>
      <c r="O543" s="32">
        <v>6871.538629963803</v>
      </c>
      <c r="P543" s="32">
        <v>7254.4742954655867</v>
      </c>
      <c r="Q543" s="32">
        <v>323.09602649006621</v>
      </c>
      <c r="R543" s="32">
        <v>323.09602649006621</v>
      </c>
      <c r="S543" s="32"/>
      <c r="T543" s="33">
        <v>1</v>
      </c>
      <c r="U543" s="33">
        <v>1</v>
      </c>
      <c r="V543" s="30">
        <v>37685</v>
      </c>
      <c r="W543" s="30"/>
      <c r="X543" s="34">
        <v>55153</v>
      </c>
      <c r="Y543" s="16">
        <v>1</v>
      </c>
      <c r="Z543" s="75" t="str">
        <f t="shared" si="8"/>
        <v>CAISO_CCGT1</v>
      </c>
      <c r="AA543" s="75">
        <f>IF(IFERROR(MATCH(C543,REN_Existing_Resources!E:E,0),FALSE),1,0)</f>
        <v>0</v>
      </c>
    </row>
    <row r="544" spans="2:27" x14ac:dyDescent="0.25">
      <c r="B544" s="29" t="s">
        <v>3334</v>
      </c>
      <c r="C544" s="29" t="s">
        <v>641</v>
      </c>
      <c r="D544" s="29" t="s">
        <v>3365</v>
      </c>
      <c r="E544" s="29"/>
      <c r="F544" s="29" t="s">
        <v>899</v>
      </c>
      <c r="G544" s="29"/>
      <c r="H544" s="13" t="s">
        <v>3337</v>
      </c>
      <c r="I544" s="13" t="s">
        <v>3338</v>
      </c>
      <c r="J544" s="30"/>
      <c r="K544" s="31">
        <v>20</v>
      </c>
      <c r="L544" s="31">
        <v>18.059999999999999</v>
      </c>
      <c r="M544" s="31"/>
      <c r="N544" s="32"/>
      <c r="O544" s="32"/>
      <c r="P544" s="32"/>
      <c r="Q544" s="32"/>
      <c r="R544" s="32"/>
      <c r="S544" s="32"/>
      <c r="T544" s="33">
        <v>0</v>
      </c>
      <c r="U544" s="33">
        <v>1</v>
      </c>
      <c r="V544" s="30">
        <v>42096</v>
      </c>
      <c r="W544" s="30"/>
      <c r="X544" s="34">
        <v>55153</v>
      </c>
      <c r="Y544" s="16">
        <v>1</v>
      </c>
      <c r="Z544" s="75" t="str">
        <f t="shared" si="8"/>
        <v>RenExistRes</v>
      </c>
      <c r="AA544" s="75">
        <f>IF(IFERROR(MATCH(C544,REN_Existing_Resources!E:E,0),FALSE),1,0)</f>
        <v>1</v>
      </c>
    </row>
    <row r="545" spans="2:27" x14ac:dyDescent="0.25">
      <c r="B545" s="29" t="s">
        <v>3334</v>
      </c>
      <c r="C545" s="29" t="s">
        <v>1515</v>
      </c>
      <c r="D545" s="29" t="s">
        <v>3339</v>
      </c>
      <c r="E545" s="29" t="s">
        <v>3340</v>
      </c>
      <c r="F545" s="29" t="s">
        <v>4272</v>
      </c>
      <c r="G545" s="29"/>
      <c r="H545" s="13" t="s">
        <v>3337</v>
      </c>
      <c r="I545" s="13" t="s">
        <v>3338</v>
      </c>
      <c r="J545" s="30"/>
      <c r="K545" s="31">
        <v>2</v>
      </c>
      <c r="L545" s="31">
        <v>0</v>
      </c>
      <c r="M545" s="31"/>
      <c r="N545" s="32"/>
      <c r="O545" s="32"/>
      <c r="P545" s="32"/>
      <c r="Q545" s="32"/>
      <c r="R545" s="32"/>
      <c r="S545" s="32"/>
      <c r="T545" s="33">
        <v>0</v>
      </c>
      <c r="U545" s="33">
        <v>1</v>
      </c>
      <c r="V545" s="30">
        <v>41037</v>
      </c>
      <c r="W545" s="30"/>
      <c r="X545" s="34">
        <v>55153</v>
      </c>
      <c r="Y545" s="16">
        <v>1</v>
      </c>
      <c r="Z545" s="75" t="str">
        <f t="shared" si="8"/>
        <v>RenExistRes</v>
      </c>
      <c r="AA545" s="75">
        <f>IF(IFERROR(MATCH(C545,REN_Existing_Resources!E:E,0),FALSE),1,0)</f>
        <v>1</v>
      </c>
    </row>
    <row r="546" spans="2:27" x14ac:dyDescent="0.25">
      <c r="B546" s="29" t="s">
        <v>3334</v>
      </c>
      <c r="C546" s="29" t="s">
        <v>1817</v>
      </c>
      <c r="D546" s="29" t="s">
        <v>3339</v>
      </c>
      <c r="E546" s="29" t="s">
        <v>3340</v>
      </c>
      <c r="F546" s="29" t="s">
        <v>4273</v>
      </c>
      <c r="G546" s="29"/>
      <c r="H546" s="13" t="s">
        <v>3337</v>
      </c>
      <c r="I546" s="13" t="s">
        <v>3338</v>
      </c>
      <c r="J546" s="30"/>
      <c r="K546" s="31">
        <v>5</v>
      </c>
      <c r="L546" s="31">
        <v>4.12</v>
      </c>
      <c r="M546" s="31"/>
      <c r="N546" s="32"/>
      <c r="O546" s="32"/>
      <c r="P546" s="32"/>
      <c r="Q546" s="32"/>
      <c r="R546" s="32"/>
      <c r="S546" s="32"/>
      <c r="T546" s="33">
        <v>0</v>
      </c>
      <c r="U546" s="33">
        <v>1</v>
      </c>
      <c r="V546" s="30">
        <v>42021</v>
      </c>
      <c r="W546" s="30"/>
      <c r="X546" s="34">
        <v>55153</v>
      </c>
      <c r="Y546" s="16">
        <v>1</v>
      </c>
      <c r="Z546" s="75" t="str">
        <f t="shared" si="8"/>
        <v>RenExistRes</v>
      </c>
      <c r="AA546" s="75">
        <f>IF(IFERROR(MATCH(C546,REN_Existing_Resources!E:E,0),FALSE),1,0)</f>
        <v>1</v>
      </c>
    </row>
    <row r="547" spans="2:27" x14ac:dyDescent="0.25">
      <c r="B547" s="29" t="s">
        <v>3334</v>
      </c>
      <c r="C547" s="29" t="s">
        <v>1717</v>
      </c>
      <c r="D547" s="29" t="s">
        <v>3339</v>
      </c>
      <c r="E547" s="29"/>
      <c r="F547" s="29" t="s">
        <v>4274</v>
      </c>
      <c r="G547" s="29"/>
      <c r="H547" s="13" t="s">
        <v>3337</v>
      </c>
      <c r="I547" s="13" t="s">
        <v>3338</v>
      </c>
      <c r="J547" s="30"/>
      <c r="K547" s="31">
        <v>2</v>
      </c>
      <c r="L547" s="31">
        <v>1.61</v>
      </c>
      <c r="M547" s="31"/>
      <c r="N547" s="32"/>
      <c r="O547" s="32"/>
      <c r="P547" s="32"/>
      <c r="Q547" s="32"/>
      <c r="R547" s="32"/>
      <c r="S547" s="32"/>
      <c r="T547" s="33">
        <v>0</v>
      </c>
      <c r="U547" s="33">
        <v>1</v>
      </c>
      <c r="V547" s="30">
        <v>42382</v>
      </c>
      <c r="W547" s="30"/>
      <c r="X547" s="34">
        <v>55153</v>
      </c>
      <c r="Y547" s="16">
        <v>1</v>
      </c>
      <c r="Z547" s="75" t="str">
        <f t="shared" si="8"/>
        <v>RenExistRes</v>
      </c>
      <c r="AA547" s="75">
        <f>IF(IFERROR(MATCH(C547,REN_Existing_Resources!E:E,0),FALSE),1,0)</f>
        <v>1</v>
      </c>
    </row>
    <row r="548" spans="2:27" x14ac:dyDescent="0.25">
      <c r="B548" s="29" t="s">
        <v>3334</v>
      </c>
      <c r="C548" s="29" t="s">
        <v>1593</v>
      </c>
      <c r="D548" s="29" t="s">
        <v>3339</v>
      </c>
      <c r="E548" s="29" t="s">
        <v>3340</v>
      </c>
      <c r="F548" s="29" t="s">
        <v>4275</v>
      </c>
      <c r="G548" s="29"/>
      <c r="H548" s="13" t="s">
        <v>3337</v>
      </c>
      <c r="I548" s="13" t="s">
        <v>3338</v>
      </c>
      <c r="J548" s="30"/>
      <c r="K548" s="31">
        <v>3</v>
      </c>
      <c r="L548" s="31">
        <v>2.41</v>
      </c>
      <c r="M548" s="31"/>
      <c r="N548" s="32"/>
      <c r="O548" s="32"/>
      <c r="P548" s="32"/>
      <c r="Q548" s="32"/>
      <c r="R548" s="32"/>
      <c r="S548" s="32"/>
      <c r="T548" s="33">
        <v>0</v>
      </c>
      <c r="U548" s="33">
        <v>1</v>
      </c>
      <c r="V548" s="30">
        <v>42451</v>
      </c>
      <c r="W548" s="30"/>
      <c r="X548" s="34">
        <v>55153</v>
      </c>
      <c r="Y548" s="16">
        <v>1</v>
      </c>
      <c r="Z548" s="75" t="str">
        <f t="shared" si="8"/>
        <v>RenExistRes</v>
      </c>
      <c r="AA548" s="75">
        <f>IF(IFERROR(MATCH(C548,REN_Existing_Resources!E:E,0),FALSE),1,0)</f>
        <v>1</v>
      </c>
    </row>
    <row r="549" spans="2:27" x14ac:dyDescent="0.25">
      <c r="B549" s="29" t="s">
        <v>3334</v>
      </c>
      <c r="C549" s="29" t="s">
        <v>784</v>
      </c>
      <c r="D549" s="29" t="s">
        <v>229</v>
      </c>
      <c r="E549" s="29" t="s">
        <v>4026</v>
      </c>
      <c r="F549" s="29" t="s">
        <v>4276</v>
      </c>
      <c r="G549" s="29"/>
      <c r="H549" s="13" t="s">
        <v>3337</v>
      </c>
      <c r="I549" s="13" t="s">
        <v>3338</v>
      </c>
      <c r="J549" s="30"/>
      <c r="K549" s="31">
        <v>1.25</v>
      </c>
      <c r="L549" s="31">
        <v>0.87</v>
      </c>
      <c r="M549" s="31"/>
      <c r="N549" s="32"/>
      <c r="O549" s="32"/>
      <c r="P549" s="32"/>
      <c r="Q549" s="32"/>
      <c r="R549" s="32"/>
      <c r="S549" s="32"/>
      <c r="T549" s="33">
        <v>0</v>
      </c>
      <c r="U549" s="33">
        <v>1</v>
      </c>
      <c r="V549" s="30">
        <v>41970</v>
      </c>
      <c r="W549" s="30"/>
      <c r="X549" s="34">
        <v>55153</v>
      </c>
      <c r="Y549" s="16">
        <v>1</v>
      </c>
      <c r="Z549" s="75" t="str">
        <f t="shared" si="8"/>
        <v>RenExistRes</v>
      </c>
      <c r="AA549" s="75">
        <f>IF(IFERROR(MATCH(C549,REN_Existing_Resources!E:E,0),FALSE),1,0)</f>
        <v>1</v>
      </c>
    </row>
    <row r="550" spans="2:27" x14ac:dyDescent="0.25">
      <c r="B550" s="29" t="s">
        <v>3334</v>
      </c>
      <c r="C550" s="29" t="s">
        <v>4277</v>
      </c>
      <c r="D550" s="29" t="s">
        <v>3351</v>
      </c>
      <c r="E550" s="29" t="s">
        <v>3418</v>
      </c>
      <c r="F550" s="29" t="s">
        <v>4278</v>
      </c>
      <c r="G550" s="29" t="s">
        <v>4279</v>
      </c>
      <c r="H550" s="13" t="s">
        <v>3355</v>
      </c>
      <c r="I550" s="13" t="s">
        <v>3356</v>
      </c>
      <c r="J550" s="30" t="s">
        <v>3841</v>
      </c>
      <c r="K550" s="31">
        <v>49</v>
      </c>
      <c r="L550" s="31">
        <v>48.5</v>
      </c>
      <c r="M550" s="31">
        <v>22.049999999999997</v>
      </c>
      <c r="N550" s="32">
        <v>1662.2364040404041</v>
      </c>
      <c r="O550" s="32">
        <v>9726.2923520923523</v>
      </c>
      <c r="P550" s="32">
        <v>14525.548084014748</v>
      </c>
      <c r="Q550" s="32">
        <v>316.76767676767679</v>
      </c>
      <c r="R550" s="32">
        <v>316.76767676767679</v>
      </c>
      <c r="S550" s="32"/>
      <c r="T550" s="33">
        <v>1</v>
      </c>
      <c r="U550" s="33">
        <v>1</v>
      </c>
      <c r="V550" s="30">
        <v>40634</v>
      </c>
      <c r="W550" s="30"/>
      <c r="X550" s="34">
        <v>55153</v>
      </c>
      <c r="Y550" s="16">
        <v>1</v>
      </c>
      <c r="Z550" s="75" t="str">
        <f t="shared" si="8"/>
        <v>CAISO_Peaker1</v>
      </c>
      <c r="AA550" s="75">
        <f>IF(IFERROR(MATCH(C550,REN_Existing_Resources!E:E,0),FALSE),1,0)</f>
        <v>0</v>
      </c>
    </row>
    <row r="551" spans="2:27" x14ac:dyDescent="0.25">
      <c r="B551" s="29" t="s">
        <v>3334</v>
      </c>
      <c r="C551" s="29" t="s">
        <v>4280</v>
      </c>
      <c r="D551" s="29" t="s">
        <v>134</v>
      </c>
      <c r="E551" s="29" t="s">
        <v>3346</v>
      </c>
      <c r="F551" s="29" t="s">
        <v>4281</v>
      </c>
      <c r="G551" s="29" t="s">
        <v>4282</v>
      </c>
      <c r="H551" s="13" t="s">
        <v>3370</v>
      </c>
      <c r="I551" s="13" t="s">
        <v>3356</v>
      </c>
      <c r="J551" s="30" t="s">
        <v>3841</v>
      </c>
      <c r="K551" s="31">
        <v>48</v>
      </c>
      <c r="L551" s="31">
        <v>48</v>
      </c>
      <c r="M551" s="31">
        <v>21.6</v>
      </c>
      <c r="N551" s="32">
        <v>1628.3140000000001</v>
      </c>
      <c r="O551" s="32">
        <v>9722.9961642478138</v>
      </c>
      <c r="P551" s="32">
        <v>10823.846940109586</v>
      </c>
      <c r="Q551" s="32">
        <v>160</v>
      </c>
      <c r="R551" s="32">
        <v>160</v>
      </c>
      <c r="S551" s="32"/>
      <c r="T551" s="33">
        <v>1</v>
      </c>
      <c r="U551" s="33">
        <v>1</v>
      </c>
      <c r="V551" s="30">
        <v>38614</v>
      </c>
      <c r="W551" s="30"/>
      <c r="X551" s="34">
        <v>55153</v>
      </c>
      <c r="Y551" s="16">
        <v>2</v>
      </c>
      <c r="Z551" s="75" t="str">
        <f t="shared" si="8"/>
        <v>CAISO_Peaker1</v>
      </c>
      <c r="AA551" s="75">
        <f>IF(IFERROR(MATCH(C551,REN_Existing_Resources!E:E,0),FALSE),1,0)</f>
        <v>0</v>
      </c>
    </row>
    <row r="552" spans="2:27" x14ac:dyDescent="0.25">
      <c r="B552" s="29" t="s">
        <v>3334</v>
      </c>
      <c r="C552" s="29" t="s">
        <v>4283</v>
      </c>
      <c r="D552" s="29" t="s">
        <v>3351</v>
      </c>
      <c r="E552" s="29" t="s">
        <v>3418</v>
      </c>
      <c r="F552" s="29" t="s">
        <v>4284</v>
      </c>
      <c r="G552" s="29" t="s">
        <v>4285</v>
      </c>
      <c r="H552" s="13" t="s">
        <v>3355</v>
      </c>
      <c r="I552" s="13" t="s">
        <v>3356</v>
      </c>
      <c r="J552" s="30" t="s">
        <v>3841</v>
      </c>
      <c r="K552" s="31">
        <v>49</v>
      </c>
      <c r="L552" s="31">
        <v>48.5</v>
      </c>
      <c r="M552" s="31">
        <v>22.049999999999997</v>
      </c>
      <c r="N552" s="32">
        <v>1662.2364040404041</v>
      </c>
      <c r="O552" s="32">
        <v>9626.4498989899002</v>
      </c>
      <c r="P552" s="32">
        <v>14376.555331088666</v>
      </c>
      <c r="Q552" s="32">
        <v>316.76767676767679</v>
      </c>
      <c r="R552" s="32">
        <v>316.76767676767679</v>
      </c>
      <c r="S552" s="32"/>
      <c r="T552" s="33">
        <v>1</v>
      </c>
      <c r="U552" s="33">
        <v>1</v>
      </c>
      <c r="V552" s="30">
        <v>40634</v>
      </c>
      <c r="W552" s="30"/>
      <c r="X552" s="34">
        <v>55153</v>
      </c>
      <c r="Y552" s="16">
        <v>1</v>
      </c>
      <c r="Z552" s="75" t="str">
        <f t="shared" si="8"/>
        <v>CAISO_Peaker1</v>
      </c>
      <c r="AA552" s="75">
        <f>IF(IFERROR(MATCH(C552,REN_Existing_Resources!E:E,0),FALSE),1,0)</f>
        <v>0</v>
      </c>
    </row>
    <row r="553" spans="2:27" x14ac:dyDescent="0.25">
      <c r="B553" s="29" t="s">
        <v>3334</v>
      </c>
      <c r="C553" s="29" t="s">
        <v>2974</v>
      </c>
      <c r="D553" s="29" t="s">
        <v>3351</v>
      </c>
      <c r="E553" s="29" t="s">
        <v>3352</v>
      </c>
      <c r="F553" s="29" t="s">
        <v>4286</v>
      </c>
      <c r="G553" s="29" t="s">
        <v>4287</v>
      </c>
      <c r="H553" s="13" t="s">
        <v>3355</v>
      </c>
      <c r="I553" s="13" t="s">
        <v>3356</v>
      </c>
      <c r="J553" s="30" t="s">
        <v>3841</v>
      </c>
      <c r="K553" s="31">
        <v>44.83</v>
      </c>
      <c r="L553" s="31">
        <v>44.83</v>
      </c>
      <c r="M553" s="31">
        <v>13.449</v>
      </c>
      <c r="N553" s="32">
        <v>1520.7767147991544</v>
      </c>
      <c r="O553" s="32">
        <v>9602.9508347306273</v>
      </c>
      <c r="P553" s="32">
        <v>11736.951058297493</v>
      </c>
      <c r="Q553" s="32">
        <v>75.822410147991548</v>
      </c>
      <c r="R553" s="32">
        <v>75.822410147991548</v>
      </c>
      <c r="S553" s="32"/>
      <c r="T553" s="33">
        <v>1</v>
      </c>
      <c r="U553" s="33">
        <v>1</v>
      </c>
      <c r="V553" s="30">
        <v>37994</v>
      </c>
      <c r="W553" s="30"/>
      <c r="X553" s="34">
        <v>55153</v>
      </c>
      <c r="Y553" s="16">
        <v>1</v>
      </c>
      <c r="Z553" s="75" t="str">
        <f t="shared" si="8"/>
        <v>CAISO_Peaker1</v>
      </c>
      <c r="AA553" s="75">
        <f>IF(IFERROR(MATCH(C553,REN_Existing_Resources!E:E,0),FALSE),1,0)</f>
        <v>1</v>
      </c>
    </row>
    <row r="554" spans="2:27" x14ac:dyDescent="0.25">
      <c r="B554" s="29" t="s">
        <v>3334</v>
      </c>
      <c r="C554" s="29" t="s">
        <v>4288</v>
      </c>
      <c r="D554" s="29" t="s">
        <v>3365</v>
      </c>
      <c r="E554" s="29"/>
      <c r="F554" s="29" t="s">
        <v>4289</v>
      </c>
      <c r="G554" s="29" t="s">
        <v>4290</v>
      </c>
      <c r="H554" s="13" t="s">
        <v>3370</v>
      </c>
      <c r="I554" s="13" t="s">
        <v>3727</v>
      </c>
      <c r="J554" s="30" t="s">
        <v>3860</v>
      </c>
      <c r="K554" s="31">
        <v>256.14999999999998</v>
      </c>
      <c r="L554" s="31">
        <v>256.14999999999998</v>
      </c>
      <c r="M554" s="31">
        <v>165.47246840775063</v>
      </c>
      <c r="N554" s="32">
        <v>23096.616065711874</v>
      </c>
      <c r="O554" s="32">
        <v>6871.5370387499652</v>
      </c>
      <c r="P554" s="32">
        <v>7236.2450540561649</v>
      </c>
      <c r="Q554" s="32">
        <v>427.2763268744734</v>
      </c>
      <c r="R554" s="32">
        <v>427.2763268744734</v>
      </c>
      <c r="S554" s="32"/>
      <c r="T554" s="33">
        <v>1</v>
      </c>
      <c r="U554" s="33">
        <v>1</v>
      </c>
      <c r="V554" s="30">
        <v>37634</v>
      </c>
      <c r="W554" s="30"/>
      <c r="X554" s="34">
        <v>55153</v>
      </c>
      <c r="Y554" s="16">
        <v>1</v>
      </c>
      <c r="Z554" s="75" t="str">
        <f t="shared" si="8"/>
        <v>CAISO_CCGT1</v>
      </c>
      <c r="AA554" s="75">
        <f>IF(IFERROR(MATCH(C554,REN_Existing_Resources!E:E,0),FALSE),1,0)</f>
        <v>0</v>
      </c>
    </row>
    <row r="555" spans="2:27" x14ac:dyDescent="0.25">
      <c r="B555" s="29" t="s">
        <v>3334</v>
      </c>
      <c r="C555" s="29" t="s">
        <v>4291</v>
      </c>
      <c r="D555" s="29" t="s">
        <v>3339</v>
      </c>
      <c r="E555" s="29"/>
      <c r="F555" s="29"/>
      <c r="G555" s="29"/>
      <c r="H555" s="13" t="s">
        <v>3337</v>
      </c>
      <c r="I555" s="13" t="s">
        <v>3338</v>
      </c>
      <c r="J555" s="30"/>
      <c r="K555" s="31">
        <v>5.5</v>
      </c>
      <c r="L555" s="31">
        <v>0</v>
      </c>
      <c r="M555" s="31"/>
      <c r="N555" s="32"/>
      <c r="O555" s="32"/>
      <c r="P555" s="32"/>
      <c r="Q555" s="32"/>
      <c r="R555" s="32"/>
      <c r="S555" s="32"/>
      <c r="T555" s="33">
        <v>0</v>
      </c>
      <c r="U555" s="33">
        <v>1</v>
      </c>
      <c r="V555" s="30">
        <v>42256</v>
      </c>
      <c r="W555" s="30"/>
      <c r="X555" s="34">
        <v>55153</v>
      </c>
      <c r="Y555" s="16">
        <v>1</v>
      </c>
      <c r="Z555" s="75" t="str">
        <f t="shared" si="8"/>
        <v>Unclassified</v>
      </c>
      <c r="AA555" s="75">
        <f>IF(IFERROR(MATCH(C555,REN_Existing_Resources!E:E,0),FALSE),1,0)</f>
        <v>0</v>
      </c>
    </row>
    <row r="556" spans="2:27" x14ac:dyDescent="0.25">
      <c r="B556" s="29" t="s">
        <v>3334</v>
      </c>
      <c r="C556" s="29" t="s">
        <v>739</v>
      </c>
      <c r="D556" s="29" t="s">
        <v>3471</v>
      </c>
      <c r="E556" s="29" t="s">
        <v>3541</v>
      </c>
      <c r="F556" s="29" t="s">
        <v>4292</v>
      </c>
      <c r="G556" s="29"/>
      <c r="H556" s="13" t="s">
        <v>3337</v>
      </c>
      <c r="I556" s="13" t="s">
        <v>3338</v>
      </c>
      <c r="J556" s="30"/>
      <c r="K556" s="31">
        <v>1.5</v>
      </c>
      <c r="L556" s="31">
        <v>0</v>
      </c>
      <c r="M556" s="31"/>
      <c r="N556" s="32"/>
      <c r="O556" s="32"/>
      <c r="P556" s="32"/>
      <c r="Q556" s="32"/>
      <c r="R556" s="32"/>
      <c r="S556" s="32"/>
      <c r="T556" s="33">
        <v>0</v>
      </c>
      <c r="U556" s="33">
        <v>1</v>
      </c>
      <c r="V556" s="30">
        <v>41675</v>
      </c>
      <c r="W556" s="30"/>
      <c r="X556" s="34">
        <v>55153</v>
      </c>
      <c r="Y556" s="16">
        <v>1</v>
      </c>
      <c r="Z556" s="75" t="str">
        <f t="shared" si="8"/>
        <v>RenExistRes</v>
      </c>
      <c r="AA556" s="75">
        <f>IF(IFERROR(MATCH(C556,REN_Existing_Resources!E:E,0),FALSE),1,0)</f>
        <v>1</v>
      </c>
    </row>
    <row r="557" spans="2:27" x14ac:dyDescent="0.25">
      <c r="B557" s="29" t="s">
        <v>3334</v>
      </c>
      <c r="C557" s="29" t="s">
        <v>857</v>
      </c>
      <c r="D557" s="29" t="s">
        <v>3471</v>
      </c>
      <c r="E557" s="29" t="s">
        <v>3541</v>
      </c>
      <c r="F557" s="29" t="s">
        <v>4293</v>
      </c>
      <c r="G557" s="29"/>
      <c r="H557" s="13" t="s">
        <v>3337</v>
      </c>
      <c r="I557" s="13" t="s">
        <v>3338</v>
      </c>
      <c r="J557" s="30"/>
      <c r="K557" s="31">
        <v>1</v>
      </c>
      <c r="L557" s="31">
        <v>0</v>
      </c>
      <c r="M557" s="31"/>
      <c r="N557" s="32"/>
      <c r="O557" s="32"/>
      <c r="P557" s="32"/>
      <c r="Q557" s="32"/>
      <c r="R557" s="32"/>
      <c r="S557" s="32"/>
      <c r="T557" s="33">
        <v>0</v>
      </c>
      <c r="U557" s="33">
        <v>1</v>
      </c>
      <c r="V557" s="30">
        <v>41712</v>
      </c>
      <c r="W557" s="30"/>
      <c r="X557" s="34">
        <v>55153</v>
      </c>
      <c r="Y557" s="16">
        <v>1</v>
      </c>
      <c r="Z557" s="75" t="str">
        <f t="shared" si="8"/>
        <v>RenExistRes</v>
      </c>
      <c r="AA557" s="75">
        <f>IF(IFERROR(MATCH(C557,REN_Existing_Resources!E:E,0),FALSE),1,0)</f>
        <v>1</v>
      </c>
    </row>
    <row r="558" spans="2:27" x14ac:dyDescent="0.25">
      <c r="B558" s="29" t="s">
        <v>3334</v>
      </c>
      <c r="C558" s="29" t="s">
        <v>4294</v>
      </c>
      <c r="D558" s="29" t="s">
        <v>3397</v>
      </c>
      <c r="E558" s="29" t="s">
        <v>1901</v>
      </c>
      <c r="F558" s="29" t="s">
        <v>4295</v>
      </c>
      <c r="G558" s="29" t="s">
        <v>4296</v>
      </c>
      <c r="H558" s="13" t="s">
        <v>3355</v>
      </c>
      <c r="I558" s="13" t="s">
        <v>3400</v>
      </c>
      <c r="J558" s="30" t="s">
        <v>3841</v>
      </c>
      <c r="K558" s="31">
        <v>48</v>
      </c>
      <c r="L558" s="31">
        <v>48</v>
      </c>
      <c r="M558" s="31">
        <v>21.6</v>
      </c>
      <c r="N558" s="32">
        <v>5241.1343897216266</v>
      </c>
      <c r="O558" s="32">
        <v>9555.2901381651354</v>
      </c>
      <c r="P558" s="32">
        <v>10648.23977847519</v>
      </c>
      <c r="Q558" s="32">
        <v>94.56102783725909</v>
      </c>
      <c r="R558" s="32">
        <v>94.56102783725909</v>
      </c>
      <c r="S558" s="32"/>
      <c r="T558" s="33">
        <v>1</v>
      </c>
      <c r="U558" s="33">
        <v>1</v>
      </c>
      <c r="V558" s="30">
        <v>38560</v>
      </c>
      <c r="W558" s="30"/>
      <c r="X558" s="34">
        <v>55153</v>
      </c>
      <c r="Y558" s="16">
        <v>1</v>
      </c>
      <c r="Z558" s="75" t="str">
        <f t="shared" si="8"/>
        <v>CAISO_Peaker1</v>
      </c>
      <c r="AA558" s="75">
        <f>IF(IFERROR(MATCH(C558,REN_Existing_Resources!E:E,0),FALSE),1,0)</f>
        <v>0</v>
      </c>
    </row>
    <row r="559" spans="2:27" x14ac:dyDescent="0.25">
      <c r="B559" s="29" t="s">
        <v>3334</v>
      </c>
      <c r="C559" s="29" t="s">
        <v>4297</v>
      </c>
      <c r="D559" s="29" t="s">
        <v>3460</v>
      </c>
      <c r="E559" s="29" t="s">
        <v>4234</v>
      </c>
      <c r="F559" s="29" t="s">
        <v>4298</v>
      </c>
      <c r="G559" s="29" t="s">
        <v>4299</v>
      </c>
      <c r="H559" s="13" t="s">
        <v>3370</v>
      </c>
      <c r="I559" s="13" t="s">
        <v>3439</v>
      </c>
      <c r="J559" s="30" t="s">
        <v>3860</v>
      </c>
      <c r="K559" s="31">
        <v>593.16</v>
      </c>
      <c r="L559" s="31">
        <v>570</v>
      </c>
      <c r="M559" s="31">
        <v>354.19570213514004</v>
      </c>
      <c r="N559" s="32">
        <v>57853.63956344992</v>
      </c>
      <c r="O559" s="32">
        <v>6871.5356766154009</v>
      </c>
      <c r="P559" s="32">
        <v>7320.5505203011162</v>
      </c>
      <c r="Q559" s="32">
        <v>370.38557040835013</v>
      </c>
      <c r="R559" s="32">
        <v>370.82004028566195</v>
      </c>
      <c r="S559" s="32"/>
      <c r="T559" s="33">
        <v>1</v>
      </c>
      <c r="U559" s="33">
        <v>1</v>
      </c>
      <c r="V559" s="30">
        <v>38499</v>
      </c>
      <c r="W559" s="30"/>
      <c r="X559" s="34">
        <v>55153</v>
      </c>
      <c r="Y559" s="16">
        <v>1</v>
      </c>
      <c r="Z559" s="75" t="str">
        <f t="shared" si="8"/>
        <v>CAISO_CCGT1</v>
      </c>
      <c r="AA559" s="75">
        <f>IF(IFERROR(MATCH(C559,REN_Existing_Resources!E:E,0),FALSE),1,0)</f>
        <v>0</v>
      </c>
    </row>
    <row r="560" spans="2:27" x14ac:dyDescent="0.25">
      <c r="B560" s="29" t="s">
        <v>3334</v>
      </c>
      <c r="C560" s="29" t="s">
        <v>525</v>
      </c>
      <c r="D560" s="29" t="s">
        <v>99</v>
      </c>
      <c r="E560" s="29" t="s">
        <v>41</v>
      </c>
      <c r="F560" s="29" t="s">
        <v>4300</v>
      </c>
      <c r="G560" s="29"/>
      <c r="H560" s="13" t="s">
        <v>3390</v>
      </c>
      <c r="I560" s="13" t="s">
        <v>3338</v>
      </c>
      <c r="J560" s="30" t="s">
        <v>3391</v>
      </c>
      <c r="K560" s="31">
        <v>0.99</v>
      </c>
      <c r="L560" s="31">
        <v>0</v>
      </c>
      <c r="M560" s="31"/>
      <c r="N560" s="32"/>
      <c r="O560" s="32"/>
      <c r="P560" s="32"/>
      <c r="Q560" s="32"/>
      <c r="R560" s="32"/>
      <c r="S560" s="32"/>
      <c r="T560" s="33">
        <v>0</v>
      </c>
      <c r="U560" s="33">
        <v>1</v>
      </c>
      <c r="V560" s="30">
        <v>32196</v>
      </c>
      <c r="W560" s="30"/>
      <c r="X560" s="34">
        <v>55153</v>
      </c>
      <c r="Y560" s="16">
        <v>1</v>
      </c>
      <c r="Z560" s="75" t="str">
        <f t="shared" si="8"/>
        <v>CAISO_Hydro</v>
      </c>
      <c r="AA560" s="75">
        <f>IF(IFERROR(MATCH(C560,REN_Existing_Resources!E:E,0),FALSE),1,0)</f>
        <v>1</v>
      </c>
    </row>
    <row r="561" spans="2:27" x14ac:dyDescent="0.25">
      <c r="B561" s="29" t="s">
        <v>3334</v>
      </c>
      <c r="C561" s="29" t="s">
        <v>4301</v>
      </c>
      <c r="D561" s="29" t="s">
        <v>3365</v>
      </c>
      <c r="E561" s="29"/>
      <c r="F561" s="29" t="s">
        <v>4301</v>
      </c>
      <c r="G561" s="29"/>
      <c r="H561" s="13" t="s">
        <v>3390</v>
      </c>
      <c r="I561" s="13" t="s">
        <v>3338</v>
      </c>
      <c r="J561" s="30" t="s">
        <v>3391</v>
      </c>
      <c r="K561" s="31">
        <v>2</v>
      </c>
      <c r="L561" s="31">
        <v>0.21</v>
      </c>
      <c r="M561" s="31"/>
      <c r="N561" s="32"/>
      <c r="O561" s="32"/>
      <c r="P561" s="32"/>
      <c r="Q561" s="32"/>
      <c r="R561" s="32"/>
      <c r="S561" s="32"/>
      <c r="T561" s="33">
        <v>0</v>
      </c>
      <c r="U561" s="33">
        <v>1</v>
      </c>
      <c r="V561" s="30">
        <v>39142</v>
      </c>
      <c r="W561" s="30"/>
      <c r="X561" s="34">
        <v>55153</v>
      </c>
      <c r="Y561" s="16">
        <v>1</v>
      </c>
      <c r="Z561" s="75" t="str">
        <f t="shared" si="8"/>
        <v>CAISO_Hydro</v>
      </c>
      <c r="AA561" s="75">
        <f>IF(IFERROR(MATCH(C561,REN_Existing_Resources!E:E,0),FALSE),1,0)</f>
        <v>0</v>
      </c>
    </row>
    <row r="562" spans="2:27" x14ac:dyDescent="0.25">
      <c r="B562" s="29" t="s">
        <v>3334</v>
      </c>
      <c r="C562" s="29" t="s">
        <v>4302</v>
      </c>
      <c r="D562" s="29" t="s">
        <v>3397</v>
      </c>
      <c r="E562" s="29" t="s">
        <v>1901</v>
      </c>
      <c r="F562" s="29" t="s">
        <v>4303</v>
      </c>
      <c r="G562" s="29" t="s">
        <v>4304</v>
      </c>
      <c r="H562" s="13" t="s">
        <v>3355</v>
      </c>
      <c r="I562" s="13" t="s">
        <v>3400</v>
      </c>
      <c r="J562" s="30" t="s">
        <v>3841</v>
      </c>
      <c r="K562" s="31">
        <v>46.1</v>
      </c>
      <c r="L562" s="31">
        <v>46</v>
      </c>
      <c r="M562" s="31">
        <v>20.745000000000001</v>
      </c>
      <c r="N562" s="32">
        <v>5033.6723177777776</v>
      </c>
      <c r="O562" s="32">
        <v>9547.2984687868084</v>
      </c>
      <c r="P562" s="32">
        <v>10657.341709200369</v>
      </c>
      <c r="Q562" s="32">
        <v>163.9111111111111</v>
      </c>
      <c r="R562" s="32">
        <v>163.9111111111111</v>
      </c>
      <c r="S562" s="32"/>
      <c r="T562" s="33">
        <v>1</v>
      </c>
      <c r="U562" s="33">
        <v>1</v>
      </c>
      <c r="V562" s="30">
        <v>37147</v>
      </c>
      <c r="W562" s="30"/>
      <c r="X562" s="34">
        <v>55153</v>
      </c>
      <c r="Y562" s="16">
        <v>1</v>
      </c>
      <c r="Z562" s="75" t="str">
        <f t="shared" si="8"/>
        <v>CAISO_Peaker1</v>
      </c>
      <c r="AA562" s="75">
        <f>IF(IFERROR(MATCH(C562,REN_Existing_Resources!E:E,0),FALSE),1,0)</f>
        <v>0</v>
      </c>
    </row>
    <row r="563" spans="2:27" x14ac:dyDescent="0.25">
      <c r="B563" s="29" t="s">
        <v>3334</v>
      </c>
      <c r="C563" s="29" t="s">
        <v>4305</v>
      </c>
      <c r="D563" s="29" t="s">
        <v>3397</v>
      </c>
      <c r="E563" s="29" t="s">
        <v>1901</v>
      </c>
      <c r="F563" s="29" t="s">
        <v>4306</v>
      </c>
      <c r="G563" s="29" t="s">
        <v>4307</v>
      </c>
      <c r="H563" s="13" t="s">
        <v>3355</v>
      </c>
      <c r="I563" s="13" t="s">
        <v>3400</v>
      </c>
      <c r="J563" s="30" t="s">
        <v>3841</v>
      </c>
      <c r="K563" s="31">
        <v>47.9</v>
      </c>
      <c r="L563" s="31">
        <v>47.9</v>
      </c>
      <c r="M563" s="31">
        <v>21.554999999999996</v>
      </c>
      <c r="N563" s="32">
        <v>5230.2155151515153</v>
      </c>
      <c r="O563" s="32">
        <v>9421.6681818181823</v>
      </c>
      <c r="P563" s="32">
        <v>15369.818181818186</v>
      </c>
      <c r="Q563" s="32">
        <v>154.82828282828282</v>
      </c>
      <c r="R563" s="32">
        <v>154.82828282828282</v>
      </c>
      <c r="S563" s="32"/>
      <c r="T563" s="33">
        <v>1</v>
      </c>
      <c r="U563" s="33">
        <v>1</v>
      </c>
      <c r="V563" s="30">
        <v>40032</v>
      </c>
      <c r="W563" s="30"/>
      <c r="X563" s="34">
        <v>55153</v>
      </c>
      <c r="Y563" s="16">
        <v>1</v>
      </c>
      <c r="Z563" s="75" t="str">
        <f t="shared" si="8"/>
        <v>CAISO_Peaker1</v>
      </c>
      <c r="AA563" s="75">
        <f>IF(IFERROR(MATCH(C563,REN_Existing_Resources!E:E,0),FALSE),1,0)</f>
        <v>0</v>
      </c>
    </row>
    <row r="564" spans="2:27" x14ac:dyDescent="0.25">
      <c r="B564" s="29" t="s">
        <v>3334</v>
      </c>
      <c r="C564" s="29" t="s">
        <v>255</v>
      </c>
      <c r="D564" s="29" t="s">
        <v>3365</v>
      </c>
      <c r="E564" s="29"/>
      <c r="F564" s="29" t="s">
        <v>4308</v>
      </c>
      <c r="G564" s="29"/>
      <c r="H564" s="13" t="s">
        <v>3390</v>
      </c>
      <c r="I564" s="13" t="s">
        <v>3338</v>
      </c>
      <c r="J564" s="30" t="s">
        <v>3391</v>
      </c>
      <c r="K564" s="31">
        <v>32.5</v>
      </c>
      <c r="L564" s="31">
        <v>0</v>
      </c>
      <c r="M564" s="31"/>
      <c r="N564" s="32"/>
      <c r="O564" s="32"/>
      <c r="P564" s="32"/>
      <c r="Q564" s="32"/>
      <c r="R564" s="32"/>
      <c r="S564" s="32"/>
      <c r="T564" s="33">
        <v>0</v>
      </c>
      <c r="U564" s="33">
        <v>1</v>
      </c>
      <c r="V564" s="30">
        <v>32484</v>
      </c>
      <c r="W564" s="30"/>
      <c r="X564" s="34">
        <v>55153</v>
      </c>
      <c r="Y564" s="16">
        <v>1</v>
      </c>
      <c r="Z564" s="75" t="str">
        <f t="shared" si="8"/>
        <v>CAISO_Hydro</v>
      </c>
      <c r="AA564" s="75">
        <f>IF(IFERROR(MATCH(C564,REN_Existing_Resources!E:E,0),FALSE),1,0)</f>
        <v>1</v>
      </c>
    </row>
    <row r="565" spans="2:27" x14ac:dyDescent="0.25">
      <c r="B565" s="29" t="s">
        <v>3334</v>
      </c>
      <c r="C565" s="29" t="s">
        <v>2362</v>
      </c>
      <c r="D565" s="29" t="s">
        <v>3365</v>
      </c>
      <c r="E565" s="29"/>
      <c r="F565" s="29" t="s">
        <v>4309</v>
      </c>
      <c r="G565" s="29"/>
      <c r="H565" s="13" t="s">
        <v>3404</v>
      </c>
      <c r="I565" s="13" t="s">
        <v>3338</v>
      </c>
      <c r="J565" s="30"/>
      <c r="K565" s="31">
        <v>189</v>
      </c>
      <c r="L565" s="31">
        <v>33.549999999999997</v>
      </c>
      <c r="M565" s="31"/>
      <c r="N565" s="32"/>
      <c r="O565" s="32"/>
      <c r="P565" s="32"/>
      <c r="Q565" s="32"/>
      <c r="R565" s="32"/>
      <c r="S565" s="32"/>
      <c r="T565" s="33">
        <v>0</v>
      </c>
      <c r="U565" s="33">
        <v>1</v>
      </c>
      <c r="V565" s="30">
        <v>41263</v>
      </c>
      <c r="W565" s="30"/>
      <c r="X565" s="34">
        <v>55153</v>
      </c>
      <c r="Y565" s="16">
        <v>1</v>
      </c>
      <c r="Z565" s="75" t="str">
        <f t="shared" si="8"/>
        <v>RenExistRes</v>
      </c>
      <c r="AA565" s="75">
        <f>IF(IFERROR(MATCH(C565,REN_Existing_Resources!E:E,0),FALSE),1,0)</f>
        <v>1</v>
      </c>
    </row>
    <row r="566" spans="2:27" x14ac:dyDescent="0.25">
      <c r="B566" s="29" t="s">
        <v>3334</v>
      </c>
      <c r="C566" s="29" t="s">
        <v>2305</v>
      </c>
      <c r="D566" s="29" t="s">
        <v>3365</v>
      </c>
      <c r="E566" s="29"/>
      <c r="F566" s="29" t="s">
        <v>4310</v>
      </c>
      <c r="G566" s="29"/>
      <c r="H566" s="13" t="s">
        <v>3337</v>
      </c>
      <c r="I566" s="13" t="s">
        <v>3338</v>
      </c>
      <c r="J566" s="30"/>
      <c r="K566" s="31">
        <v>20</v>
      </c>
      <c r="L566" s="31">
        <v>16.07</v>
      </c>
      <c r="M566" s="31"/>
      <c r="N566" s="32"/>
      <c r="O566" s="32"/>
      <c r="P566" s="32"/>
      <c r="Q566" s="32"/>
      <c r="R566" s="32"/>
      <c r="S566" s="32"/>
      <c r="T566" s="33">
        <v>0</v>
      </c>
      <c r="U566" s="33">
        <v>1</v>
      </c>
      <c r="V566" s="30">
        <v>42350</v>
      </c>
      <c r="W566" s="30"/>
      <c r="X566" s="34">
        <v>55153</v>
      </c>
      <c r="Y566" s="16">
        <v>1</v>
      </c>
      <c r="Z566" s="75" t="str">
        <f t="shared" si="8"/>
        <v>RenExistRes</v>
      </c>
      <c r="AA566" s="75">
        <f>IF(IFERROR(MATCH(C566,REN_Existing_Resources!E:E,0),FALSE),1,0)</f>
        <v>1</v>
      </c>
    </row>
    <row r="567" spans="2:27" x14ac:dyDescent="0.25">
      <c r="B567" s="29" t="s">
        <v>3334</v>
      </c>
      <c r="C567" s="29" t="s">
        <v>2676</v>
      </c>
      <c r="D567" s="29" t="s">
        <v>3460</v>
      </c>
      <c r="E567" s="29" t="s">
        <v>41</v>
      </c>
      <c r="F567" s="29" t="s">
        <v>4311</v>
      </c>
      <c r="G567" s="29"/>
      <c r="H567" s="13" t="s">
        <v>3337</v>
      </c>
      <c r="I567" s="13" t="s">
        <v>3338</v>
      </c>
      <c r="J567" s="30"/>
      <c r="K567" s="31">
        <v>4.5</v>
      </c>
      <c r="L567" s="31">
        <v>1.94</v>
      </c>
      <c r="M567" s="31"/>
      <c r="N567" s="32"/>
      <c r="O567" s="32"/>
      <c r="P567" s="32"/>
      <c r="Q567" s="32"/>
      <c r="R567" s="32"/>
      <c r="S567" s="32"/>
      <c r="T567" s="33">
        <v>0</v>
      </c>
      <c r="U567" s="33">
        <v>1</v>
      </c>
      <c r="V567" s="30">
        <v>40480</v>
      </c>
      <c r="W567" s="30"/>
      <c r="X567" s="34">
        <v>55153</v>
      </c>
      <c r="Y567" s="16">
        <v>1</v>
      </c>
      <c r="Z567" s="75" t="str">
        <f t="shared" si="8"/>
        <v>RenExistRes</v>
      </c>
      <c r="AA567" s="75">
        <f>IF(IFERROR(MATCH(C567,REN_Existing_Resources!E:E,0),FALSE),1,0)</f>
        <v>1</v>
      </c>
    </row>
    <row r="568" spans="2:27" x14ac:dyDescent="0.25">
      <c r="B568" s="29" t="s">
        <v>3334</v>
      </c>
      <c r="C568" s="29" t="s">
        <v>4312</v>
      </c>
      <c r="D568" s="29" t="s">
        <v>3365</v>
      </c>
      <c r="E568" s="29"/>
      <c r="F568" s="29" t="s">
        <v>4313</v>
      </c>
      <c r="G568" s="29"/>
      <c r="H568" s="13" t="s">
        <v>3337</v>
      </c>
      <c r="I568" s="13" t="s">
        <v>3338</v>
      </c>
      <c r="J568" s="30"/>
      <c r="K568" s="31">
        <v>1.5</v>
      </c>
      <c r="L568" s="31">
        <v>0</v>
      </c>
      <c r="M568" s="31"/>
      <c r="N568" s="32"/>
      <c r="O568" s="32"/>
      <c r="P568" s="32"/>
      <c r="Q568" s="32"/>
      <c r="R568" s="32"/>
      <c r="S568" s="32"/>
      <c r="T568" s="33">
        <v>0</v>
      </c>
      <c r="U568" s="33">
        <v>1</v>
      </c>
      <c r="V568" s="30">
        <v>41703</v>
      </c>
      <c r="W568" s="30"/>
      <c r="X568" s="34">
        <v>55153</v>
      </c>
      <c r="Y568" s="16">
        <v>1</v>
      </c>
      <c r="Z568" s="75" t="str">
        <f t="shared" si="8"/>
        <v>Unclassified</v>
      </c>
      <c r="AA568" s="75">
        <f>IF(IFERROR(MATCH(C568,REN_Existing_Resources!E:E,0),FALSE),1,0)</f>
        <v>0</v>
      </c>
    </row>
    <row r="569" spans="2:27" x14ac:dyDescent="0.25">
      <c r="B569" s="29" t="s">
        <v>3334</v>
      </c>
      <c r="C569" s="29" t="s">
        <v>498</v>
      </c>
      <c r="D569" s="29" t="s">
        <v>134</v>
      </c>
      <c r="E569" s="29" t="s">
        <v>3346</v>
      </c>
      <c r="F569" s="29" t="s">
        <v>4314</v>
      </c>
      <c r="G569" s="29"/>
      <c r="H569" s="13" t="s">
        <v>3390</v>
      </c>
      <c r="I569" s="13" t="s">
        <v>3338</v>
      </c>
      <c r="J569" s="30" t="s">
        <v>3391</v>
      </c>
      <c r="K569" s="31">
        <v>2.5</v>
      </c>
      <c r="L569" s="31">
        <v>0.44</v>
      </c>
      <c r="M569" s="31"/>
      <c r="N569" s="32"/>
      <c r="O569" s="32"/>
      <c r="P569" s="32"/>
      <c r="Q569" s="32"/>
      <c r="R569" s="32"/>
      <c r="S569" s="32"/>
      <c r="T569" s="33">
        <v>0</v>
      </c>
      <c r="U569" s="33">
        <v>1</v>
      </c>
      <c r="V569" s="30">
        <v>32874</v>
      </c>
      <c r="W569" s="30"/>
      <c r="X569" s="34">
        <v>55153</v>
      </c>
      <c r="Y569" s="16">
        <v>1</v>
      </c>
      <c r="Z569" s="75" t="str">
        <f t="shared" si="8"/>
        <v>CAISO_Hydro</v>
      </c>
      <c r="AA569" s="75">
        <f>IF(IFERROR(MATCH(C569,REN_Existing_Resources!E:E,0),FALSE),1,0)</f>
        <v>1</v>
      </c>
    </row>
    <row r="570" spans="2:27" x14ac:dyDescent="0.25">
      <c r="B570" s="29" t="s">
        <v>3334</v>
      </c>
      <c r="C570" s="29" t="s">
        <v>4315</v>
      </c>
      <c r="D570" s="29" t="s">
        <v>134</v>
      </c>
      <c r="E570" s="29" t="s">
        <v>3547</v>
      </c>
      <c r="F570" s="29" t="s">
        <v>4316</v>
      </c>
      <c r="G570" s="29"/>
      <c r="H570" s="13" t="s">
        <v>3390</v>
      </c>
      <c r="I570" s="13" t="s">
        <v>3338</v>
      </c>
      <c r="J570" s="30"/>
      <c r="K570" s="31">
        <v>10</v>
      </c>
      <c r="L570" s="31">
        <v>10</v>
      </c>
      <c r="M570" s="31"/>
      <c r="N570" s="32"/>
      <c r="O570" s="32"/>
      <c r="P570" s="32"/>
      <c r="Q570" s="32"/>
      <c r="R570" s="32"/>
      <c r="S570" s="32"/>
      <c r="T570" s="33">
        <v>0</v>
      </c>
      <c r="U570" s="33">
        <v>1</v>
      </c>
      <c r="V570" s="30">
        <v>24473</v>
      </c>
      <c r="W570" s="30"/>
      <c r="X570" s="34">
        <v>55153</v>
      </c>
      <c r="Y570" s="16">
        <v>1</v>
      </c>
      <c r="Z570" s="75" t="str">
        <f t="shared" si="8"/>
        <v>Unclassified</v>
      </c>
      <c r="AA570" s="75">
        <f>IF(IFERROR(MATCH(C570,REN_Existing_Resources!E:E,0),FALSE),1,0)</f>
        <v>0</v>
      </c>
    </row>
    <row r="571" spans="2:27" x14ac:dyDescent="0.25">
      <c r="B571" s="29" t="s">
        <v>3334</v>
      </c>
      <c r="C571" s="29" t="s">
        <v>4317</v>
      </c>
      <c r="D571" s="29" t="s">
        <v>229</v>
      </c>
      <c r="E571" s="29" t="s">
        <v>3886</v>
      </c>
      <c r="F571" s="29" t="s">
        <v>4318</v>
      </c>
      <c r="G571" s="29"/>
      <c r="H571" s="13" t="s">
        <v>3390</v>
      </c>
      <c r="I571" s="13" t="s">
        <v>3338</v>
      </c>
      <c r="J571" s="30"/>
      <c r="K571" s="31">
        <v>218.39</v>
      </c>
      <c r="L571" s="31">
        <v>218.39</v>
      </c>
      <c r="M571" s="31"/>
      <c r="N571" s="32"/>
      <c r="O571" s="32"/>
      <c r="P571" s="32"/>
      <c r="Q571" s="32"/>
      <c r="R571" s="32"/>
      <c r="S571" s="32"/>
      <c r="T571" s="33">
        <v>0</v>
      </c>
      <c r="U571" s="33">
        <v>1</v>
      </c>
      <c r="V571" s="30">
        <v>24108</v>
      </c>
      <c r="W571" s="30"/>
      <c r="X571" s="34">
        <v>55153</v>
      </c>
      <c r="Y571" s="16">
        <v>1</v>
      </c>
      <c r="Z571" s="75" t="str">
        <f t="shared" si="8"/>
        <v>Unclassified</v>
      </c>
      <c r="AA571" s="75">
        <f>IF(IFERROR(MATCH(C571,REN_Existing_Resources!E:E,0),FALSE),1,0)</f>
        <v>0</v>
      </c>
    </row>
    <row r="572" spans="2:27" x14ac:dyDescent="0.25">
      <c r="B572" s="29" t="s">
        <v>3334</v>
      </c>
      <c r="C572" s="29" t="s">
        <v>658</v>
      </c>
      <c r="D572" s="29" t="s">
        <v>134</v>
      </c>
      <c r="E572" s="29" t="s">
        <v>3346</v>
      </c>
      <c r="F572" s="29" t="s">
        <v>4319</v>
      </c>
      <c r="G572" s="29"/>
      <c r="H572" s="13" t="s">
        <v>3337</v>
      </c>
      <c r="I572" s="13" t="s">
        <v>3338</v>
      </c>
      <c r="J572" s="30"/>
      <c r="K572" s="31">
        <v>5</v>
      </c>
      <c r="L572" s="31">
        <v>4.0199999999999996</v>
      </c>
      <c r="M572" s="31"/>
      <c r="N572" s="32"/>
      <c r="O572" s="32"/>
      <c r="P572" s="32"/>
      <c r="Q572" s="32"/>
      <c r="R572" s="32"/>
      <c r="S572" s="32"/>
      <c r="T572" s="33">
        <v>0</v>
      </c>
      <c r="U572" s="33">
        <v>1</v>
      </c>
      <c r="V572" s="30">
        <v>40298</v>
      </c>
      <c r="W572" s="30"/>
      <c r="X572" s="34">
        <v>55153</v>
      </c>
      <c r="Y572" s="16">
        <v>1</v>
      </c>
      <c r="Z572" s="75" t="str">
        <f t="shared" si="8"/>
        <v>RenExistRes</v>
      </c>
      <c r="AA572" s="75">
        <f>IF(IFERROR(MATCH(C572,REN_Existing_Resources!E:E,0),FALSE),1,0)</f>
        <v>1</v>
      </c>
    </row>
    <row r="573" spans="2:27" x14ac:dyDescent="0.25">
      <c r="B573" s="29" t="s">
        <v>3334</v>
      </c>
      <c r="C573" s="29" t="s">
        <v>133</v>
      </c>
      <c r="D573" s="29" t="s">
        <v>134</v>
      </c>
      <c r="E573" s="29" t="s">
        <v>3547</v>
      </c>
      <c r="F573" s="29" t="s">
        <v>4320</v>
      </c>
      <c r="G573" s="29"/>
      <c r="H573" s="13" t="s">
        <v>3488</v>
      </c>
      <c r="I573" s="13" t="s">
        <v>3338</v>
      </c>
      <c r="J573" s="30"/>
      <c r="K573" s="31">
        <v>25</v>
      </c>
      <c r="L573" s="31">
        <v>19.239999999999998</v>
      </c>
      <c r="M573" s="31"/>
      <c r="N573" s="32"/>
      <c r="O573" s="32"/>
      <c r="P573" s="32"/>
      <c r="Q573" s="32"/>
      <c r="R573" s="32"/>
      <c r="S573" s="32"/>
      <c r="T573" s="33">
        <v>0</v>
      </c>
      <c r="U573" s="33">
        <v>1</v>
      </c>
      <c r="V573" s="30">
        <v>32688</v>
      </c>
      <c r="W573" s="30"/>
      <c r="X573" s="34">
        <v>55153</v>
      </c>
      <c r="Y573" s="16">
        <v>1</v>
      </c>
      <c r="Z573" s="75" t="str">
        <f t="shared" si="8"/>
        <v>RenExistRes</v>
      </c>
      <c r="AA573" s="75">
        <f>IF(IFERROR(MATCH(C573,REN_Existing_Resources!E:E,0),FALSE),1,0)</f>
        <v>1</v>
      </c>
    </row>
    <row r="574" spans="2:27" x14ac:dyDescent="0.25">
      <c r="B574" s="29" t="s">
        <v>3334</v>
      </c>
      <c r="C574" s="29" t="s">
        <v>964</v>
      </c>
      <c r="D574" s="29" t="s">
        <v>134</v>
      </c>
      <c r="E574" s="29" t="s">
        <v>3547</v>
      </c>
      <c r="F574" s="29" t="s">
        <v>4321</v>
      </c>
      <c r="G574" s="29"/>
      <c r="H574" s="13" t="s">
        <v>3337</v>
      </c>
      <c r="I574" s="13" t="s">
        <v>3338</v>
      </c>
      <c r="J574" s="30"/>
      <c r="K574" s="31">
        <v>1.5</v>
      </c>
      <c r="L574" s="31">
        <v>0</v>
      </c>
      <c r="M574" s="31"/>
      <c r="N574" s="32"/>
      <c r="O574" s="32"/>
      <c r="P574" s="32"/>
      <c r="Q574" s="32"/>
      <c r="R574" s="32"/>
      <c r="S574" s="32"/>
      <c r="T574" s="33">
        <v>0</v>
      </c>
      <c r="U574" s="33">
        <v>1</v>
      </c>
      <c r="V574" s="30">
        <v>42147</v>
      </c>
      <c r="W574" s="30"/>
      <c r="X574" s="34">
        <v>55153</v>
      </c>
      <c r="Y574" s="16">
        <v>1</v>
      </c>
      <c r="Z574" s="75" t="str">
        <f t="shared" si="8"/>
        <v>RenExistRes</v>
      </c>
      <c r="AA574" s="75">
        <f>IF(IFERROR(MATCH(C574,REN_Existing_Resources!E:E,0),FALSE),1,0)</f>
        <v>1</v>
      </c>
    </row>
    <row r="575" spans="2:27" x14ac:dyDescent="0.25">
      <c r="B575" s="29" t="s">
        <v>3334</v>
      </c>
      <c r="C575" s="29" t="s">
        <v>961</v>
      </c>
      <c r="D575" s="29" t="s">
        <v>134</v>
      </c>
      <c r="E575" s="29" t="s">
        <v>3547</v>
      </c>
      <c r="F575" s="29" t="s">
        <v>4322</v>
      </c>
      <c r="G575" s="29"/>
      <c r="H575" s="13" t="s">
        <v>3337</v>
      </c>
      <c r="I575" s="13" t="s">
        <v>3338</v>
      </c>
      <c r="J575" s="30"/>
      <c r="K575" s="31">
        <v>1.5</v>
      </c>
      <c r="L575" s="31">
        <v>0</v>
      </c>
      <c r="M575" s="31"/>
      <c r="N575" s="32"/>
      <c r="O575" s="32"/>
      <c r="P575" s="32"/>
      <c r="Q575" s="32"/>
      <c r="R575" s="32"/>
      <c r="S575" s="32"/>
      <c r="T575" s="33">
        <v>0</v>
      </c>
      <c r="U575" s="33">
        <v>1</v>
      </c>
      <c r="V575" s="30">
        <v>42136</v>
      </c>
      <c r="W575" s="30"/>
      <c r="X575" s="34">
        <v>55153</v>
      </c>
      <c r="Y575" s="16">
        <v>1</v>
      </c>
      <c r="Z575" s="75" t="str">
        <f t="shared" si="8"/>
        <v>RenExistRes</v>
      </c>
      <c r="AA575" s="75">
        <f>IF(IFERROR(MATCH(C575,REN_Existing_Resources!E:E,0),FALSE),1,0)</f>
        <v>1</v>
      </c>
    </row>
    <row r="576" spans="2:27" x14ac:dyDescent="0.25">
      <c r="B576" s="29" t="s">
        <v>3334</v>
      </c>
      <c r="C576" s="29" t="s">
        <v>412</v>
      </c>
      <c r="D576" s="29" t="s">
        <v>134</v>
      </c>
      <c r="E576" s="29" t="s">
        <v>3547</v>
      </c>
      <c r="F576" s="29" t="s">
        <v>4323</v>
      </c>
      <c r="G576" s="29"/>
      <c r="H576" s="13" t="s">
        <v>3390</v>
      </c>
      <c r="I576" s="13" t="s">
        <v>3338</v>
      </c>
      <c r="J576" s="30"/>
      <c r="K576" s="31">
        <v>3.5</v>
      </c>
      <c r="L576" s="31">
        <v>3.5</v>
      </c>
      <c r="M576" s="31"/>
      <c r="N576" s="32"/>
      <c r="O576" s="32"/>
      <c r="P576" s="32"/>
      <c r="Q576" s="32"/>
      <c r="R576" s="32"/>
      <c r="S576" s="32"/>
      <c r="T576" s="33">
        <v>0</v>
      </c>
      <c r="U576" s="33">
        <v>1</v>
      </c>
      <c r="V576" s="30">
        <v>10959</v>
      </c>
      <c r="W576" s="30"/>
      <c r="X576" s="34">
        <v>55153</v>
      </c>
      <c r="Y576" s="16">
        <v>1</v>
      </c>
      <c r="Z576" s="75" t="str">
        <f t="shared" si="8"/>
        <v>RenExistRes</v>
      </c>
      <c r="AA576" s="75">
        <f>IF(IFERROR(MATCH(C576,REN_Existing_Resources!E:E,0),FALSE),1,0)</f>
        <v>1</v>
      </c>
    </row>
    <row r="577" spans="2:27" x14ac:dyDescent="0.25">
      <c r="B577" s="29" t="s">
        <v>3334</v>
      </c>
      <c r="C577" s="29" t="s">
        <v>4324</v>
      </c>
      <c r="D577" s="29" t="s">
        <v>3365</v>
      </c>
      <c r="E577" s="29"/>
      <c r="F577" s="29" t="s">
        <v>4325</v>
      </c>
      <c r="G577" s="29"/>
      <c r="H577" s="13" t="s">
        <v>3390</v>
      </c>
      <c r="I577" s="13" t="s">
        <v>3338</v>
      </c>
      <c r="J577" s="30" t="s">
        <v>3391</v>
      </c>
      <c r="K577" s="31">
        <v>1</v>
      </c>
      <c r="L577" s="31">
        <v>0</v>
      </c>
      <c r="M577" s="31"/>
      <c r="N577" s="32"/>
      <c r="O577" s="32"/>
      <c r="P577" s="32"/>
      <c r="Q577" s="32"/>
      <c r="R577" s="32"/>
      <c r="S577" s="32"/>
      <c r="T577" s="33">
        <v>0</v>
      </c>
      <c r="U577" s="33">
        <v>1</v>
      </c>
      <c r="V577" s="74">
        <v>1</v>
      </c>
      <c r="W577" s="30"/>
      <c r="X577" s="34">
        <v>55153</v>
      </c>
      <c r="Y577" s="16">
        <v>1</v>
      </c>
      <c r="Z577" s="75" t="str">
        <f t="shared" si="8"/>
        <v>CAISO_Hydro</v>
      </c>
      <c r="AA577" s="75">
        <f>IF(IFERROR(MATCH(C577,REN_Existing_Resources!E:E,0),FALSE),1,0)</f>
        <v>0</v>
      </c>
    </row>
    <row r="578" spans="2:27" x14ac:dyDescent="0.25">
      <c r="B578" s="29" t="s">
        <v>3334</v>
      </c>
      <c r="C578" s="29" t="s">
        <v>2940</v>
      </c>
      <c r="D578" s="29" t="s">
        <v>3351</v>
      </c>
      <c r="E578" s="29" t="s">
        <v>3352</v>
      </c>
      <c r="F578" s="29" t="s">
        <v>4326</v>
      </c>
      <c r="G578" s="29"/>
      <c r="H578" s="13" t="s">
        <v>3463</v>
      </c>
      <c r="I578" s="13" t="s">
        <v>3338</v>
      </c>
      <c r="J578" s="30"/>
      <c r="K578" s="31">
        <v>2.9</v>
      </c>
      <c r="L578" s="31">
        <v>0</v>
      </c>
      <c r="M578" s="31"/>
      <c r="N578" s="32"/>
      <c r="O578" s="32"/>
      <c r="P578" s="32"/>
      <c r="Q578" s="32"/>
      <c r="R578" s="32"/>
      <c r="S578" s="32"/>
      <c r="T578" s="33">
        <v>1</v>
      </c>
      <c r="U578" s="33">
        <v>1</v>
      </c>
      <c r="V578" s="30">
        <v>30317</v>
      </c>
      <c r="W578" s="30"/>
      <c r="X578" s="34">
        <v>55153</v>
      </c>
      <c r="Y578" s="16">
        <v>1</v>
      </c>
      <c r="Z578" s="75" t="str">
        <f t="shared" si="8"/>
        <v>RenExistRes</v>
      </c>
      <c r="AA578" s="75">
        <f>IF(IFERROR(MATCH(C578,REN_Existing_Resources!E:E,0),FALSE),1,0)</f>
        <v>1</v>
      </c>
    </row>
    <row r="579" spans="2:27" x14ac:dyDescent="0.25">
      <c r="B579" s="29" t="s">
        <v>3334</v>
      </c>
      <c r="C579" s="29" t="s">
        <v>544</v>
      </c>
      <c r="D579" s="29" t="s">
        <v>3460</v>
      </c>
      <c r="E579" s="29" t="s">
        <v>41</v>
      </c>
      <c r="F579" s="29" t="s">
        <v>4327</v>
      </c>
      <c r="G579" s="29"/>
      <c r="H579" s="13" t="s">
        <v>3390</v>
      </c>
      <c r="I579" s="13" t="s">
        <v>3338</v>
      </c>
      <c r="J579" s="30" t="s">
        <v>3391</v>
      </c>
      <c r="K579" s="31">
        <v>1.25</v>
      </c>
      <c r="L579" s="31">
        <v>0</v>
      </c>
      <c r="M579" s="31"/>
      <c r="N579" s="32"/>
      <c r="O579" s="32"/>
      <c r="P579" s="32"/>
      <c r="Q579" s="32"/>
      <c r="R579" s="32"/>
      <c r="S579" s="32"/>
      <c r="T579" s="33">
        <v>0</v>
      </c>
      <c r="U579" s="33">
        <v>1</v>
      </c>
      <c r="V579" s="74">
        <v>1</v>
      </c>
      <c r="W579" s="30"/>
      <c r="X579" s="34">
        <v>55153</v>
      </c>
      <c r="Y579" s="16">
        <v>1</v>
      </c>
      <c r="Z579" s="75" t="str">
        <f t="shared" si="8"/>
        <v>CAISO_Hydro</v>
      </c>
      <c r="AA579" s="75">
        <f>IF(IFERROR(MATCH(C579,REN_Existing_Resources!E:E,0),FALSE),1,0)</f>
        <v>1</v>
      </c>
    </row>
    <row r="580" spans="2:27" x14ac:dyDescent="0.25">
      <c r="B580" s="29" t="s">
        <v>3334</v>
      </c>
      <c r="C580" s="29" t="s">
        <v>4328</v>
      </c>
      <c r="D580" s="29" t="s">
        <v>3339</v>
      </c>
      <c r="E580" s="29" t="s">
        <v>3340</v>
      </c>
      <c r="F580" s="29" t="s">
        <v>4329</v>
      </c>
      <c r="G580" s="29" t="s">
        <v>4330</v>
      </c>
      <c r="H580" s="13" t="s">
        <v>3370</v>
      </c>
      <c r="I580" s="13" t="s">
        <v>3439</v>
      </c>
      <c r="J580" s="30" t="s">
        <v>3860</v>
      </c>
      <c r="K580" s="31">
        <v>399.73500000000001</v>
      </c>
      <c r="L580" s="31">
        <v>375</v>
      </c>
      <c r="M580" s="31">
        <v>252.33832833679833</v>
      </c>
      <c r="N580" s="32">
        <v>36260.91755738046</v>
      </c>
      <c r="O580" s="32">
        <v>6871.5355779617994</v>
      </c>
      <c r="P580" s="32">
        <v>7260.2899665011837</v>
      </c>
      <c r="Q580" s="32">
        <v>340.73045738045744</v>
      </c>
      <c r="R580" s="32">
        <v>340.56424740124743</v>
      </c>
      <c r="S580" s="32"/>
      <c r="T580" s="33">
        <v>1</v>
      </c>
      <c r="U580" s="33">
        <v>1</v>
      </c>
      <c r="V580" s="30">
        <v>38476</v>
      </c>
      <c r="W580" s="30"/>
      <c r="X580" s="34">
        <v>55153</v>
      </c>
      <c r="Y580" s="16">
        <v>2</v>
      </c>
      <c r="Z580" s="75" t="str">
        <f t="shared" si="8"/>
        <v>CAISO_CCGT1</v>
      </c>
      <c r="AA580" s="75">
        <f>IF(IFERROR(MATCH(C580,REN_Existing_Resources!E:E,0),FALSE),1,0)</f>
        <v>0</v>
      </c>
    </row>
    <row r="581" spans="2:27" x14ac:dyDescent="0.25">
      <c r="B581" s="29" t="s">
        <v>3334</v>
      </c>
      <c r="C581" s="29" t="s">
        <v>4331</v>
      </c>
      <c r="D581" s="29" t="s">
        <v>3365</v>
      </c>
      <c r="E581" s="29"/>
      <c r="F581" s="29" t="s">
        <v>4332</v>
      </c>
      <c r="G581" s="29" t="s">
        <v>4333</v>
      </c>
      <c r="H581" s="13" t="s">
        <v>3362</v>
      </c>
      <c r="I581" s="13" t="s">
        <v>3400</v>
      </c>
      <c r="J581" s="30" t="s">
        <v>3364</v>
      </c>
      <c r="K581" s="35">
        <v>32.6</v>
      </c>
      <c r="L581" s="35">
        <v>32.6</v>
      </c>
      <c r="M581" s="35">
        <v>32.6</v>
      </c>
      <c r="N581" s="32"/>
      <c r="O581" s="32">
        <v>7606.0303582401057</v>
      </c>
      <c r="P581" s="32">
        <v>7606.0303582401057</v>
      </c>
      <c r="Q581" s="32"/>
      <c r="R581" s="32"/>
      <c r="S581" s="32"/>
      <c r="T581" s="33">
        <v>1</v>
      </c>
      <c r="U581" s="33">
        <v>1</v>
      </c>
      <c r="V581" s="30">
        <v>32583</v>
      </c>
      <c r="W581" s="30"/>
      <c r="X581" s="34">
        <v>55153</v>
      </c>
      <c r="Y581" s="16">
        <v>1</v>
      </c>
      <c r="Z581" s="75" t="str">
        <f t="shared" si="8"/>
        <v>CAISO_CHP</v>
      </c>
      <c r="AA581" s="75">
        <f>IF(IFERROR(MATCH(C581,REN_Existing_Resources!E:E,0),FALSE),1,0)</f>
        <v>0</v>
      </c>
    </row>
    <row r="582" spans="2:27" x14ac:dyDescent="0.25">
      <c r="B582" s="29" t="s">
        <v>3334</v>
      </c>
      <c r="C582" s="29" t="s">
        <v>2077</v>
      </c>
      <c r="D582" s="29" t="s">
        <v>3365</v>
      </c>
      <c r="E582" s="29"/>
      <c r="F582" s="29" t="s">
        <v>4334</v>
      </c>
      <c r="G582" s="29"/>
      <c r="H582" s="13" t="s">
        <v>3404</v>
      </c>
      <c r="I582" s="13" t="s">
        <v>3338</v>
      </c>
      <c r="J582" s="30"/>
      <c r="K582" s="31">
        <v>7.81</v>
      </c>
      <c r="L582" s="31">
        <v>1.38</v>
      </c>
      <c r="M582" s="31"/>
      <c r="N582" s="32"/>
      <c r="O582" s="32"/>
      <c r="P582" s="32"/>
      <c r="Q582" s="32"/>
      <c r="R582" s="32"/>
      <c r="S582" s="32"/>
      <c r="T582" s="33">
        <v>0</v>
      </c>
      <c r="U582" s="33">
        <v>1</v>
      </c>
      <c r="V582" s="30">
        <v>31408</v>
      </c>
      <c r="W582" s="30"/>
      <c r="X582" s="34">
        <v>55153</v>
      </c>
      <c r="Y582" s="16">
        <v>1</v>
      </c>
      <c r="Z582" s="75" t="str">
        <f t="shared" si="8"/>
        <v>RenExistRes</v>
      </c>
      <c r="AA582" s="75">
        <f>IF(IFERROR(MATCH(C582,REN_Existing_Resources!E:E,0),FALSE),1,0)</f>
        <v>1</v>
      </c>
    </row>
    <row r="583" spans="2:27" x14ac:dyDescent="0.25">
      <c r="B583" s="29" t="s">
        <v>3334</v>
      </c>
      <c r="C583" s="29" t="s">
        <v>2032</v>
      </c>
      <c r="D583" s="29" t="s">
        <v>3365</v>
      </c>
      <c r="E583" s="29"/>
      <c r="F583" s="29" t="s">
        <v>2350</v>
      </c>
      <c r="G583" s="29"/>
      <c r="H583" s="13" t="s">
        <v>3404</v>
      </c>
      <c r="I583" s="13" t="s">
        <v>3338</v>
      </c>
      <c r="J583" s="30"/>
      <c r="K583" s="31">
        <v>3</v>
      </c>
      <c r="L583" s="31">
        <v>0.53</v>
      </c>
      <c r="M583" s="31"/>
      <c r="N583" s="32"/>
      <c r="O583" s="32"/>
      <c r="P583" s="32"/>
      <c r="Q583" s="32"/>
      <c r="R583" s="32"/>
      <c r="S583" s="32"/>
      <c r="T583" s="33">
        <v>0</v>
      </c>
      <c r="U583" s="33">
        <v>1</v>
      </c>
      <c r="V583" s="30">
        <v>31387</v>
      </c>
      <c r="W583" s="30"/>
      <c r="X583" s="34">
        <v>55153</v>
      </c>
      <c r="Y583" s="16">
        <v>1</v>
      </c>
      <c r="Z583" s="75" t="str">
        <f t="shared" ref="Z583:Z646" si="9">IF(J583="",IF(AA583,"RenExistRes","Unclassified"),J583)</f>
        <v>RenExistRes</v>
      </c>
      <c r="AA583" s="75">
        <f>IF(IFERROR(MATCH(C583,REN_Existing_Resources!E:E,0),FALSE),1,0)</f>
        <v>1</v>
      </c>
    </row>
    <row r="584" spans="2:27" x14ac:dyDescent="0.25">
      <c r="B584" s="29" t="s">
        <v>3334</v>
      </c>
      <c r="C584" s="29" t="s">
        <v>2176</v>
      </c>
      <c r="D584" s="29" t="s">
        <v>3365</v>
      </c>
      <c r="E584" s="29"/>
      <c r="F584" s="29" t="s">
        <v>4335</v>
      </c>
      <c r="G584" s="29"/>
      <c r="H584" s="13" t="s">
        <v>3404</v>
      </c>
      <c r="I584" s="13" t="s">
        <v>3338</v>
      </c>
      <c r="J584" s="30"/>
      <c r="K584" s="31">
        <v>7.45</v>
      </c>
      <c r="L584" s="31">
        <v>1.24</v>
      </c>
      <c r="M584" s="31"/>
      <c r="N584" s="32"/>
      <c r="O584" s="32"/>
      <c r="P584" s="32"/>
      <c r="Q584" s="32"/>
      <c r="R584" s="32"/>
      <c r="S584" s="32"/>
      <c r="T584" s="33">
        <v>0</v>
      </c>
      <c r="U584" s="33">
        <v>1</v>
      </c>
      <c r="V584" s="30">
        <v>41793</v>
      </c>
      <c r="W584" s="30"/>
      <c r="X584" s="34">
        <v>55153</v>
      </c>
      <c r="Y584" s="16">
        <v>1</v>
      </c>
      <c r="Z584" s="75" t="str">
        <f t="shared" si="9"/>
        <v>RenExistRes</v>
      </c>
      <c r="AA584" s="75">
        <f>IF(IFERROR(MATCH(C584,REN_Existing_Resources!E:E,0),FALSE),1,0)</f>
        <v>1</v>
      </c>
    </row>
    <row r="585" spans="2:27" x14ac:dyDescent="0.25">
      <c r="B585" s="29" t="s">
        <v>3334</v>
      </c>
      <c r="C585" s="29" t="s">
        <v>2351</v>
      </c>
      <c r="D585" s="29" t="s">
        <v>3365</v>
      </c>
      <c r="E585" s="29"/>
      <c r="F585" s="29" t="s">
        <v>4336</v>
      </c>
      <c r="G585" s="29"/>
      <c r="H585" s="13" t="s">
        <v>3404</v>
      </c>
      <c r="I585" s="13" t="s">
        <v>3338</v>
      </c>
      <c r="J585" s="30"/>
      <c r="K585" s="31">
        <v>7.5</v>
      </c>
      <c r="L585" s="31">
        <v>1.28</v>
      </c>
      <c r="M585" s="31"/>
      <c r="N585" s="32"/>
      <c r="O585" s="32"/>
      <c r="P585" s="32"/>
      <c r="Q585" s="32"/>
      <c r="R585" s="32"/>
      <c r="S585" s="32"/>
      <c r="T585" s="33">
        <v>0</v>
      </c>
      <c r="U585" s="33">
        <v>1</v>
      </c>
      <c r="V585" s="30">
        <v>30651</v>
      </c>
      <c r="W585" s="30"/>
      <c r="X585" s="34">
        <v>55153</v>
      </c>
      <c r="Y585" s="16">
        <v>1</v>
      </c>
      <c r="Z585" s="75" t="str">
        <f t="shared" si="9"/>
        <v>RenExistRes</v>
      </c>
      <c r="AA585" s="75">
        <f>IF(IFERROR(MATCH(C585,REN_Existing_Resources!E:E,0),FALSE),1,0)</f>
        <v>1</v>
      </c>
    </row>
    <row r="586" spans="2:27" x14ac:dyDescent="0.25">
      <c r="B586" s="29" t="s">
        <v>3334</v>
      </c>
      <c r="C586" s="29" t="s">
        <v>4337</v>
      </c>
      <c r="D586" s="29" t="s">
        <v>3351</v>
      </c>
      <c r="E586" s="29" t="s">
        <v>3418</v>
      </c>
      <c r="F586" s="29" t="s">
        <v>4338</v>
      </c>
      <c r="G586" s="29"/>
      <c r="H586" s="13" t="s">
        <v>3390</v>
      </c>
      <c r="I586" s="13" t="s">
        <v>3338</v>
      </c>
      <c r="J586" s="30" t="s">
        <v>3391</v>
      </c>
      <c r="K586" s="31">
        <v>2.85</v>
      </c>
      <c r="L586" s="31">
        <v>2.2999999999999998</v>
      </c>
      <c r="M586" s="31"/>
      <c r="N586" s="32"/>
      <c r="O586" s="32"/>
      <c r="P586" s="32"/>
      <c r="Q586" s="32"/>
      <c r="R586" s="32"/>
      <c r="S586" s="32"/>
      <c r="T586" s="33">
        <v>0</v>
      </c>
      <c r="U586" s="33">
        <v>1</v>
      </c>
      <c r="V586" s="30">
        <v>31778</v>
      </c>
      <c r="W586" s="30"/>
      <c r="X586" s="34">
        <v>55153</v>
      </c>
      <c r="Y586" s="16">
        <v>1</v>
      </c>
      <c r="Z586" s="75" t="str">
        <f t="shared" si="9"/>
        <v>CAISO_Hydro</v>
      </c>
      <c r="AA586" s="75">
        <f>IF(IFERROR(MATCH(C586,REN_Existing_Resources!E:E,0),FALSE),1,0)</f>
        <v>0</v>
      </c>
    </row>
    <row r="587" spans="2:27" x14ac:dyDescent="0.25">
      <c r="B587" s="29" t="s">
        <v>3334</v>
      </c>
      <c r="C587" s="29" t="s">
        <v>1396</v>
      </c>
      <c r="D587" s="29" t="s">
        <v>3351</v>
      </c>
      <c r="E587" s="29" t="s">
        <v>3418</v>
      </c>
      <c r="F587" s="29" t="s">
        <v>4339</v>
      </c>
      <c r="G587" s="29"/>
      <c r="H587" s="13" t="s">
        <v>3337</v>
      </c>
      <c r="I587" s="13" t="s">
        <v>3338</v>
      </c>
      <c r="J587" s="30"/>
      <c r="K587" s="31">
        <v>5.5</v>
      </c>
      <c r="L587" s="31">
        <v>2.25</v>
      </c>
      <c r="M587" s="31"/>
      <c r="N587" s="32"/>
      <c r="O587" s="32"/>
      <c r="P587" s="32"/>
      <c r="Q587" s="32"/>
      <c r="R587" s="32"/>
      <c r="S587" s="32"/>
      <c r="T587" s="33">
        <v>0</v>
      </c>
      <c r="U587" s="33">
        <v>1</v>
      </c>
      <c r="V587" s="30">
        <v>40780</v>
      </c>
      <c r="W587" s="30"/>
      <c r="X587" s="34">
        <v>55153</v>
      </c>
      <c r="Y587" s="16">
        <v>1</v>
      </c>
      <c r="Z587" s="75" t="str">
        <f t="shared" si="9"/>
        <v>RenExistRes</v>
      </c>
      <c r="AA587" s="75">
        <f>IF(IFERROR(MATCH(C587,REN_Existing_Resources!E:E,0),FALSE),1,0)</f>
        <v>1</v>
      </c>
    </row>
    <row r="588" spans="2:27" x14ac:dyDescent="0.25">
      <c r="B588" s="29" t="s">
        <v>3334</v>
      </c>
      <c r="C588" s="29" t="s">
        <v>1446</v>
      </c>
      <c r="D588" s="29" t="s">
        <v>3351</v>
      </c>
      <c r="E588" s="29" t="s">
        <v>3418</v>
      </c>
      <c r="F588" s="29" t="s">
        <v>4340</v>
      </c>
      <c r="G588" s="29"/>
      <c r="H588" s="13" t="s">
        <v>3337</v>
      </c>
      <c r="I588" s="13" t="s">
        <v>3338</v>
      </c>
      <c r="J588" s="30"/>
      <c r="K588" s="31">
        <v>1.5</v>
      </c>
      <c r="L588" s="31">
        <v>0.3</v>
      </c>
      <c r="M588" s="31"/>
      <c r="N588" s="32"/>
      <c r="O588" s="32"/>
      <c r="P588" s="32"/>
      <c r="Q588" s="32"/>
      <c r="R588" s="32"/>
      <c r="S588" s="32"/>
      <c r="T588" s="33">
        <v>0</v>
      </c>
      <c r="U588" s="33">
        <v>1</v>
      </c>
      <c r="V588" s="30">
        <v>41442</v>
      </c>
      <c r="W588" s="30"/>
      <c r="X588" s="34">
        <v>55153</v>
      </c>
      <c r="Y588" s="16">
        <v>1</v>
      </c>
      <c r="Z588" s="75" t="str">
        <f t="shared" si="9"/>
        <v>RenExistRes</v>
      </c>
      <c r="AA588" s="75">
        <f>IF(IFERROR(MATCH(C588,REN_Existing_Resources!E:E,0),FALSE),1,0)</f>
        <v>1</v>
      </c>
    </row>
    <row r="589" spans="2:27" x14ac:dyDescent="0.25">
      <c r="B589" s="29" t="s">
        <v>3334</v>
      </c>
      <c r="C589" s="29" t="s">
        <v>1449</v>
      </c>
      <c r="D589" s="29" t="s">
        <v>3351</v>
      </c>
      <c r="E589" s="29" t="s">
        <v>3418</v>
      </c>
      <c r="F589" s="29" t="s">
        <v>4341</v>
      </c>
      <c r="G589" s="29"/>
      <c r="H589" s="13" t="s">
        <v>3337</v>
      </c>
      <c r="I589" s="13" t="s">
        <v>3338</v>
      </c>
      <c r="J589" s="30"/>
      <c r="K589" s="31">
        <v>1</v>
      </c>
      <c r="L589" s="31">
        <v>0.46</v>
      </c>
      <c r="M589" s="31"/>
      <c r="N589" s="32"/>
      <c r="O589" s="32"/>
      <c r="P589" s="32"/>
      <c r="Q589" s="32"/>
      <c r="R589" s="32"/>
      <c r="S589" s="32"/>
      <c r="T589" s="33">
        <v>0</v>
      </c>
      <c r="U589" s="33">
        <v>1</v>
      </c>
      <c r="V589" s="30">
        <v>41491</v>
      </c>
      <c r="W589" s="30"/>
      <c r="X589" s="34">
        <v>55153</v>
      </c>
      <c r="Y589" s="16">
        <v>1</v>
      </c>
      <c r="Z589" s="75" t="str">
        <f t="shared" si="9"/>
        <v>RenExistRes</v>
      </c>
      <c r="AA589" s="75">
        <f>IF(IFERROR(MATCH(C589,REN_Existing_Resources!E:E,0),FALSE),1,0)</f>
        <v>1</v>
      </c>
    </row>
    <row r="590" spans="2:27" x14ac:dyDescent="0.25">
      <c r="B590" s="29" t="s">
        <v>3334</v>
      </c>
      <c r="C590" s="29" t="s">
        <v>4342</v>
      </c>
      <c r="D590" s="29" t="s">
        <v>3351</v>
      </c>
      <c r="E590" s="29" t="s">
        <v>3418</v>
      </c>
      <c r="F590" s="29" t="s">
        <v>4343</v>
      </c>
      <c r="G590" s="29"/>
      <c r="H590" s="13" t="s">
        <v>3390</v>
      </c>
      <c r="I590" s="13" t="s">
        <v>3338</v>
      </c>
      <c r="J590" s="30" t="s">
        <v>3391</v>
      </c>
      <c r="K590" s="31">
        <v>2.85</v>
      </c>
      <c r="L590" s="31">
        <v>2.6</v>
      </c>
      <c r="M590" s="31"/>
      <c r="N590" s="32"/>
      <c r="O590" s="32"/>
      <c r="P590" s="32"/>
      <c r="Q590" s="32"/>
      <c r="R590" s="32"/>
      <c r="S590" s="32"/>
      <c r="T590" s="33">
        <v>0</v>
      </c>
      <c r="U590" s="33">
        <v>1</v>
      </c>
      <c r="V590" s="30">
        <v>31778</v>
      </c>
      <c r="W590" s="30"/>
      <c r="X590" s="34">
        <v>55153</v>
      </c>
      <c r="Y590" s="16">
        <v>1</v>
      </c>
      <c r="Z590" s="75" t="str">
        <f t="shared" si="9"/>
        <v>CAISO_Hydro</v>
      </c>
      <c r="AA590" s="75">
        <f>IF(IFERROR(MATCH(C590,REN_Existing_Resources!E:E,0),FALSE),1,0)</f>
        <v>0</v>
      </c>
    </row>
    <row r="591" spans="2:27" x14ac:dyDescent="0.25">
      <c r="B591" s="29" t="s">
        <v>3334</v>
      </c>
      <c r="C591" s="29" t="s">
        <v>4344</v>
      </c>
      <c r="D591" s="29" t="s">
        <v>3351</v>
      </c>
      <c r="E591" s="29" t="s">
        <v>3418</v>
      </c>
      <c r="F591" s="29" t="s">
        <v>4345</v>
      </c>
      <c r="G591" s="29" t="s">
        <v>4346</v>
      </c>
      <c r="H591" s="13" t="s">
        <v>3362</v>
      </c>
      <c r="I591" s="13" t="s">
        <v>3356</v>
      </c>
      <c r="J591" s="30" t="s">
        <v>3364</v>
      </c>
      <c r="K591" s="35">
        <v>25.93</v>
      </c>
      <c r="L591" s="35">
        <v>25.93</v>
      </c>
      <c r="M591" s="35">
        <v>25.93</v>
      </c>
      <c r="N591" s="32"/>
      <c r="O591" s="32">
        <v>7606.0303582401057</v>
      </c>
      <c r="P591" s="32">
        <v>7606.0303582401057</v>
      </c>
      <c r="Q591" s="32"/>
      <c r="R591" s="32"/>
      <c r="S591" s="32"/>
      <c r="T591" s="33">
        <v>1</v>
      </c>
      <c r="U591" s="33">
        <v>1</v>
      </c>
      <c r="V591" s="30">
        <v>32284</v>
      </c>
      <c r="W591" s="30"/>
      <c r="X591" s="34">
        <v>55153</v>
      </c>
      <c r="Y591" s="16">
        <v>1</v>
      </c>
      <c r="Z591" s="75" t="str">
        <f t="shared" si="9"/>
        <v>CAISO_CHP</v>
      </c>
      <c r="AA591" s="75">
        <f>IF(IFERROR(MATCH(C591,REN_Existing_Resources!E:E,0),FALSE),1,0)</f>
        <v>0</v>
      </c>
    </row>
    <row r="592" spans="2:27" x14ac:dyDescent="0.25">
      <c r="B592" s="29" t="s">
        <v>3334</v>
      </c>
      <c r="C592" s="29" t="s">
        <v>4347</v>
      </c>
      <c r="D592" s="29" t="s">
        <v>3351</v>
      </c>
      <c r="E592" s="29" t="s">
        <v>3418</v>
      </c>
      <c r="F592" s="29" t="s">
        <v>4348</v>
      </c>
      <c r="G592" s="29" t="s">
        <v>4349</v>
      </c>
      <c r="H592" s="13" t="s">
        <v>3370</v>
      </c>
      <c r="I592" s="13" t="s">
        <v>3400</v>
      </c>
      <c r="J592" s="30" t="s">
        <v>3841</v>
      </c>
      <c r="K592" s="31">
        <v>92.09</v>
      </c>
      <c r="L592" s="31">
        <v>91</v>
      </c>
      <c r="M592" s="31">
        <v>41.4405</v>
      </c>
      <c r="N592" s="32">
        <v>10055.335688617122</v>
      </c>
      <c r="O592" s="32">
        <v>9371.5836155534653</v>
      </c>
      <c r="P592" s="32">
        <v>13280.96359011881</v>
      </c>
      <c r="Q592" s="32">
        <v>277.22295390404514</v>
      </c>
      <c r="R592" s="32">
        <v>277.22295390404514</v>
      </c>
      <c r="S592" s="32"/>
      <c r="T592" s="33">
        <v>1</v>
      </c>
      <c r="U592" s="33">
        <v>1</v>
      </c>
      <c r="V592" s="30">
        <v>41400</v>
      </c>
      <c r="W592" s="30"/>
      <c r="X592" s="34">
        <v>55153</v>
      </c>
      <c r="Y592" s="16">
        <v>1</v>
      </c>
      <c r="Z592" s="75" t="str">
        <f t="shared" si="9"/>
        <v>CAISO_Peaker1</v>
      </c>
      <c r="AA592" s="75">
        <f>IF(IFERROR(MATCH(C592,REN_Existing_Resources!E:E,0),FALSE),1,0)</f>
        <v>0</v>
      </c>
    </row>
    <row r="593" spans="2:27" x14ac:dyDescent="0.25">
      <c r="B593" s="29" t="s">
        <v>3334</v>
      </c>
      <c r="C593" s="29" t="s">
        <v>4350</v>
      </c>
      <c r="D593" s="29" t="s">
        <v>3351</v>
      </c>
      <c r="E593" s="29" t="s">
        <v>3418</v>
      </c>
      <c r="F593" s="29" t="s">
        <v>4351</v>
      </c>
      <c r="G593" s="29"/>
      <c r="H593" s="13" t="s">
        <v>3390</v>
      </c>
      <c r="I593" s="13" t="s">
        <v>3338</v>
      </c>
      <c r="J593" s="30" t="s">
        <v>3391</v>
      </c>
      <c r="K593" s="31">
        <v>5</v>
      </c>
      <c r="L593" s="31">
        <v>4.8</v>
      </c>
      <c r="M593" s="31"/>
      <c r="N593" s="32"/>
      <c r="O593" s="32"/>
      <c r="P593" s="32"/>
      <c r="Q593" s="32"/>
      <c r="R593" s="32"/>
      <c r="S593" s="32"/>
      <c r="T593" s="33">
        <v>0</v>
      </c>
      <c r="U593" s="33">
        <v>1</v>
      </c>
      <c r="V593" s="30">
        <v>29221</v>
      </c>
      <c r="W593" s="30"/>
      <c r="X593" s="34">
        <v>55153</v>
      </c>
      <c r="Y593" s="16">
        <v>1</v>
      </c>
      <c r="Z593" s="75" t="str">
        <f t="shared" si="9"/>
        <v>CAISO_Hydro</v>
      </c>
      <c r="AA593" s="75">
        <f>IF(IFERROR(MATCH(C593,REN_Existing_Resources!E:E,0),FALSE),1,0)</f>
        <v>0</v>
      </c>
    </row>
    <row r="594" spans="2:27" x14ac:dyDescent="0.25">
      <c r="B594" s="29" t="s">
        <v>3334</v>
      </c>
      <c r="C594" s="29" t="s">
        <v>4352</v>
      </c>
      <c r="D594" s="29" t="s">
        <v>3460</v>
      </c>
      <c r="E594" s="29" t="s">
        <v>41</v>
      </c>
      <c r="F594" s="29" t="s">
        <v>4353</v>
      </c>
      <c r="G594" s="29"/>
      <c r="H594" s="13" t="s">
        <v>3362</v>
      </c>
      <c r="I594" s="13" t="s">
        <v>3338</v>
      </c>
      <c r="J594" s="30" t="s">
        <v>3364</v>
      </c>
      <c r="K594" s="35">
        <v>0.01</v>
      </c>
      <c r="L594" s="35">
        <v>0.01</v>
      </c>
      <c r="M594" s="35">
        <v>0.01</v>
      </c>
      <c r="N594" s="32"/>
      <c r="O594" s="32">
        <v>7606.0303582401057</v>
      </c>
      <c r="P594" s="32">
        <v>7606.0303582401057</v>
      </c>
      <c r="Q594" s="32"/>
      <c r="R594" s="32"/>
      <c r="S594" s="32"/>
      <c r="T594" s="33">
        <v>1</v>
      </c>
      <c r="U594" s="33">
        <v>1</v>
      </c>
      <c r="V594" s="30">
        <v>31778</v>
      </c>
      <c r="W594" s="30"/>
      <c r="X594" s="34">
        <v>55153</v>
      </c>
      <c r="Y594" s="16">
        <v>1</v>
      </c>
      <c r="Z594" s="75" t="str">
        <f t="shared" si="9"/>
        <v>CAISO_CHP</v>
      </c>
      <c r="AA594" s="75">
        <f>IF(IFERROR(MATCH(C594,REN_Existing_Resources!E:E,0),FALSE),1,0)</f>
        <v>0</v>
      </c>
    </row>
    <row r="595" spans="2:27" x14ac:dyDescent="0.25">
      <c r="B595" s="29" t="s">
        <v>3334</v>
      </c>
      <c r="C595" s="29" t="s">
        <v>4354</v>
      </c>
      <c r="D595" s="29" t="s">
        <v>3351</v>
      </c>
      <c r="E595" s="29" t="s">
        <v>3418</v>
      </c>
      <c r="F595" s="29" t="s">
        <v>4355</v>
      </c>
      <c r="G595" s="29" t="s">
        <v>4356</v>
      </c>
      <c r="H595" s="13" t="s">
        <v>3370</v>
      </c>
      <c r="I595" s="13" t="s">
        <v>3400</v>
      </c>
      <c r="J595" s="30" t="s">
        <v>3841</v>
      </c>
      <c r="K595" s="31">
        <v>92.4</v>
      </c>
      <c r="L595" s="31">
        <v>91</v>
      </c>
      <c r="M595" s="31">
        <v>41.580000000000005</v>
      </c>
      <c r="N595" s="32">
        <v>10089.184684854188</v>
      </c>
      <c r="O595" s="32">
        <v>9371.5836155534653</v>
      </c>
      <c r="P595" s="32">
        <v>13280.96359011881</v>
      </c>
      <c r="Q595" s="32">
        <v>278.15616180620884</v>
      </c>
      <c r="R595" s="32">
        <v>278.15616180620884</v>
      </c>
      <c r="S595" s="32"/>
      <c r="T595" s="33">
        <v>1</v>
      </c>
      <c r="U595" s="33">
        <v>1</v>
      </c>
      <c r="V595" s="30">
        <v>41400</v>
      </c>
      <c r="W595" s="30"/>
      <c r="X595" s="34">
        <v>55153</v>
      </c>
      <c r="Y595" s="16">
        <v>1</v>
      </c>
      <c r="Z595" s="75" t="str">
        <f t="shared" si="9"/>
        <v>CAISO_Peaker1</v>
      </c>
      <c r="AA595" s="75">
        <f>IF(IFERROR(MATCH(C595,REN_Existing_Resources!E:E,0),FALSE),1,0)</f>
        <v>0</v>
      </c>
    </row>
    <row r="596" spans="2:27" x14ac:dyDescent="0.25">
      <c r="B596" s="29" t="s">
        <v>3334</v>
      </c>
      <c r="C596" s="29" t="s">
        <v>4357</v>
      </c>
      <c r="D596" s="29" t="s">
        <v>3460</v>
      </c>
      <c r="E596" s="29" t="s">
        <v>3691</v>
      </c>
      <c r="F596" s="29" t="s">
        <v>4357</v>
      </c>
      <c r="G596" s="29"/>
      <c r="H596" s="13" t="s">
        <v>3488</v>
      </c>
      <c r="I596" s="13" t="s">
        <v>3338</v>
      </c>
      <c r="J596" s="30"/>
      <c r="K596" s="31">
        <v>2.2999999999999998</v>
      </c>
      <c r="L596" s="31">
        <v>0.01</v>
      </c>
      <c r="M596" s="31"/>
      <c r="N596" s="32"/>
      <c r="O596" s="32"/>
      <c r="P596" s="32"/>
      <c r="Q596" s="32"/>
      <c r="R596" s="32"/>
      <c r="S596" s="32"/>
      <c r="T596" s="33">
        <v>0</v>
      </c>
      <c r="U596" s="33">
        <v>1</v>
      </c>
      <c r="V596" s="74">
        <v>1</v>
      </c>
      <c r="W596" s="30"/>
      <c r="X596" s="34">
        <v>55153</v>
      </c>
      <c r="Y596" s="16">
        <v>1</v>
      </c>
      <c r="Z596" s="75" t="str">
        <f t="shared" si="9"/>
        <v>Unclassified</v>
      </c>
      <c r="AA596" s="75">
        <f>IF(IFERROR(MATCH(C596,REN_Existing_Resources!E:E,0),FALSE),1,0)</f>
        <v>0</v>
      </c>
    </row>
    <row r="597" spans="2:27" x14ac:dyDescent="0.25">
      <c r="B597" s="29" t="s">
        <v>3334</v>
      </c>
      <c r="C597" s="29" t="s">
        <v>4358</v>
      </c>
      <c r="D597" s="29" t="s">
        <v>3351</v>
      </c>
      <c r="E597" s="29" t="s">
        <v>3418</v>
      </c>
      <c r="F597" s="29" t="s">
        <v>4359</v>
      </c>
      <c r="G597" s="29" t="s">
        <v>4360</v>
      </c>
      <c r="H597" s="13" t="s">
        <v>3370</v>
      </c>
      <c r="I597" s="13" t="s">
        <v>3400</v>
      </c>
      <c r="J597" s="30" t="s">
        <v>3841</v>
      </c>
      <c r="K597" s="31">
        <v>92.36</v>
      </c>
      <c r="L597" s="31">
        <v>91</v>
      </c>
      <c r="M597" s="31">
        <v>41.561999999999998</v>
      </c>
      <c r="N597" s="32">
        <v>10084.817072436501</v>
      </c>
      <c r="O597" s="32">
        <v>9371.5836155534653</v>
      </c>
      <c r="P597" s="32">
        <v>13280.96359011881</v>
      </c>
      <c r="Q597" s="32">
        <v>278.03574788334902</v>
      </c>
      <c r="R597" s="32">
        <v>278.03574788334902</v>
      </c>
      <c r="S597" s="32"/>
      <c r="T597" s="33">
        <v>1</v>
      </c>
      <c r="U597" s="33">
        <v>1</v>
      </c>
      <c r="V597" s="30">
        <v>41400</v>
      </c>
      <c r="W597" s="30"/>
      <c r="X597" s="34">
        <v>55153</v>
      </c>
      <c r="Y597" s="16">
        <v>1</v>
      </c>
      <c r="Z597" s="75" t="str">
        <f t="shared" si="9"/>
        <v>CAISO_Peaker1</v>
      </c>
      <c r="AA597" s="75">
        <f>IF(IFERROR(MATCH(C597,REN_Existing_Resources!E:E,0),FALSE),1,0)</f>
        <v>0</v>
      </c>
    </row>
    <row r="598" spans="2:27" x14ac:dyDescent="0.25">
      <c r="B598" s="29" t="s">
        <v>3334</v>
      </c>
      <c r="C598" s="29" t="s">
        <v>4361</v>
      </c>
      <c r="D598" s="29" t="s">
        <v>3339</v>
      </c>
      <c r="E598" s="29" t="s">
        <v>3425</v>
      </c>
      <c r="F598" s="29" t="s">
        <v>4362</v>
      </c>
      <c r="G598" s="29" t="s">
        <v>4363</v>
      </c>
      <c r="H598" s="13" t="s">
        <v>3370</v>
      </c>
      <c r="I598" s="13" t="s">
        <v>3371</v>
      </c>
      <c r="J598" s="30" t="s">
        <v>3372</v>
      </c>
      <c r="K598" s="31">
        <v>215</v>
      </c>
      <c r="L598" s="31">
        <v>215</v>
      </c>
      <c r="M598" s="31">
        <v>17.2</v>
      </c>
      <c r="N598" s="32">
        <v>17094.11</v>
      </c>
      <c r="O598" s="32">
        <v>9453.6767441860484</v>
      </c>
      <c r="P598" s="32">
        <v>15294.259302325589</v>
      </c>
      <c r="Q598" s="32">
        <v>215</v>
      </c>
      <c r="R598" s="32">
        <v>215</v>
      </c>
      <c r="S598" s="32"/>
      <c r="T598" s="33">
        <v>1</v>
      </c>
      <c r="U598" s="33">
        <v>1</v>
      </c>
      <c r="V598" s="30">
        <v>21551</v>
      </c>
      <c r="W598" s="30">
        <v>44196</v>
      </c>
      <c r="X598" s="34">
        <v>44196</v>
      </c>
      <c r="Y598" s="16">
        <v>1</v>
      </c>
      <c r="Z598" s="75" t="str">
        <f t="shared" si="9"/>
        <v>CAISO_ST</v>
      </c>
      <c r="AA598" s="75">
        <f>IF(IFERROR(MATCH(C598,REN_Existing_Resources!E:E,0),FALSE),1,0)</f>
        <v>0</v>
      </c>
    </row>
    <row r="599" spans="2:27" x14ac:dyDescent="0.25">
      <c r="B599" s="29" t="s">
        <v>3334</v>
      </c>
      <c r="C599" s="29" t="s">
        <v>4364</v>
      </c>
      <c r="D599" s="29" t="s">
        <v>3339</v>
      </c>
      <c r="E599" s="29" t="s">
        <v>3425</v>
      </c>
      <c r="F599" s="29" t="s">
        <v>4365</v>
      </c>
      <c r="G599" s="29" t="s">
        <v>4366</v>
      </c>
      <c r="H599" s="13" t="s">
        <v>3370</v>
      </c>
      <c r="I599" s="13" t="s">
        <v>3371</v>
      </c>
      <c r="J599" s="30" t="s">
        <v>3372</v>
      </c>
      <c r="K599" s="31">
        <v>215.29</v>
      </c>
      <c r="L599" s="31">
        <v>215.29</v>
      </c>
      <c r="M599" s="31">
        <v>17.223199999999999</v>
      </c>
      <c r="N599" s="32">
        <v>17117.167171627905</v>
      </c>
      <c r="O599" s="32">
        <v>9408.9372093023248</v>
      </c>
      <c r="P599" s="32">
        <v>14348.61511627907</v>
      </c>
      <c r="Q599" s="32">
        <v>215.29</v>
      </c>
      <c r="R599" s="32">
        <v>215.29</v>
      </c>
      <c r="S599" s="32"/>
      <c r="T599" s="33">
        <v>1</v>
      </c>
      <c r="U599" s="33">
        <v>1</v>
      </c>
      <c r="V599" s="30">
        <v>21551</v>
      </c>
      <c r="W599" s="30">
        <v>44196</v>
      </c>
      <c r="X599" s="34">
        <v>44196</v>
      </c>
      <c r="Y599" s="16">
        <v>1</v>
      </c>
      <c r="Z599" s="75" t="str">
        <f t="shared" si="9"/>
        <v>CAISO_ST</v>
      </c>
      <c r="AA599" s="75">
        <f>IF(IFERROR(MATCH(C599,REN_Existing_Resources!E:E,0),FALSE),1,0)</f>
        <v>0</v>
      </c>
    </row>
    <row r="600" spans="2:27" x14ac:dyDescent="0.25">
      <c r="B600" s="29" t="s">
        <v>3334</v>
      </c>
      <c r="C600" s="29" t="s">
        <v>4367</v>
      </c>
      <c r="D600" s="29" t="s">
        <v>3351</v>
      </c>
      <c r="E600" s="29" t="s">
        <v>3418</v>
      </c>
      <c r="F600" s="29" t="s">
        <v>4368</v>
      </c>
      <c r="G600" s="29" t="s">
        <v>4369</v>
      </c>
      <c r="H600" s="13" t="s">
        <v>3370</v>
      </c>
      <c r="I600" s="13" t="s">
        <v>3400</v>
      </c>
      <c r="J600" s="30" t="s">
        <v>3841</v>
      </c>
      <c r="K600" s="31">
        <v>91.98</v>
      </c>
      <c r="L600" s="31">
        <v>91</v>
      </c>
      <c r="M600" s="31">
        <v>41.391000000000005</v>
      </c>
      <c r="N600" s="32">
        <v>10043.324754468485</v>
      </c>
      <c r="O600" s="32">
        <v>9371.5836155534653</v>
      </c>
      <c r="P600" s="32">
        <v>13280.96359011881</v>
      </c>
      <c r="Q600" s="32">
        <v>276.89181561618062</v>
      </c>
      <c r="R600" s="32">
        <v>276.89181561618062</v>
      </c>
      <c r="S600" s="32"/>
      <c r="T600" s="33">
        <v>1</v>
      </c>
      <c r="U600" s="33">
        <v>1</v>
      </c>
      <c r="V600" s="30">
        <v>41400</v>
      </c>
      <c r="W600" s="30"/>
      <c r="X600" s="34">
        <v>55153</v>
      </c>
      <c r="Y600" s="16">
        <v>1</v>
      </c>
      <c r="Z600" s="75" t="str">
        <f t="shared" si="9"/>
        <v>CAISO_Peaker1</v>
      </c>
      <c r="AA600" s="75">
        <f>IF(IFERROR(MATCH(C600,REN_Existing_Resources!E:E,0),FALSE),1,0)</f>
        <v>0</v>
      </c>
    </row>
    <row r="601" spans="2:27" x14ac:dyDescent="0.25">
      <c r="B601" s="29" t="s">
        <v>3334</v>
      </c>
      <c r="C601" s="29" t="s">
        <v>902</v>
      </c>
      <c r="D601" s="29" t="s">
        <v>134</v>
      </c>
      <c r="E601" s="29" t="s">
        <v>3547</v>
      </c>
      <c r="F601" s="29" t="s">
        <v>4370</v>
      </c>
      <c r="G601" s="29"/>
      <c r="H601" s="13" t="s">
        <v>3337</v>
      </c>
      <c r="I601" s="13" t="s">
        <v>3338</v>
      </c>
      <c r="J601" s="30"/>
      <c r="K601" s="31">
        <v>60</v>
      </c>
      <c r="L601" s="31">
        <v>50.9</v>
      </c>
      <c r="M601" s="31"/>
      <c r="N601" s="32"/>
      <c r="O601" s="32"/>
      <c r="P601" s="32"/>
      <c r="Q601" s="32"/>
      <c r="R601" s="32"/>
      <c r="S601" s="32"/>
      <c r="T601" s="33">
        <v>0</v>
      </c>
      <c r="U601" s="33">
        <v>1</v>
      </c>
      <c r="V601" s="30">
        <v>42175</v>
      </c>
      <c r="W601" s="30"/>
      <c r="X601" s="34">
        <v>55153</v>
      </c>
      <c r="Y601" s="16">
        <v>1</v>
      </c>
      <c r="Z601" s="75" t="str">
        <f t="shared" si="9"/>
        <v>RenExistRes</v>
      </c>
      <c r="AA601" s="75">
        <f>IF(IFERROR(MATCH(C601,REN_Existing_Resources!E:E,0),FALSE),1,0)</f>
        <v>1</v>
      </c>
    </row>
    <row r="602" spans="2:27" x14ac:dyDescent="0.25">
      <c r="B602" s="29" t="s">
        <v>3334</v>
      </c>
      <c r="C602" s="29" t="s">
        <v>1805</v>
      </c>
      <c r="D602" s="29" t="s">
        <v>134</v>
      </c>
      <c r="E602" s="29"/>
      <c r="F602" s="29" t="s">
        <v>4371</v>
      </c>
      <c r="G602" s="29"/>
      <c r="H602" s="13" t="s">
        <v>3337</v>
      </c>
      <c r="I602" s="13" t="s">
        <v>3338</v>
      </c>
      <c r="J602" s="30"/>
      <c r="K602" s="31">
        <v>5</v>
      </c>
      <c r="L602" s="31">
        <v>0</v>
      </c>
      <c r="M602" s="31"/>
      <c r="N602" s="32"/>
      <c r="O602" s="32"/>
      <c r="P602" s="32"/>
      <c r="Q602" s="32"/>
      <c r="R602" s="32"/>
      <c r="S602" s="32"/>
      <c r="T602" s="33">
        <v>0</v>
      </c>
      <c r="U602" s="33">
        <v>1</v>
      </c>
      <c r="V602" s="30">
        <v>42349</v>
      </c>
      <c r="W602" s="30"/>
      <c r="X602" s="34">
        <v>55153</v>
      </c>
      <c r="Y602" s="16">
        <v>1</v>
      </c>
      <c r="Z602" s="75" t="str">
        <f t="shared" si="9"/>
        <v>RenExistRes</v>
      </c>
      <c r="AA602" s="75">
        <f>IF(IFERROR(MATCH(C602,REN_Existing_Resources!E:E,0),FALSE),1,0)</f>
        <v>1</v>
      </c>
    </row>
    <row r="603" spans="2:27" x14ac:dyDescent="0.25">
      <c r="B603" s="29" t="s">
        <v>3334</v>
      </c>
      <c r="C603" s="29" t="s">
        <v>4372</v>
      </c>
      <c r="D603" s="29" t="s">
        <v>3351</v>
      </c>
      <c r="E603" s="29" t="s">
        <v>3418</v>
      </c>
      <c r="F603" s="29" t="s">
        <v>4373</v>
      </c>
      <c r="G603" s="29"/>
      <c r="H603" s="13" t="s">
        <v>3390</v>
      </c>
      <c r="I603" s="13" t="s">
        <v>3338</v>
      </c>
      <c r="J603" s="30" t="s">
        <v>3391</v>
      </c>
      <c r="K603" s="31">
        <v>12.58</v>
      </c>
      <c r="L603" s="31">
        <v>12.58</v>
      </c>
      <c r="M603" s="31"/>
      <c r="N603" s="32"/>
      <c r="O603" s="32"/>
      <c r="P603" s="32"/>
      <c r="Q603" s="32"/>
      <c r="R603" s="32"/>
      <c r="S603" s="32"/>
      <c r="T603" s="33">
        <v>0</v>
      </c>
      <c r="U603" s="33">
        <v>1</v>
      </c>
      <c r="V603" s="30">
        <v>35065</v>
      </c>
      <c r="W603" s="30"/>
      <c r="X603" s="34">
        <v>55153</v>
      </c>
      <c r="Y603" s="16">
        <v>1</v>
      </c>
      <c r="Z603" s="75" t="str">
        <f t="shared" si="9"/>
        <v>CAISO_Hydro</v>
      </c>
      <c r="AA603" s="75">
        <f>IF(IFERROR(MATCH(C603,REN_Existing_Resources!E:E,0),FALSE),1,0)</f>
        <v>0</v>
      </c>
    </row>
    <row r="604" spans="2:27" x14ac:dyDescent="0.25">
      <c r="B604" s="29" t="s">
        <v>3334</v>
      </c>
      <c r="C604" s="29" t="s">
        <v>1828</v>
      </c>
      <c r="D604" s="29" t="s">
        <v>3365</v>
      </c>
      <c r="E604" s="29"/>
      <c r="F604" s="29" t="s">
        <v>4374</v>
      </c>
      <c r="G604" s="29"/>
      <c r="H604" s="13" t="s">
        <v>3337</v>
      </c>
      <c r="I604" s="13" t="s">
        <v>3338</v>
      </c>
      <c r="J604" s="30"/>
      <c r="K604" s="31">
        <v>20</v>
      </c>
      <c r="L604" s="31">
        <v>16.07</v>
      </c>
      <c r="M604" s="31"/>
      <c r="N604" s="32"/>
      <c r="O604" s="32"/>
      <c r="P604" s="32"/>
      <c r="Q604" s="32"/>
      <c r="R604" s="32"/>
      <c r="S604" s="32"/>
      <c r="T604" s="33">
        <v>0</v>
      </c>
      <c r="U604" s="33">
        <v>1</v>
      </c>
      <c r="V604" s="30">
        <v>42536</v>
      </c>
      <c r="W604" s="30"/>
      <c r="X604" s="34">
        <v>55153</v>
      </c>
      <c r="Y604" s="16">
        <v>1</v>
      </c>
      <c r="Z604" s="75" t="str">
        <f t="shared" si="9"/>
        <v>RenExistRes</v>
      </c>
      <c r="AA604" s="75">
        <f>IF(IFERROR(MATCH(C604,REN_Existing_Resources!E:E,0),FALSE),1,0)</f>
        <v>1</v>
      </c>
    </row>
    <row r="605" spans="2:27" x14ac:dyDescent="0.25">
      <c r="B605" s="39" t="s">
        <v>3334</v>
      </c>
      <c r="C605" s="39" t="s">
        <v>1236</v>
      </c>
      <c r="D605" s="29" t="s">
        <v>3365</v>
      </c>
      <c r="E605" s="29"/>
      <c r="F605" s="29" t="s">
        <v>4375</v>
      </c>
      <c r="G605" s="29"/>
      <c r="H605" s="13" t="s">
        <v>3390</v>
      </c>
      <c r="I605" s="13" t="s">
        <v>3338</v>
      </c>
      <c r="J605" s="30"/>
      <c r="K605" s="31">
        <v>11</v>
      </c>
      <c r="L605" s="31">
        <v>0</v>
      </c>
      <c r="M605" s="31"/>
      <c r="N605" s="32"/>
      <c r="O605" s="32"/>
      <c r="P605" s="32"/>
      <c r="Q605" s="32"/>
      <c r="R605" s="32"/>
      <c r="S605" s="32"/>
      <c r="T605" s="33">
        <v>0</v>
      </c>
      <c r="U605" s="33">
        <v>1</v>
      </c>
      <c r="V605" s="30">
        <v>1462</v>
      </c>
      <c r="W605" s="30"/>
      <c r="X605" s="34">
        <v>55153</v>
      </c>
      <c r="Y605" s="16">
        <v>1</v>
      </c>
      <c r="Z605" s="75" t="str">
        <f t="shared" si="9"/>
        <v>RenExistRes</v>
      </c>
      <c r="AA605" s="75">
        <f>IF(IFERROR(MATCH(C605,REN_Existing_Resources!E:E,0),FALSE),1,0)</f>
        <v>1</v>
      </c>
    </row>
    <row r="606" spans="2:27" x14ac:dyDescent="0.25">
      <c r="B606" s="29" t="s">
        <v>3334</v>
      </c>
      <c r="C606" s="29" t="s">
        <v>472</v>
      </c>
      <c r="D606" s="29" t="s">
        <v>3342</v>
      </c>
      <c r="E606" s="29" t="s">
        <v>3743</v>
      </c>
      <c r="F606" s="29" t="s">
        <v>4376</v>
      </c>
      <c r="G606" s="29"/>
      <c r="H606" s="13" t="s">
        <v>3390</v>
      </c>
      <c r="I606" s="13" t="s">
        <v>3338</v>
      </c>
      <c r="J606" s="30"/>
      <c r="K606" s="31">
        <v>12.5</v>
      </c>
      <c r="L606" s="31">
        <v>12.5</v>
      </c>
      <c r="M606" s="31"/>
      <c r="N606" s="32"/>
      <c r="O606" s="32"/>
      <c r="P606" s="32"/>
      <c r="Q606" s="32"/>
      <c r="R606" s="32"/>
      <c r="S606" s="32"/>
      <c r="T606" s="33">
        <v>0</v>
      </c>
      <c r="U606" s="33">
        <v>1</v>
      </c>
      <c r="V606" s="30">
        <v>27030</v>
      </c>
      <c r="W606" s="30"/>
      <c r="X606" s="34">
        <v>55153</v>
      </c>
      <c r="Y606" s="16">
        <v>1</v>
      </c>
      <c r="Z606" s="75" t="str">
        <f t="shared" si="9"/>
        <v>RenExistRes</v>
      </c>
      <c r="AA606" s="75">
        <f>IF(IFERROR(MATCH(C606,REN_Existing_Resources!E:E,0),FALSE),1,0)</f>
        <v>1</v>
      </c>
    </row>
    <row r="607" spans="2:27" x14ac:dyDescent="0.25">
      <c r="B607" s="29" t="s">
        <v>3334</v>
      </c>
      <c r="C607" s="29" t="s">
        <v>2943</v>
      </c>
      <c r="D607" s="29" t="s">
        <v>3339</v>
      </c>
      <c r="E607" s="29" t="s">
        <v>4377</v>
      </c>
      <c r="F607" s="29" t="s">
        <v>4378</v>
      </c>
      <c r="G607" s="29"/>
      <c r="H607" s="13" t="s">
        <v>3790</v>
      </c>
      <c r="I607" s="13" t="s">
        <v>3338</v>
      </c>
      <c r="J607" s="30"/>
      <c r="K607" s="31">
        <v>6.96</v>
      </c>
      <c r="L607" s="31">
        <v>4.9000000000000004</v>
      </c>
      <c r="M607" s="31"/>
      <c r="N607" s="32"/>
      <c r="O607" s="32"/>
      <c r="P607" s="32"/>
      <c r="Q607" s="32"/>
      <c r="R607" s="32"/>
      <c r="S607" s="32"/>
      <c r="T607" s="33">
        <v>0</v>
      </c>
      <c r="U607" s="33">
        <v>1</v>
      </c>
      <c r="V607" s="30">
        <v>40441</v>
      </c>
      <c r="W607" s="30"/>
      <c r="X607" s="34">
        <v>55153</v>
      </c>
      <c r="Y607" s="16">
        <v>1</v>
      </c>
      <c r="Z607" s="75" t="str">
        <f t="shared" si="9"/>
        <v>RenExistRes</v>
      </c>
      <c r="AA607" s="75">
        <f>IF(IFERROR(MATCH(C607,REN_Existing_Resources!E:E,0),FALSE),1,0)</f>
        <v>1</v>
      </c>
    </row>
    <row r="608" spans="2:27" x14ac:dyDescent="0.25">
      <c r="B608" s="29" t="s">
        <v>3334</v>
      </c>
      <c r="C608" s="29" t="s">
        <v>1373</v>
      </c>
      <c r="D608" s="29" t="s">
        <v>3339</v>
      </c>
      <c r="E608" s="29" t="s">
        <v>4377</v>
      </c>
      <c r="F608" s="29" t="s">
        <v>4379</v>
      </c>
      <c r="G608" s="29"/>
      <c r="H608" s="13" t="s">
        <v>3463</v>
      </c>
      <c r="I608" s="13" t="s">
        <v>3338</v>
      </c>
      <c r="J608" s="30"/>
      <c r="K608" s="31">
        <v>34.799999999999997</v>
      </c>
      <c r="L608" s="31">
        <v>26.07</v>
      </c>
      <c r="M608" s="31"/>
      <c r="N608" s="32"/>
      <c r="O608" s="32"/>
      <c r="P608" s="32"/>
      <c r="Q608" s="32"/>
      <c r="R608" s="32"/>
      <c r="S608" s="32"/>
      <c r="T608" s="33">
        <v>1</v>
      </c>
      <c r="U608" s="33">
        <v>1</v>
      </c>
      <c r="V608" s="30">
        <v>27760</v>
      </c>
      <c r="W608" s="30"/>
      <c r="X608" s="34">
        <v>55153</v>
      </c>
      <c r="Y608" s="16">
        <v>1</v>
      </c>
      <c r="Z608" s="75" t="str">
        <f t="shared" si="9"/>
        <v>RenExistRes</v>
      </c>
      <c r="AA608" s="75">
        <f>IF(IFERROR(MATCH(C608,REN_Existing_Resources!E:E,0),FALSE),1,0)</f>
        <v>1</v>
      </c>
    </row>
    <row r="609" spans="2:27" x14ac:dyDescent="0.25">
      <c r="B609" s="29" t="s">
        <v>3334</v>
      </c>
      <c r="C609" s="29" t="s">
        <v>1153</v>
      </c>
      <c r="D609" s="29" t="s">
        <v>3339</v>
      </c>
      <c r="E609" s="29" t="s">
        <v>4377</v>
      </c>
      <c r="F609" s="29" t="s">
        <v>4380</v>
      </c>
      <c r="G609" s="29"/>
      <c r="H609" s="13" t="s">
        <v>3488</v>
      </c>
      <c r="I609" s="13" t="s">
        <v>3338</v>
      </c>
      <c r="J609" s="30"/>
      <c r="K609" s="31">
        <v>2.4900000000000002</v>
      </c>
      <c r="L609" s="31">
        <v>2.12</v>
      </c>
      <c r="M609" s="31"/>
      <c r="N609" s="32"/>
      <c r="O609" s="32"/>
      <c r="P609" s="32"/>
      <c r="Q609" s="32"/>
      <c r="R609" s="32"/>
      <c r="S609" s="32"/>
      <c r="T609" s="33">
        <v>0</v>
      </c>
      <c r="U609" s="33">
        <v>1</v>
      </c>
      <c r="V609" s="30">
        <v>38109</v>
      </c>
      <c r="W609" s="30"/>
      <c r="X609" s="34">
        <v>55153</v>
      </c>
      <c r="Y609" s="16">
        <v>1</v>
      </c>
      <c r="Z609" s="75" t="str">
        <f t="shared" si="9"/>
        <v>RenExistRes</v>
      </c>
      <c r="AA609" s="75">
        <f>IF(IFERROR(MATCH(C609,REN_Existing_Resources!E:E,0),FALSE),1,0)</f>
        <v>1</v>
      </c>
    </row>
    <row r="610" spans="2:27" x14ac:dyDescent="0.25">
      <c r="B610" s="29" t="s">
        <v>3334</v>
      </c>
      <c r="C610" s="29" t="s">
        <v>4381</v>
      </c>
      <c r="D610" s="29" t="s">
        <v>3460</v>
      </c>
      <c r="E610" s="29"/>
      <c r="F610" s="29" t="s">
        <v>4382</v>
      </c>
      <c r="G610" s="29"/>
      <c r="H610" s="13" t="s">
        <v>3488</v>
      </c>
      <c r="I610" s="13" t="s">
        <v>3338</v>
      </c>
      <c r="J610" s="30"/>
      <c r="K610" s="31">
        <v>1</v>
      </c>
      <c r="L610" s="31">
        <v>0</v>
      </c>
      <c r="M610" s="31"/>
      <c r="N610" s="32"/>
      <c r="O610" s="32"/>
      <c r="P610" s="32"/>
      <c r="Q610" s="32"/>
      <c r="R610" s="32"/>
      <c r="S610" s="32"/>
      <c r="T610" s="33">
        <v>0</v>
      </c>
      <c r="U610" s="33">
        <v>1</v>
      </c>
      <c r="V610" s="30">
        <v>31048</v>
      </c>
      <c r="W610" s="30"/>
      <c r="X610" s="34">
        <v>55153</v>
      </c>
      <c r="Y610" s="16">
        <v>1</v>
      </c>
      <c r="Z610" s="75" t="str">
        <f t="shared" si="9"/>
        <v>Unclassified</v>
      </c>
      <c r="AA610" s="75">
        <f>IF(IFERROR(MATCH(C610,REN_Existing_Resources!E:E,0),FALSE),1,0)</f>
        <v>0</v>
      </c>
    </row>
    <row r="611" spans="2:27" x14ac:dyDescent="0.25">
      <c r="B611" s="29" t="s">
        <v>3334</v>
      </c>
      <c r="C611" s="29" t="s">
        <v>4383</v>
      </c>
      <c r="D611" s="29" t="s">
        <v>3365</v>
      </c>
      <c r="E611" s="29"/>
      <c r="F611" s="29" t="s">
        <v>4384</v>
      </c>
      <c r="G611" s="29" t="s">
        <v>4385</v>
      </c>
      <c r="H611" s="13" t="s">
        <v>3370</v>
      </c>
      <c r="I611" s="13" t="s">
        <v>3727</v>
      </c>
      <c r="J611" s="30" t="s">
        <v>3860</v>
      </c>
      <c r="K611" s="31">
        <v>259.54000000000002</v>
      </c>
      <c r="L611" s="31">
        <v>259.54000000000002</v>
      </c>
      <c r="M611" s="31">
        <v>164.00104820766381</v>
      </c>
      <c r="N611" s="32">
        <v>22891.235510506798</v>
      </c>
      <c r="O611" s="32">
        <v>6871.5349814585907</v>
      </c>
      <c r="P611" s="32">
        <v>7259.2429577464782</v>
      </c>
      <c r="Q611" s="32">
        <v>397.81161928306557</v>
      </c>
      <c r="R611" s="32">
        <v>397.81161928306557</v>
      </c>
      <c r="S611" s="32"/>
      <c r="T611" s="33">
        <v>1</v>
      </c>
      <c r="U611" s="33">
        <v>1</v>
      </c>
      <c r="V611" s="30">
        <v>37685</v>
      </c>
      <c r="W611" s="30"/>
      <c r="X611" s="34">
        <v>55153</v>
      </c>
      <c r="Y611" s="16">
        <v>1</v>
      </c>
      <c r="Z611" s="75" t="str">
        <f t="shared" si="9"/>
        <v>CAISO_CCGT1</v>
      </c>
      <c r="AA611" s="75">
        <f>IF(IFERROR(MATCH(C611,REN_Existing_Resources!E:E,0),FALSE),1,0)</f>
        <v>0</v>
      </c>
    </row>
    <row r="612" spans="2:27" x14ac:dyDescent="0.25">
      <c r="B612" s="29" t="s">
        <v>3334</v>
      </c>
      <c r="C612" s="29" t="s">
        <v>4386</v>
      </c>
      <c r="D612" s="29" t="s">
        <v>3365</v>
      </c>
      <c r="E612" s="29"/>
      <c r="F612" s="29" t="s">
        <v>4387</v>
      </c>
      <c r="G612" s="29" t="s">
        <v>4388</v>
      </c>
      <c r="H612" s="13" t="s">
        <v>3370</v>
      </c>
      <c r="I612" s="13" t="s">
        <v>3439</v>
      </c>
      <c r="J612" s="30" t="s">
        <v>3860</v>
      </c>
      <c r="K612" s="31">
        <v>551.70000000000005</v>
      </c>
      <c r="L612" s="31">
        <v>425</v>
      </c>
      <c r="M612" s="31">
        <v>324.24197142857145</v>
      </c>
      <c r="N612" s="32">
        <v>49371.969274285722</v>
      </c>
      <c r="O612" s="32">
        <v>6871.5333333333338</v>
      </c>
      <c r="P612" s="32">
        <v>7338.4096580781061</v>
      </c>
      <c r="Q612" s="32">
        <v>161.83200000000002</v>
      </c>
      <c r="R612" s="32">
        <v>161.41165714285714</v>
      </c>
      <c r="S612" s="32"/>
      <c r="T612" s="33">
        <v>1</v>
      </c>
      <c r="U612" s="33">
        <v>1</v>
      </c>
      <c r="V612" s="30">
        <v>37826</v>
      </c>
      <c r="W612" s="30"/>
      <c r="X612" s="34">
        <v>55153</v>
      </c>
      <c r="Y612" s="16">
        <v>1</v>
      </c>
      <c r="Z612" s="75" t="str">
        <f t="shared" si="9"/>
        <v>CAISO_CCGT1</v>
      </c>
      <c r="AA612" s="75">
        <f>IF(IFERROR(MATCH(C612,REN_Existing_Resources!E:E,0),FALSE),1,0)</f>
        <v>0</v>
      </c>
    </row>
    <row r="613" spans="2:27" x14ac:dyDescent="0.25">
      <c r="B613" s="29" t="s">
        <v>3334</v>
      </c>
      <c r="C613" s="29" t="s">
        <v>4389</v>
      </c>
      <c r="D613" s="29" t="s">
        <v>3460</v>
      </c>
      <c r="E613" s="29" t="s">
        <v>4234</v>
      </c>
      <c r="F613" s="29" t="s">
        <v>4390</v>
      </c>
      <c r="G613" s="29" t="s">
        <v>4391</v>
      </c>
      <c r="H613" s="13" t="s">
        <v>3370</v>
      </c>
      <c r="I613" s="13" t="s">
        <v>3371</v>
      </c>
      <c r="J613" s="30" t="s">
        <v>3372</v>
      </c>
      <c r="K613" s="31">
        <v>754</v>
      </c>
      <c r="L613" s="31">
        <v>754</v>
      </c>
      <c r="M613" s="31">
        <v>54.93</v>
      </c>
      <c r="N613" s="32">
        <v>55814.27</v>
      </c>
      <c r="O613" s="32">
        <v>8629.5006451836416</v>
      </c>
      <c r="P613" s="32">
        <v>14747.021920637182</v>
      </c>
      <c r="Q613" s="32">
        <v>740</v>
      </c>
      <c r="R613" s="32">
        <v>740.1</v>
      </c>
      <c r="S613" s="32"/>
      <c r="T613" s="33">
        <v>1</v>
      </c>
      <c r="U613" s="33">
        <v>1</v>
      </c>
      <c r="V613" s="30">
        <v>24473</v>
      </c>
      <c r="W613" s="30">
        <v>43100</v>
      </c>
      <c r="X613" s="34">
        <v>43100</v>
      </c>
      <c r="Y613" s="16">
        <v>1</v>
      </c>
      <c r="Z613" s="75" t="str">
        <f t="shared" si="9"/>
        <v>CAISO_ST</v>
      </c>
      <c r="AA613" s="75">
        <f>IF(IFERROR(MATCH(C613,REN_Existing_Resources!E:E,0),FALSE),1,0)</f>
        <v>0</v>
      </c>
    </row>
    <row r="614" spans="2:27" x14ac:dyDescent="0.25">
      <c r="B614" s="29" t="s">
        <v>3334</v>
      </c>
      <c r="C614" s="29" t="s">
        <v>4392</v>
      </c>
      <c r="D614" s="29" t="s">
        <v>3460</v>
      </c>
      <c r="E614" s="29" t="s">
        <v>4234</v>
      </c>
      <c r="F614" s="29" t="s">
        <v>4393</v>
      </c>
      <c r="G614" s="29" t="s">
        <v>4394</v>
      </c>
      <c r="H614" s="13" t="s">
        <v>3370</v>
      </c>
      <c r="I614" s="13" t="s">
        <v>3371</v>
      </c>
      <c r="J614" s="30" t="s">
        <v>3372</v>
      </c>
      <c r="K614" s="31">
        <v>755</v>
      </c>
      <c r="L614" s="31">
        <v>755</v>
      </c>
      <c r="M614" s="31">
        <v>54.929999999999993</v>
      </c>
      <c r="N614" s="32">
        <v>55814.27</v>
      </c>
      <c r="O614" s="32">
        <v>8642.090679015133</v>
      </c>
      <c r="P614" s="32">
        <v>16107.401430198759</v>
      </c>
      <c r="Q614" s="32">
        <v>750</v>
      </c>
      <c r="R614" s="32">
        <v>750</v>
      </c>
      <c r="S614" s="32"/>
      <c r="T614" s="33">
        <v>1</v>
      </c>
      <c r="U614" s="33">
        <v>1</v>
      </c>
      <c r="V614" s="30">
        <v>24838</v>
      </c>
      <c r="W614" s="30">
        <v>43100</v>
      </c>
      <c r="X614" s="34">
        <v>43100</v>
      </c>
      <c r="Y614" s="16">
        <v>1</v>
      </c>
      <c r="Z614" s="75" t="str">
        <f t="shared" si="9"/>
        <v>CAISO_ST</v>
      </c>
      <c r="AA614" s="75">
        <f>IF(IFERROR(MATCH(C614,REN_Existing_Resources!E:E,0),FALSE),1,0)</f>
        <v>0</v>
      </c>
    </row>
    <row r="615" spans="2:27" x14ac:dyDescent="0.25">
      <c r="B615" s="29" t="s">
        <v>3334</v>
      </c>
      <c r="C615" s="29" t="s">
        <v>4328</v>
      </c>
      <c r="D615" s="29" t="s">
        <v>3339</v>
      </c>
      <c r="E615" s="29" t="s">
        <v>3340</v>
      </c>
      <c r="F615" s="29" t="s">
        <v>4329</v>
      </c>
      <c r="G615" s="29" t="s">
        <v>4395</v>
      </c>
      <c r="H615" s="13" t="s">
        <v>3370</v>
      </c>
      <c r="I615" s="13" t="s">
        <v>3439</v>
      </c>
      <c r="J615" s="30" t="s">
        <v>3860</v>
      </c>
      <c r="K615" s="31">
        <v>399.73500000000001</v>
      </c>
      <c r="L615" s="31">
        <v>375</v>
      </c>
      <c r="M615" s="31">
        <v>247.34548999999998</v>
      </c>
      <c r="N615" s="32">
        <v>35543.449200000003</v>
      </c>
      <c r="O615" s="32">
        <v>6871.5333333333319</v>
      </c>
      <c r="P615" s="32">
        <v>7281.5682951809622</v>
      </c>
      <c r="Q615" s="32">
        <v>674.45</v>
      </c>
      <c r="R615" s="32">
        <v>674.12099999999998</v>
      </c>
      <c r="S615" s="32"/>
      <c r="T615" s="33">
        <v>1</v>
      </c>
      <c r="U615" s="33">
        <v>1</v>
      </c>
      <c r="V615" s="30">
        <v>38476</v>
      </c>
      <c r="W615" s="30"/>
      <c r="X615" s="34">
        <v>55153</v>
      </c>
      <c r="Y615" s="16">
        <v>2</v>
      </c>
      <c r="Z615" s="75" t="str">
        <f t="shared" si="9"/>
        <v>CAISO_CCGT1</v>
      </c>
      <c r="AA615" s="75">
        <f>IF(IFERROR(MATCH(C615,REN_Existing_Resources!E:E,0),FALSE),1,0)</f>
        <v>0</v>
      </c>
    </row>
    <row r="616" spans="2:27" x14ac:dyDescent="0.25">
      <c r="B616" s="29" t="s">
        <v>3334</v>
      </c>
      <c r="C616" s="29" t="s">
        <v>4396</v>
      </c>
      <c r="D616" s="29" t="s">
        <v>3351</v>
      </c>
      <c r="E616" s="29" t="s">
        <v>3418</v>
      </c>
      <c r="F616" s="29" t="s">
        <v>4397</v>
      </c>
      <c r="G616" s="29" t="s">
        <v>4398</v>
      </c>
      <c r="H616" s="13" t="s">
        <v>3370</v>
      </c>
      <c r="I616" s="13" t="s">
        <v>3400</v>
      </c>
      <c r="J616" s="30" t="s">
        <v>3841</v>
      </c>
      <c r="K616" s="31">
        <v>91.83</v>
      </c>
      <c r="L616" s="31">
        <v>91</v>
      </c>
      <c r="M616" s="31">
        <v>41.323500000000003</v>
      </c>
      <c r="N616" s="32">
        <v>10026.946207902163</v>
      </c>
      <c r="O616" s="32">
        <v>9371.5836155534653</v>
      </c>
      <c r="P616" s="32">
        <v>13280.96359011881</v>
      </c>
      <c r="Q616" s="32">
        <v>276.44026340545622</v>
      </c>
      <c r="R616" s="32">
        <v>276.44026340545622</v>
      </c>
      <c r="S616" s="32"/>
      <c r="T616" s="33">
        <v>1</v>
      </c>
      <c r="U616" s="33">
        <v>1</v>
      </c>
      <c r="V616" s="30">
        <v>41400</v>
      </c>
      <c r="W616" s="30"/>
      <c r="X616" s="34">
        <v>55153</v>
      </c>
      <c r="Y616" s="16">
        <v>1</v>
      </c>
      <c r="Z616" s="75" t="str">
        <f t="shared" si="9"/>
        <v>CAISO_Peaker1</v>
      </c>
      <c r="AA616" s="75">
        <f>IF(IFERROR(MATCH(C616,REN_Existing_Resources!E:E,0),FALSE),1,0)</f>
        <v>0</v>
      </c>
    </row>
    <row r="617" spans="2:27" x14ac:dyDescent="0.25">
      <c r="B617" s="29" t="s">
        <v>3334</v>
      </c>
      <c r="C617" s="29" t="s">
        <v>4399</v>
      </c>
      <c r="D617" s="29" t="s">
        <v>3351</v>
      </c>
      <c r="E617" s="29" t="s">
        <v>3418</v>
      </c>
      <c r="F617" s="29" t="s">
        <v>4400</v>
      </c>
      <c r="G617" s="29" t="s">
        <v>4401</v>
      </c>
      <c r="H617" s="13" t="s">
        <v>3370</v>
      </c>
      <c r="I617" s="13" t="s">
        <v>3400</v>
      </c>
      <c r="J617" s="30" t="s">
        <v>3841</v>
      </c>
      <c r="K617" s="31">
        <v>92.16</v>
      </c>
      <c r="L617" s="31">
        <v>91</v>
      </c>
      <c r="M617" s="31">
        <v>41.472000000000001</v>
      </c>
      <c r="N617" s="32">
        <v>10062.979010348072</v>
      </c>
      <c r="O617" s="32">
        <v>9371.5836155534653</v>
      </c>
      <c r="P617" s="32">
        <v>13280.96359011881</v>
      </c>
      <c r="Q617" s="32">
        <v>277.43367826904984</v>
      </c>
      <c r="R617" s="32">
        <v>277.43367826904984</v>
      </c>
      <c r="S617" s="32"/>
      <c r="T617" s="33">
        <v>1</v>
      </c>
      <c r="U617" s="33">
        <v>1</v>
      </c>
      <c r="V617" s="30">
        <v>41400</v>
      </c>
      <c r="W617" s="30"/>
      <c r="X617" s="34">
        <v>55153</v>
      </c>
      <c r="Y617" s="16">
        <v>1</v>
      </c>
      <c r="Z617" s="75" t="str">
        <f t="shared" si="9"/>
        <v>CAISO_Peaker1</v>
      </c>
      <c r="AA617" s="75">
        <f>IF(IFERROR(MATCH(C617,REN_Existing_Resources!E:E,0),FALSE),1,0)</f>
        <v>0</v>
      </c>
    </row>
    <row r="618" spans="2:27" x14ac:dyDescent="0.25">
      <c r="B618" s="29" t="s">
        <v>3334</v>
      </c>
      <c r="C618" s="29" t="s">
        <v>4402</v>
      </c>
      <c r="D618" s="29" t="s">
        <v>3397</v>
      </c>
      <c r="E618" s="29" t="s">
        <v>1901</v>
      </c>
      <c r="F618" s="29" t="s">
        <v>4403</v>
      </c>
      <c r="G618" s="29"/>
      <c r="H618" s="13" t="s">
        <v>3355</v>
      </c>
      <c r="I618" s="13" t="s">
        <v>3338</v>
      </c>
      <c r="J618" s="30" t="s">
        <v>3357</v>
      </c>
      <c r="K618" s="31">
        <v>36</v>
      </c>
      <c r="L618" s="31">
        <v>36</v>
      </c>
      <c r="M618" s="31"/>
      <c r="N618" s="32"/>
      <c r="O618" s="32"/>
      <c r="P618" s="32"/>
      <c r="Q618" s="32"/>
      <c r="R618" s="32"/>
      <c r="S618" s="32"/>
      <c r="T618" s="33">
        <v>1</v>
      </c>
      <c r="U618" s="33">
        <v>1</v>
      </c>
      <c r="V618" s="30">
        <v>26299</v>
      </c>
      <c r="W618" s="30"/>
      <c r="X618" s="34">
        <v>55153</v>
      </c>
      <c r="Y618" s="16">
        <v>1</v>
      </c>
      <c r="Z618" s="75" t="str">
        <f t="shared" si="9"/>
        <v>CAISO_Peaker2</v>
      </c>
      <c r="AA618" s="75">
        <f>IF(IFERROR(MATCH(C618,REN_Existing_Resources!E:E,0),FALSE),1,0)</f>
        <v>0</v>
      </c>
    </row>
    <row r="619" spans="2:27" x14ac:dyDescent="0.25">
      <c r="B619" s="29" t="s">
        <v>3334</v>
      </c>
      <c r="C619" s="29" t="s">
        <v>946</v>
      </c>
      <c r="D619" s="29" t="s">
        <v>3365</v>
      </c>
      <c r="E619" s="29"/>
      <c r="F619" s="29" t="s">
        <v>4404</v>
      </c>
      <c r="G619" s="29"/>
      <c r="H619" s="13" t="s">
        <v>3337</v>
      </c>
      <c r="I619" s="13" t="s">
        <v>3338</v>
      </c>
      <c r="J619" s="30"/>
      <c r="K619" s="31">
        <v>15</v>
      </c>
      <c r="L619" s="31">
        <v>12.05</v>
      </c>
      <c r="M619" s="31"/>
      <c r="N619" s="32"/>
      <c r="O619" s="32"/>
      <c r="P619" s="32"/>
      <c r="Q619" s="32"/>
      <c r="R619" s="32"/>
      <c r="S619" s="32"/>
      <c r="T619" s="33">
        <v>0</v>
      </c>
      <c r="U619" s="33">
        <v>1</v>
      </c>
      <c r="V619" s="30">
        <v>42333</v>
      </c>
      <c r="W619" s="30"/>
      <c r="X619" s="34">
        <v>55153</v>
      </c>
      <c r="Y619" s="16">
        <v>1</v>
      </c>
      <c r="Z619" s="75" t="str">
        <f t="shared" si="9"/>
        <v>RenExistRes</v>
      </c>
      <c r="AA619" s="75">
        <f>IF(IFERROR(MATCH(C619,REN_Existing_Resources!E:E,0),FALSE),1,0)</f>
        <v>1</v>
      </c>
    </row>
    <row r="620" spans="2:27" x14ac:dyDescent="0.25">
      <c r="B620" s="29" t="s">
        <v>3334</v>
      </c>
      <c r="C620" s="29" t="s">
        <v>2211</v>
      </c>
      <c r="D620" s="29" t="s">
        <v>3397</v>
      </c>
      <c r="E620" s="29" t="s">
        <v>1901</v>
      </c>
      <c r="F620" s="29" t="s">
        <v>4405</v>
      </c>
      <c r="G620" s="29"/>
      <c r="H620" s="13" t="s">
        <v>3488</v>
      </c>
      <c r="I620" s="13" t="s">
        <v>3338</v>
      </c>
      <c r="J620" s="30"/>
      <c r="K620" s="31">
        <v>5</v>
      </c>
      <c r="L620" s="31">
        <v>3.7</v>
      </c>
      <c r="M620" s="31"/>
      <c r="N620" s="32"/>
      <c r="O620" s="32"/>
      <c r="P620" s="32"/>
      <c r="Q620" s="32"/>
      <c r="R620" s="32"/>
      <c r="S620" s="32"/>
      <c r="T620" s="33">
        <v>0</v>
      </c>
      <c r="U620" s="33">
        <v>1</v>
      </c>
      <c r="V620" s="30">
        <v>37762</v>
      </c>
      <c r="W620" s="30"/>
      <c r="X620" s="34">
        <v>55153</v>
      </c>
      <c r="Y620" s="16">
        <v>1</v>
      </c>
      <c r="Z620" s="75" t="str">
        <f t="shared" si="9"/>
        <v>RenExistRes</v>
      </c>
      <c r="AA620" s="75">
        <f>IF(IFERROR(MATCH(C620,REN_Existing_Resources!E:E,0),FALSE),1,0)</f>
        <v>1</v>
      </c>
    </row>
    <row r="621" spans="2:27" x14ac:dyDescent="0.25">
      <c r="B621" s="29" t="s">
        <v>3334</v>
      </c>
      <c r="C621" s="29" t="s">
        <v>760</v>
      </c>
      <c r="D621" s="29" t="s">
        <v>3365</v>
      </c>
      <c r="E621" s="29"/>
      <c r="F621" s="29" t="s">
        <v>759</v>
      </c>
      <c r="G621" s="29"/>
      <c r="H621" s="13" t="s">
        <v>3337</v>
      </c>
      <c r="I621" s="13" t="s">
        <v>3338</v>
      </c>
      <c r="J621" s="30"/>
      <c r="K621" s="31">
        <v>165</v>
      </c>
      <c r="L621" s="31">
        <v>108.71</v>
      </c>
      <c r="M621" s="31"/>
      <c r="N621" s="32"/>
      <c r="O621" s="32"/>
      <c r="P621" s="32"/>
      <c r="Q621" s="32"/>
      <c r="R621" s="32"/>
      <c r="S621" s="32"/>
      <c r="T621" s="33">
        <v>0</v>
      </c>
      <c r="U621" s="33">
        <v>1</v>
      </c>
      <c r="V621" s="30">
        <v>41640</v>
      </c>
      <c r="W621" s="30"/>
      <c r="X621" s="34">
        <v>55153</v>
      </c>
      <c r="Y621" s="16">
        <v>1</v>
      </c>
      <c r="Z621" s="75" t="str">
        <f t="shared" si="9"/>
        <v>RenExistRes</v>
      </c>
      <c r="AA621" s="75">
        <f>IF(IFERROR(MATCH(C621,REN_Existing_Resources!E:E,0),FALSE),1,0)</f>
        <v>1</v>
      </c>
    </row>
    <row r="622" spans="2:27" x14ac:dyDescent="0.25">
      <c r="B622" s="29" t="s">
        <v>3334</v>
      </c>
      <c r="C622" s="40" t="s">
        <v>2233</v>
      </c>
      <c r="D622" s="29" t="s">
        <v>3397</v>
      </c>
      <c r="E622" s="29" t="s">
        <v>1901</v>
      </c>
      <c r="F622" s="29" t="s">
        <v>4406</v>
      </c>
      <c r="G622" s="29"/>
      <c r="H622" s="13" t="s">
        <v>3463</v>
      </c>
      <c r="I622" s="13" t="s">
        <v>3338</v>
      </c>
      <c r="J622" s="30"/>
      <c r="K622" s="31">
        <v>50</v>
      </c>
      <c r="L622" s="31">
        <v>0.65</v>
      </c>
      <c r="M622" s="31"/>
      <c r="N622" s="32"/>
      <c r="O622" s="32"/>
      <c r="P622" s="32"/>
      <c r="Q622" s="32"/>
      <c r="R622" s="32"/>
      <c r="S622" s="32"/>
      <c r="T622" s="33">
        <v>1</v>
      </c>
      <c r="U622" s="33">
        <v>1</v>
      </c>
      <c r="V622" s="30">
        <v>29221</v>
      </c>
      <c r="W622" s="30"/>
      <c r="X622" s="34">
        <v>55153</v>
      </c>
      <c r="Y622" s="16">
        <v>1</v>
      </c>
      <c r="Z622" s="75" t="str">
        <f t="shared" si="9"/>
        <v>RenExistRes</v>
      </c>
      <c r="AA622" s="75">
        <f>IF(IFERROR(MATCH(C622,REN_Existing_Resources!E:E,0),FALSE),1,0)</f>
        <v>1</v>
      </c>
    </row>
    <row r="623" spans="2:27" x14ac:dyDescent="0.25">
      <c r="B623" s="29" t="s">
        <v>3334</v>
      </c>
      <c r="C623" s="29" t="s">
        <v>3261</v>
      </c>
      <c r="D623" s="29" t="s">
        <v>134</v>
      </c>
      <c r="E623" s="29"/>
      <c r="F623" s="29" t="s">
        <v>3260</v>
      </c>
      <c r="G623" s="29"/>
      <c r="H623" s="13" t="s">
        <v>3337</v>
      </c>
      <c r="I623" s="13" t="s">
        <v>3338</v>
      </c>
      <c r="J623" s="30"/>
      <c r="K623" s="31">
        <v>30</v>
      </c>
      <c r="L623" s="31">
        <v>24.1</v>
      </c>
      <c r="M623" s="31"/>
      <c r="N623" s="32"/>
      <c r="O623" s="32"/>
      <c r="P623" s="32"/>
      <c r="Q623" s="32"/>
      <c r="R623" s="32"/>
      <c r="S623" s="32"/>
      <c r="T623" s="33">
        <v>0</v>
      </c>
      <c r="U623" s="33">
        <v>1</v>
      </c>
      <c r="V623" s="30">
        <v>42563</v>
      </c>
      <c r="W623" s="30"/>
      <c r="X623" s="34">
        <v>55153</v>
      </c>
      <c r="Y623" s="16">
        <v>1</v>
      </c>
      <c r="Z623" s="75" t="str">
        <f t="shared" si="9"/>
        <v>RenExistRes</v>
      </c>
      <c r="AA623" s="75">
        <f>IF(IFERROR(MATCH(C623,REN_Existing_Resources!E:E,0),FALSE),1,0)</f>
        <v>1</v>
      </c>
    </row>
    <row r="624" spans="2:27" x14ac:dyDescent="0.25">
      <c r="B624" s="29" t="s">
        <v>3334</v>
      </c>
      <c r="C624" s="29" t="s">
        <v>3258</v>
      </c>
      <c r="D624" s="29" t="s">
        <v>134</v>
      </c>
      <c r="E624" s="29"/>
      <c r="F624" s="29" t="s">
        <v>3257</v>
      </c>
      <c r="G624" s="29"/>
      <c r="H624" s="13" t="s">
        <v>3337</v>
      </c>
      <c r="I624" s="13" t="s">
        <v>3338</v>
      </c>
      <c r="J624" s="30"/>
      <c r="K624" s="31">
        <v>40</v>
      </c>
      <c r="L624" s="31">
        <v>32.14</v>
      </c>
      <c r="M624" s="31"/>
      <c r="N624" s="32"/>
      <c r="O624" s="32"/>
      <c r="P624" s="32"/>
      <c r="Q624" s="32"/>
      <c r="R624" s="32"/>
      <c r="S624" s="32"/>
      <c r="T624" s="33">
        <v>0</v>
      </c>
      <c r="U624" s="33">
        <v>1</v>
      </c>
      <c r="V624" s="30">
        <v>42493</v>
      </c>
      <c r="W624" s="30"/>
      <c r="X624" s="34">
        <v>55153</v>
      </c>
      <c r="Y624" s="16">
        <v>1</v>
      </c>
      <c r="Z624" s="75" t="str">
        <f t="shared" si="9"/>
        <v>RenExistRes</v>
      </c>
      <c r="AA624" s="75">
        <f>IF(IFERROR(MATCH(C624,REN_Existing_Resources!E:E,0),FALSE),1,0)</f>
        <v>1</v>
      </c>
    </row>
    <row r="625" spans="2:27" x14ac:dyDescent="0.25">
      <c r="B625" s="29" t="s">
        <v>3334</v>
      </c>
      <c r="C625" s="29" t="s">
        <v>3263</v>
      </c>
      <c r="D625" s="29" t="s">
        <v>134</v>
      </c>
      <c r="E625" s="29"/>
      <c r="F625" s="29" t="s">
        <v>3262</v>
      </c>
      <c r="G625" s="29"/>
      <c r="H625" s="13" t="s">
        <v>3337</v>
      </c>
      <c r="I625" s="13" t="s">
        <v>3338</v>
      </c>
      <c r="J625" s="30"/>
      <c r="K625" s="31">
        <v>60</v>
      </c>
      <c r="L625" s="31">
        <v>24.1</v>
      </c>
      <c r="M625" s="31"/>
      <c r="N625" s="32"/>
      <c r="O625" s="32"/>
      <c r="P625" s="32"/>
      <c r="Q625" s="32"/>
      <c r="R625" s="32"/>
      <c r="S625" s="32"/>
      <c r="T625" s="33">
        <v>0</v>
      </c>
      <c r="U625" s="33">
        <v>1</v>
      </c>
      <c r="V625" s="30">
        <v>42530</v>
      </c>
      <c r="W625" s="30"/>
      <c r="X625" s="34">
        <v>55153</v>
      </c>
      <c r="Y625" s="16">
        <v>1</v>
      </c>
      <c r="Z625" s="75" t="str">
        <f t="shared" si="9"/>
        <v>RenExistRes</v>
      </c>
      <c r="AA625" s="75">
        <f>IF(IFERROR(MATCH(C625,REN_Existing_Resources!E:E,0),FALSE),1,0)</f>
        <v>1</v>
      </c>
    </row>
    <row r="626" spans="2:27" x14ac:dyDescent="0.25">
      <c r="B626" s="29" t="s">
        <v>3334</v>
      </c>
      <c r="C626" s="29" t="s">
        <v>173</v>
      </c>
      <c r="D626" s="29" t="s">
        <v>83</v>
      </c>
      <c r="E626" s="29" t="s">
        <v>3335</v>
      </c>
      <c r="F626" s="29" t="s">
        <v>4407</v>
      </c>
      <c r="G626" s="29" t="s">
        <v>4408</v>
      </c>
      <c r="H626" s="13" t="s">
        <v>3362</v>
      </c>
      <c r="I626" s="13" t="s">
        <v>4409</v>
      </c>
      <c r="J626" s="30" t="s">
        <v>3364</v>
      </c>
      <c r="K626" s="35">
        <v>31.12</v>
      </c>
      <c r="L626" s="35">
        <v>31.12</v>
      </c>
      <c r="M626" s="35">
        <v>31.12</v>
      </c>
      <c r="N626" s="32"/>
      <c r="O626" s="32">
        <v>7606.0303582401057</v>
      </c>
      <c r="P626" s="32">
        <v>7606.0303582401057</v>
      </c>
      <c r="Q626" s="32"/>
      <c r="R626" s="32"/>
      <c r="S626" s="32"/>
      <c r="T626" s="33">
        <v>1</v>
      </c>
      <c r="U626" s="33">
        <v>1</v>
      </c>
      <c r="V626" s="30">
        <v>32599</v>
      </c>
      <c r="W626" s="30"/>
      <c r="X626" s="34">
        <v>55153</v>
      </c>
      <c r="Y626" s="16">
        <v>1</v>
      </c>
      <c r="Z626" s="75" t="str">
        <f t="shared" si="9"/>
        <v>CAISO_CHP</v>
      </c>
      <c r="AA626" s="75">
        <f>IF(IFERROR(MATCH(C626,REN_Existing_Resources!E:E,0),FALSE),1,0)</f>
        <v>1</v>
      </c>
    </row>
    <row r="627" spans="2:27" x14ac:dyDescent="0.25">
      <c r="B627" s="29" t="s">
        <v>3334</v>
      </c>
      <c r="C627" s="29" t="s">
        <v>2155</v>
      </c>
      <c r="D627" s="29" t="s">
        <v>3351</v>
      </c>
      <c r="E627" s="29" t="s">
        <v>3418</v>
      </c>
      <c r="F627" s="29" t="s">
        <v>4410</v>
      </c>
      <c r="G627" s="29"/>
      <c r="H627" s="13" t="s">
        <v>3404</v>
      </c>
      <c r="I627" s="13" t="s">
        <v>3338</v>
      </c>
      <c r="J627" s="30"/>
      <c r="K627" s="31">
        <v>44.4</v>
      </c>
      <c r="L627" s="31">
        <v>6.49</v>
      </c>
      <c r="M627" s="31"/>
      <c r="N627" s="32"/>
      <c r="O627" s="32"/>
      <c r="P627" s="32"/>
      <c r="Q627" s="32"/>
      <c r="R627" s="32"/>
      <c r="S627" s="32"/>
      <c r="T627" s="33">
        <v>0</v>
      </c>
      <c r="U627" s="33">
        <v>1</v>
      </c>
      <c r="V627" s="30">
        <v>36974</v>
      </c>
      <c r="W627" s="30"/>
      <c r="X627" s="34">
        <v>55153</v>
      </c>
      <c r="Y627" s="16">
        <v>1</v>
      </c>
      <c r="Z627" s="75" t="str">
        <f t="shared" si="9"/>
        <v>RenExistRes</v>
      </c>
      <c r="AA627" s="75">
        <f>IF(IFERROR(MATCH(C627,REN_Existing_Resources!E:E,0),FALSE),1,0)</f>
        <v>1</v>
      </c>
    </row>
    <row r="628" spans="2:27" x14ac:dyDescent="0.25">
      <c r="B628" s="29" t="s">
        <v>3334</v>
      </c>
      <c r="C628" s="29" t="s">
        <v>4411</v>
      </c>
      <c r="D628" s="29" t="s">
        <v>3351</v>
      </c>
      <c r="E628" s="29" t="s">
        <v>3418</v>
      </c>
      <c r="F628" s="29" t="s">
        <v>4412</v>
      </c>
      <c r="G628" s="29"/>
      <c r="H628" s="13" t="s">
        <v>3404</v>
      </c>
      <c r="I628" s="13" t="s">
        <v>3338</v>
      </c>
      <c r="J628" s="30"/>
      <c r="K628" s="31">
        <v>22.2</v>
      </c>
      <c r="L628" s="31">
        <v>2.95</v>
      </c>
      <c r="M628" s="31"/>
      <c r="N628" s="32"/>
      <c r="O628" s="32"/>
      <c r="P628" s="32"/>
      <c r="Q628" s="32"/>
      <c r="R628" s="32"/>
      <c r="S628" s="32"/>
      <c r="T628" s="33">
        <v>0</v>
      </c>
      <c r="U628" s="33">
        <v>1</v>
      </c>
      <c r="V628" s="30">
        <v>37151</v>
      </c>
      <c r="W628" s="30"/>
      <c r="X628" s="34">
        <v>55153</v>
      </c>
      <c r="Y628" s="16">
        <v>1</v>
      </c>
      <c r="Z628" s="75" t="str">
        <f t="shared" si="9"/>
        <v>Unclassified</v>
      </c>
      <c r="AA628" s="75">
        <f>IF(IFERROR(MATCH(C628,REN_Existing_Resources!E:E,0),FALSE),1,0)</f>
        <v>0</v>
      </c>
    </row>
    <row r="629" spans="2:27" x14ac:dyDescent="0.25">
      <c r="B629" s="29" t="s">
        <v>3334</v>
      </c>
      <c r="C629" s="29" t="s">
        <v>2326</v>
      </c>
      <c r="D629" s="29" t="s">
        <v>3351</v>
      </c>
      <c r="E629" s="29" t="s">
        <v>3418</v>
      </c>
      <c r="F629" s="29" t="s">
        <v>4413</v>
      </c>
      <c r="G629" s="29"/>
      <c r="H629" s="13" t="s">
        <v>3404</v>
      </c>
      <c r="I629" s="13" t="s">
        <v>3338</v>
      </c>
      <c r="J629" s="30"/>
      <c r="K629" s="31">
        <v>22.44</v>
      </c>
      <c r="L629" s="31">
        <v>2.41</v>
      </c>
      <c r="M629" s="31"/>
      <c r="N629" s="32"/>
      <c r="O629" s="32"/>
      <c r="P629" s="32"/>
      <c r="Q629" s="32"/>
      <c r="R629" s="32"/>
      <c r="S629" s="32"/>
      <c r="T629" s="33">
        <v>0</v>
      </c>
      <c r="U629" s="33">
        <v>1</v>
      </c>
      <c r="V629" s="30">
        <v>37970</v>
      </c>
      <c r="W629" s="30"/>
      <c r="X629" s="34">
        <v>55153</v>
      </c>
      <c r="Y629" s="16">
        <v>1</v>
      </c>
      <c r="Z629" s="75" t="str">
        <f t="shared" si="9"/>
        <v>RenExistRes</v>
      </c>
      <c r="AA629" s="75">
        <f>IF(IFERROR(MATCH(C629,REN_Existing_Resources!E:E,0),FALSE),1,0)</f>
        <v>1</v>
      </c>
    </row>
    <row r="630" spans="2:27" x14ac:dyDescent="0.25">
      <c r="B630" s="29" t="s">
        <v>3334</v>
      </c>
      <c r="C630" s="29" t="s">
        <v>418</v>
      </c>
      <c r="D630" s="29" t="s">
        <v>229</v>
      </c>
      <c r="E630" s="29" t="s">
        <v>3392</v>
      </c>
      <c r="F630" s="29" t="s">
        <v>4414</v>
      </c>
      <c r="G630" s="29"/>
      <c r="H630" s="13" t="s">
        <v>3390</v>
      </c>
      <c r="I630" s="13" t="s">
        <v>3338</v>
      </c>
      <c r="J630" s="30"/>
      <c r="K630" s="31">
        <v>12</v>
      </c>
      <c r="L630" s="31">
        <v>12</v>
      </c>
      <c r="M630" s="31"/>
      <c r="N630" s="32"/>
      <c r="O630" s="32"/>
      <c r="P630" s="32"/>
      <c r="Q630" s="32"/>
      <c r="R630" s="32"/>
      <c r="S630" s="32"/>
      <c r="T630" s="33">
        <v>0</v>
      </c>
      <c r="U630" s="33">
        <v>1</v>
      </c>
      <c r="V630" s="30">
        <v>15342</v>
      </c>
      <c r="W630" s="30"/>
      <c r="X630" s="34">
        <v>55153</v>
      </c>
      <c r="Y630" s="16">
        <v>1</v>
      </c>
      <c r="Z630" s="75" t="str">
        <f t="shared" si="9"/>
        <v>RenExistRes</v>
      </c>
      <c r="AA630" s="75">
        <f>IF(IFERROR(MATCH(C630,REN_Existing_Resources!E:E,0),FALSE),1,0)</f>
        <v>1</v>
      </c>
    </row>
    <row r="631" spans="2:27" x14ac:dyDescent="0.25">
      <c r="B631" s="29" t="s">
        <v>3334</v>
      </c>
      <c r="C631" s="29" t="s">
        <v>4415</v>
      </c>
      <c r="D631" s="29" t="s">
        <v>229</v>
      </c>
      <c r="E631" s="29" t="s">
        <v>3392</v>
      </c>
      <c r="F631" s="29" t="s">
        <v>4416</v>
      </c>
      <c r="G631" s="29"/>
      <c r="H631" s="13" t="s">
        <v>3390</v>
      </c>
      <c r="I631" s="13" t="s">
        <v>3338</v>
      </c>
      <c r="J631" s="30"/>
      <c r="K631" s="31">
        <v>55</v>
      </c>
      <c r="L631" s="31">
        <v>28.51</v>
      </c>
      <c r="M631" s="31"/>
      <c r="N631" s="32"/>
      <c r="O631" s="32"/>
      <c r="P631" s="32"/>
      <c r="Q631" s="32"/>
      <c r="R631" s="32"/>
      <c r="S631" s="32"/>
      <c r="T631" s="33">
        <v>0</v>
      </c>
      <c r="U631" s="33">
        <v>1</v>
      </c>
      <c r="V631" s="30">
        <v>25204</v>
      </c>
      <c r="W631" s="30"/>
      <c r="X631" s="34">
        <v>55153</v>
      </c>
      <c r="Y631" s="16">
        <v>1</v>
      </c>
      <c r="Z631" s="75" t="str">
        <f t="shared" si="9"/>
        <v>Unclassified</v>
      </c>
      <c r="AA631" s="75">
        <f>IF(IFERROR(MATCH(C631,REN_Existing_Resources!E:E,0),FALSE),1,0)</f>
        <v>0</v>
      </c>
    </row>
    <row r="632" spans="2:27" x14ac:dyDescent="0.25">
      <c r="B632" s="29" t="s">
        <v>3334</v>
      </c>
      <c r="C632" s="29" t="s">
        <v>4417</v>
      </c>
      <c r="D632" s="29" t="s">
        <v>3365</v>
      </c>
      <c r="E632" s="29"/>
      <c r="F632" s="29" t="s">
        <v>4418</v>
      </c>
      <c r="G632" s="29"/>
      <c r="H632" s="13" t="s">
        <v>3345</v>
      </c>
      <c r="I632" s="13" t="s">
        <v>3338</v>
      </c>
      <c r="J632" s="30"/>
      <c r="K632" s="31">
        <v>99</v>
      </c>
      <c r="L632" s="31">
        <v>39.299999999999997</v>
      </c>
      <c r="M632" s="31"/>
      <c r="N632" s="32"/>
      <c r="O632" s="32"/>
      <c r="P632" s="32"/>
      <c r="Q632" s="32"/>
      <c r="R632" s="32"/>
      <c r="S632" s="32"/>
      <c r="T632" s="33">
        <v>0</v>
      </c>
      <c r="U632" s="33">
        <v>1</v>
      </c>
      <c r="V632" s="30">
        <v>32865</v>
      </c>
      <c r="W632" s="30"/>
      <c r="X632" s="34">
        <v>55153</v>
      </c>
      <c r="Y632" s="16">
        <v>1</v>
      </c>
      <c r="Z632" s="75" t="str">
        <f t="shared" si="9"/>
        <v>Unclassified</v>
      </c>
      <c r="AA632" s="75">
        <f>IF(IFERROR(MATCH(C632,REN_Existing_Resources!E:E,0),FALSE),1,0)</f>
        <v>0</v>
      </c>
    </row>
    <row r="633" spans="2:27" x14ac:dyDescent="0.25">
      <c r="B633" s="29" t="s">
        <v>3334</v>
      </c>
      <c r="C633" s="29" t="s">
        <v>2617</v>
      </c>
      <c r="D633" s="29" t="s">
        <v>3342</v>
      </c>
      <c r="E633" s="29" t="s">
        <v>3966</v>
      </c>
      <c r="F633" s="29" t="s">
        <v>4419</v>
      </c>
      <c r="G633" s="29"/>
      <c r="H633" s="13" t="s">
        <v>3345</v>
      </c>
      <c r="I633" s="13" t="s">
        <v>3338</v>
      </c>
      <c r="J633" s="30"/>
      <c r="K633" s="31">
        <v>38.85</v>
      </c>
      <c r="L633" s="31">
        <v>31</v>
      </c>
      <c r="M633" s="31"/>
      <c r="N633" s="32"/>
      <c r="O633" s="32"/>
      <c r="P633" s="32"/>
      <c r="Q633" s="32"/>
      <c r="R633" s="32"/>
      <c r="S633" s="32"/>
      <c r="T633" s="33">
        <v>0</v>
      </c>
      <c r="U633" s="33">
        <v>1</v>
      </c>
      <c r="V633" s="30">
        <v>30317</v>
      </c>
      <c r="W633" s="30"/>
      <c r="X633" s="34">
        <v>55153</v>
      </c>
      <c r="Y633" s="16">
        <v>1</v>
      </c>
      <c r="Z633" s="75" t="str">
        <f t="shared" si="9"/>
        <v>RenExistRes</v>
      </c>
      <c r="AA633" s="75">
        <f>IF(IFERROR(MATCH(C633,REN_Existing_Resources!E:E,0),FALSE),1,0)</f>
        <v>1</v>
      </c>
    </row>
    <row r="634" spans="2:27" x14ac:dyDescent="0.25">
      <c r="B634" s="29" t="s">
        <v>3334</v>
      </c>
      <c r="C634" s="29" t="s">
        <v>4420</v>
      </c>
      <c r="D634" s="29" t="s">
        <v>3342</v>
      </c>
      <c r="E634" s="29" t="s">
        <v>3966</v>
      </c>
      <c r="F634" s="29" t="s">
        <v>4421</v>
      </c>
      <c r="G634" s="29"/>
      <c r="H634" s="13" t="s">
        <v>3345</v>
      </c>
      <c r="I634" s="13" t="s">
        <v>3338</v>
      </c>
      <c r="J634" s="30"/>
      <c r="K634" s="31">
        <v>34</v>
      </c>
      <c r="L634" s="31">
        <v>28</v>
      </c>
      <c r="M634" s="31"/>
      <c r="N634" s="32"/>
      <c r="O634" s="32"/>
      <c r="P634" s="32"/>
      <c r="Q634" s="32"/>
      <c r="R634" s="32"/>
      <c r="S634" s="32"/>
      <c r="T634" s="33">
        <v>0</v>
      </c>
      <c r="U634" s="33">
        <v>1</v>
      </c>
      <c r="V634" s="30">
        <v>30317</v>
      </c>
      <c r="W634" s="30"/>
      <c r="X634" s="34">
        <v>55153</v>
      </c>
      <c r="Y634" s="16">
        <v>1</v>
      </c>
      <c r="Z634" s="75" t="str">
        <f t="shared" si="9"/>
        <v>Unclassified</v>
      </c>
      <c r="AA634" s="75">
        <f>IF(IFERROR(MATCH(C634,REN_Existing_Resources!E:E,0),FALSE),1,0)</f>
        <v>0</v>
      </c>
    </row>
    <row r="635" spans="2:27" x14ac:dyDescent="0.25">
      <c r="B635" s="29" t="s">
        <v>3334</v>
      </c>
      <c r="C635" s="29" t="s">
        <v>2620</v>
      </c>
      <c r="D635" s="29" t="s">
        <v>3342</v>
      </c>
      <c r="E635" s="29" t="s">
        <v>3743</v>
      </c>
      <c r="F635" s="29" t="s">
        <v>4422</v>
      </c>
      <c r="G635" s="29"/>
      <c r="H635" s="13" t="s">
        <v>3345</v>
      </c>
      <c r="I635" s="13" t="s">
        <v>3338</v>
      </c>
      <c r="J635" s="30"/>
      <c r="K635" s="31">
        <v>42.42</v>
      </c>
      <c r="L635" s="31">
        <v>0</v>
      </c>
      <c r="M635" s="31"/>
      <c r="N635" s="32"/>
      <c r="O635" s="32"/>
      <c r="P635" s="32"/>
      <c r="Q635" s="32"/>
      <c r="R635" s="32"/>
      <c r="S635" s="32"/>
      <c r="T635" s="33">
        <v>0</v>
      </c>
      <c r="U635" s="33">
        <v>1</v>
      </c>
      <c r="V635" s="30">
        <v>31048</v>
      </c>
      <c r="W635" s="30"/>
      <c r="X635" s="34">
        <v>55153</v>
      </c>
      <c r="Y635" s="16">
        <v>1</v>
      </c>
      <c r="Z635" s="75" t="str">
        <f t="shared" si="9"/>
        <v>RenExistRes</v>
      </c>
      <c r="AA635" s="75">
        <f>IF(IFERROR(MATCH(C635,REN_Existing_Resources!E:E,0),FALSE),1,0)</f>
        <v>1</v>
      </c>
    </row>
    <row r="636" spans="2:27" x14ac:dyDescent="0.25">
      <c r="B636" s="29" t="s">
        <v>3334</v>
      </c>
      <c r="C636" s="29" t="s">
        <v>4423</v>
      </c>
      <c r="D636" s="29" t="s">
        <v>3342</v>
      </c>
      <c r="E636" s="29" t="s">
        <v>3743</v>
      </c>
      <c r="F636" s="29" t="s">
        <v>4424</v>
      </c>
      <c r="G636" s="29"/>
      <c r="H636" s="13" t="s">
        <v>3345</v>
      </c>
      <c r="I636" s="13" t="s">
        <v>3338</v>
      </c>
      <c r="J636" s="30"/>
      <c r="K636" s="31">
        <v>52.73</v>
      </c>
      <c r="L636" s="31">
        <v>52.73</v>
      </c>
      <c r="M636" s="31"/>
      <c r="N636" s="32"/>
      <c r="O636" s="32"/>
      <c r="P636" s="32"/>
      <c r="Q636" s="32"/>
      <c r="R636" s="32"/>
      <c r="S636" s="32"/>
      <c r="T636" s="33">
        <v>0</v>
      </c>
      <c r="U636" s="33">
        <v>1</v>
      </c>
      <c r="V636" s="30">
        <v>31413</v>
      </c>
      <c r="W636" s="30"/>
      <c r="X636" s="34">
        <v>55153</v>
      </c>
      <c r="Y636" s="16">
        <v>1</v>
      </c>
      <c r="Z636" s="75" t="str">
        <f t="shared" si="9"/>
        <v>Unclassified</v>
      </c>
      <c r="AA636" s="75">
        <f>IF(IFERROR(MATCH(C636,REN_Existing_Resources!E:E,0),FALSE),1,0)</f>
        <v>0</v>
      </c>
    </row>
    <row r="637" spans="2:27" x14ac:dyDescent="0.25">
      <c r="B637" s="29" t="s">
        <v>3334</v>
      </c>
      <c r="C637" s="29" t="s">
        <v>826</v>
      </c>
      <c r="D637" s="29" t="s">
        <v>3339</v>
      </c>
      <c r="E637" s="29" t="s">
        <v>3340</v>
      </c>
      <c r="F637" s="29" t="s">
        <v>4425</v>
      </c>
      <c r="G637" s="29"/>
      <c r="H637" s="13" t="s">
        <v>3337</v>
      </c>
      <c r="I637" s="13" t="s">
        <v>3338</v>
      </c>
      <c r="J637" s="30"/>
      <c r="K637" s="31">
        <v>66</v>
      </c>
      <c r="L637" s="31">
        <v>51.71</v>
      </c>
      <c r="M637" s="31"/>
      <c r="N637" s="32"/>
      <c r="O637" s="32"/>
      <c r="P637" s="32"/>
      <c r="Q637" s="32"/>
      <c r="R637" s="32"/>
      <c r="S637" s="32"/>
      <c r="T637" s="33">
        <v>0</v>
      </c>
      <c r="U637" s="33">
        <v>1</v>
      </c>
      <c r="V637" s="30">
        <v>41292</v>
      </c>
      <c r="W637" s="30"/>
      <c r="X637" s="34">
        <v>55153</v>
      </c>
      <c r="Y637" s="16">
        <v>1</v>
      </c>
      <c r="Z637" s="75" t="str">
        <f t="shared" si="9"/>
        <v>RenExistRes</v>
      </c>
      <c r="AA637" s="75">
        <f>IF(IFERROR(MATCH(C637,REN_Existing_Resources!E:E,0),FALSE),1,0)</f>
        <v>1</v>
      </c>
    </row>
    <row r="638" spans="2:27" x14ac:dyDescent="0.25">
      <c r="B638" s="29" t="s">
        <v>3334</v>
      </c>
      <c r="C638" s="29" t="s">
        <v>4426</v>
      </c>
      <c r="D638" s="29" t="s">
        <v>3460</v>
      </c>
      <c r="E638" s="29" t="s">
        <v>41</v>
      </c>
      <c r="F638" s="29" t="s">
        <v>4427</v>
      </c>
      <c r="G638" s="29"/>
      <c r="H638" s="13" t="s">
        <v>3404</v>
      </c>
      <c r="I638" s="13" t="s">
        <v>3338</v>
      </c>
      <c r="J638" s="30"/>
      <c r="K638" s="31">
        <v>1.1000000000000001</v>
      </c>
      <c r="L638" s="31">
        <v>0.02</v>
      </c>
      <c r="M638" s="31"/>
      <c r="N638" s="32"/>
      <c r="O638" s="32"/>
      <c r="P638" s="32"/>
      <c r="Q638" s="32"/>
      <c r="R638" s="32"/>
      <c r="S638" s="32"/>
      <c r="T638" s="33">
        <v>0</v>
      </c>
      <c r="U638" s="33">
        <v>1</v>
      </c>
      <c r="V638" s="74">
        <v>1</v>
      </c>
      <c r="W638" s="30"/>
      <c r="X638" s="34">
        <v>55153</v>
      </c>
      <c r="Y638" s="16">
        <v>1</v>
      </c>
      <c r="Z638" s="75" t="str">
        <f t="shared" si="9"/>
        <v>Unclassified</v>
      </c>
      <c r="AA638" s="75">
        <f>IF(IFERROR(MATCH(C638,REN_Existing_Resources!E:E,0),FALSE),1,0)</f>
        <v>0</v>
      </c>
    </row>
    <row r="639" spans="2:27" x14ac:dyDescent="0.25">
      <c r="B639" s="29" t="s">
        <v>3334</v>
      </c>
      <c r="C639" s="29" t="s">
        <v>4428</v>
      </c>
      <c r="D639" s="29" t="s">
        <v>3365</v>
      </c>
      <c r="E639" s="29"/>
      <c r="F639" s="29" t="s">
        <v>4429</v>
      </c>
      <c r="G639" s="29"/>
      <c r="H639" s="13" t="s">
        <v>3390</v>
      </c>
      <c r="I639" s="13" t="s">
        <v>3338</v>
      </c>
      <c r="J639" s="30"/>
      <c r="K639" s="31">
        <v>4</v>
      </c>
      <c r="L639" s="31">
        <v>0.26</v>
      </c>
      <c r="M639" s="31"/>
      <c r="N639" s="32"/>
      <c r="O639" s="32"/>
      <c r="P639" s="32"/>
      <c r="Q639" s="32"/>
      <c r="R639" s="32"/>
      <c r="S639" s="32"/>
      <c r="T639" s="33">
        <v>0</v>
      </c>
      <c r="U639" s="33">
        <v>1</v>
      </c>
      <c r="V639" s="30">
        <v>31517</v>
      </c>
      <c r="W639" s="30"/>
      <c r="X639" s="34">
        <v>55153</v>
      </c>
      <c r="Y639" s="16">
        <v>1</v>
      </c>
      <c r="Z639" s="75" t="str">
        <f t="shared" si="9"/>
        <v>Unclassified</v>
      </c>
      <c r="AA639" s="75">
        <f>IF(IFERROR(MATCH(C639,REN_Existing_Resources!E:E,0),FALSE),1,0)</f>
        <v>0</v>
      </c>
    </row>
    <row r="640" spans="2:27" x14ac:dyDescent="0.25">
      <c r="B640" s="29" t="s">
        <v>3334</v>
      </c>
      <c r="C640" s="29" t="s">
        <v>4430</v>
      </c>
      <c r="D640" s="29" t="s">
        <v>3397</v>
      </c>
      <c r="E640" s="29" t="s">
        <v>1901</v>
      </c>
      <c r="F640" s="29" t="s">
        <v>4431</v>
      </c>
      <c r="G640" s="29" t="s">
        <v>4432</v>
      </c>
      <c r="H640" s="13" t="s">
        <v>3362</v>
      </c>
      <c r="I640" s="13" t="s">
        <v>3439</v>
      </c>
      <c r="J640" s="30" t="s">
        <v>3364</v>
      </c>
      <c r="K640" s="35">
        <v>34.979999999999997</v>
      </c>
      <c r="L640" s="35">
        <v>34.979999999999997</v>
      </c>
      <c r="M640" s="35">
        <v>34.979999999999997</v>
      </c>
      <c r="N640" s="32"/>
      <c r="O640" s="32">
        <v>7606.0303582401057</v>
      </c>
      <c r="P640" s="32">
        <v>7606.0303582401057</v>
      </c>
      <c r="Q640" s="32"/>
      <c r="R640" s="32"/>
      <c r="S640" s="32"/>
      <c r="T640" s="33">
        <v>1</v>
      </c>
      <c r="U640" s="33">
        <v>1</v>
      </c>
      <c r="V640" s="30">
        <v>32509</v>
      </c>
      <c r="W640" s="30"/>
      <c r="X640" s="34">
        <v>55153</v>
      </c>
      <c r="Y640" s="16">
        <v>1</v>
      </c>
      <c r="Z640" s="75" t="str">
        <f t="shared" si="9"/>
        <v>CAISO_CHP</v>
      </c>
      <c r="AA640" s="75">
        <f>IF(IFERROR(MATCH(C640,REN_Existing_Resources!E:E,0),FALSE),1,0)</f>
        <v>0</v>
      </c>
    </row>
    <row r="641" spans="2:27" x14ac:dyDescent="0.25">
      <c r="B641" s="29" t="s">
        <v>3334</v>
      </c>
      <c r="C641" s="29" t="s">
        <v>458</v>
      </c>
      <c r="D641" s="29" t="s">
        <v>229</v>
      </c>
      <c r="E641" s="29" t="s">
        <v>4052</v>
      </c>
      <c r="F641" s="29" t="s">
        <v>4433</v>
      </c>
      <c r="G641" s="29"/>
      <c r="H641" s="13" t="s">
        <v>3390</v>
      </c>
      <c r="I641" s="13" t="s">
        <v>3338</v>
      </c>
      <c r="J641" s="30"/>
      <c r="K641" s="31">
        <v>12</v>
      </c>
      <c r="L641" s="31">
        <v>12</v>
      </c>
      <c r="M641" s="31"/>
      <c r="N641" s="32"/>
      <c r="O641" s="32"/>
      <c r="P641" s="32"/>
      <c r="Q641" s="32"/>
      <c r="R641" s="32"/>
      <c r="S641" s="32"/>
      <c r="T641" s="33">
        <v>0</v>
      </c>
      <c r="U641" s="33">
        <v>1</v>
      </c>
      <c r="V641" s="30">
        <v>31413</v>
      </c>
      <c r="W641" s="30"/>
      <c r="X641" s="34">
        <v>55153</v>
      </c>
      <c r="Y641" s="16">
        <v>1</v>
      </c>
      <c r="Z641" s="75" t="str">
        <f t="shared" si="9"/>
        <v>RenExistRes</v>
      </c>
      <c r="AA641" s="75">
        <f>IF(IFERROR(MATCH(C641,REN_Existing_Resources!E:E,0),FALSE),1,0)</f>
        <v>1</v>
      </c>
    </row>
    <row r="642" spans="2:27" x14ac:dyDescent="0.25">
      <c r="B642" s="29" t="s">
        <v>3334</v>
      </c>
      <c r="C642" s="29" t="s">
        <v>4434</v>
      </c>
      <c r="D642" s="29" t="s">
        <v>3365</v>
      </c>
      <c r="E642" s="29"/>
      <c r="F642" s="29" t="s">
        <v>4435</v>
      </c>
      <c r="G642" s="29"/>
      <c r="H642" s="13" t="s">
        <v>3404</v>
      </c>
      <c r="I642" s="13" t="s">
        <v>3338</v>
      </c>
      <c r="J642" s="30"/>
      <c r="K642" s="31">
        <v>6.31</v>
      </c>
      <c r="L642" s="31">
        <v>1.1100000000000001</v>
      </c>
      <c r="M642" s="31"/>
      <c r="N642" s="32"/>
      <c r="O642" s="32"/>
      <c r="P642" s="32"/>
      <c r="Q642" s="32"/>
      <c r="R642" s="32"/>
      <c r="S642" s="32"/>
      <c r="T642" s="33">
        <v>0</v>
      </c>
      <c r="U642" s="33">
        <v>1</v>
      </c>
      <c r="V642" s="30">
        <v>31436</v>
      </c>
      <c r="W642" s="30"/>
      <c r="X642" s="34">
        <v>55153</v>
      </c>
      <c r="Y642" s="16">
        <v>1</v>
      </c>
      <c r="Z642" s="75" t="str">
        <f t="shared" si="9"/>
        <v>Unclassified</v>
      </c>
      <c r="AA642" s="75">
        <f>IF(IFERROR(MATCH(C642,REN_Existing_Resources!E:E,0),FALSE),1,0)</f>
        <v>0</v>
      </c>
    </row>
    <row r="643" spans="2:27" x14ac:dyDescent="0.25">
      <c r="B643" s="29" t="s">
        <v>3334</v>
      </c>
      <c r="C643" s="29" t="s">
        <v>1128</v>
      </c>
      <c r="D643" s="29" t="s">
        <v>3365</v>
      </c>
      <c r="E643" s="29"/>
      <c r="F643" s="29" t="s">
        <v>4436</v>
      </c>
      <c r="G643" s="29"/>
      <c r="H643" s="13" t="s">
        <v>3404</v>
      </c>
      <c r="I643" s="13" t="s">
        <v>3338</v>
      </c>
      <c r="J643" s="30"/>
      <c r="K643" s="31">
        <v>9</v>
      </c>
      <c r="L643" s="31">
        <v>1.01</v>
      </c>
      <c r="M643" s="31"/>
      <c r="N643" s="32"/>
      <c r="O643" s="32"/>
      <c r="P643" s="32"/>
      <c r="Q643" s="32"/>
      <c r="R643" s="32"/>
      <c r="S643" s="32"/>
      <c r="T643" s="33">
        <v>0</v>
      </c>
      <c r="U643" s="33">
        <v>1</v>
      </c>
      <c r="V643" s="30">
        <v>40992</v>
      </c>
      <c r="W643" s="30"/>
      <c r="X643" s="34">
        <v>55153</v>
      </c>
      <c r="Y643" s="16">
        <v>1</v>
      </c>
      <c r="Z643" s="75" t="str">
        <f t="shared" si="9"/>
        <v>RenExistRes</v>
      </c>
      <c r="AA643" s="75">
        <f>IF(IFERROR(MATCH(C643,REN_Existing_Resources!E:E,0),FALSE),1,0)</f>
        <v>1</v>
      </c>
    </row>
    <row r="644" spans="2:27" x14ac:dyDescent="0.25">
      <c r="B644" s="29" t="s">
        <v>3334</v>
      </c>
      <c r="C644" s="29" t="s">
        <v>4437</v>
      </c>
      <c r="D644" s="29" t="s">
        <v>3365</v>
      </c>
      <c r="E644" s="29"/>
      <c r="F644" s="29" t="s">
        <v>4438</v>
      </c>
      <c r="G644" s="29"/>
      <c r="H644" s="13" t="s">
        <v>3404</v>
      </c>
      <c r="I644" s="13" t="s">
        <v>3338</v>
      </c>
      <c r="J644" s="30"/>
      <c r="K644" s="31">
        <v>6.2</v>
      </c>
      <c r="L644" s="31">
        <v>0.72</v>
      </c>
      <c r="M644" s="31"/>
      <c r="N644" s="32"/>
      <c r="O644" s="32"/>
      <c r="P644" s="32"/>
      <c r="Q644" s="32"/>
      <c r="R644" s="32"/>
      <c r="S644" s="32"/>
      <c r="T644" s="33">
        <v>0</v>
      </c>
      <c r="U644" s="33">
        <v>1</v>
      </c>
      <c r="V644" s="30">
        <v>30713</v>
      </c>
      <c r="W644" s="30"/>
      <c r="X644" s="34">
        <v>55153</v>
      </c>
      <c r="Y644" s="16">
        <v>1</v>
      </c>
      <c r="Z644" s="75" t="str">
        <f t="shared" si="9"/>
        <v>Unclassified</v>
      </c>
      <c r="AA644" s="75">
        <f>IF(IFERROR(MATCH(C644,REN_Existing_Resources!E:E,0),FALSE),1,0)</f>
        <v>0</v>
      </c>
    </row>
    <row r="645" spans="2:27" x14ac:dyDescent="0.25">
      <c r="B645" s="29" t="s">
        <v>3334</v>
      </c>
      <c r="C645" s="29" t="s">
        <v>2011</v>
      </c>
      <c r="D645" s="29" t="s">
        <v>3365</v>
      </c>
      <c r="E645" s="29"/>
      <c r="F645" s="29" t="s">
        <v>4439</v>
      </c>
      <c r="G645" s="29"/>
      <c r="H645" s="13" t="s">
        <v>3404</v>
      </c>
      <c r="I645" s="13" t="s">
        <v>3338</v>
      </c>
      <c r="J645" s="30"/>
      <c r="K645" s="31">
        <v>6.9</v>
      </c>
      <c r="L645" s="31">
        <v>0.97</v>
      </c>
      <c r="M645" s="31"/>
      <c r="N645" s="32"/>
      <c r="O645" s="32"/>
      <c r="P645" s="32"/>
      <c r="Q645" s="32"/>
      <c r="R645" s="32"/>
      <c r="S645" s="32"/>
      <c r="T645" s="33">
        <v>0</v>
      </c>
      <c r="U645" s="33">
        <v>1</v>
      </c>
      <c r="V645" s="30">
        <v>30926</v>
      </c>
      <c r="W645" s="30"/>
      <c r="X645" s="34">
        <v>55153</v>
      </c>
      <c r="Y645" s="16">
        <v>1</v>
      </c>
      <c r="Z645" s="75" t="str">
        <f t="shared" si="9"/>
        <v>RenExistRes</v>
      </c>
      <c r="AA645" s="75">
        <f>IF(IFERROR(MATCH(C645,REN_Existing_Resources!E:E,0),FALSE),1,0)</f>
        <v>1</v>
      </c>
    </row>
    <row r="646" spans="2:27" x14ac:dyDescent="0.25">
      <c r="B646" s="29" t="s">
        <v>3334</v>
      </c>
      <c r="C646" s="29" t="s">
        <v>2014</v>
      </c>
      <c r="D646" s="29" t="s">
        <v>3365</v>
      </c>
      <c r="E646" s="29"/>
      <c r="F646" s="29" t="s">
        <v>4440</v>
      </c>
      <c r="G646" s="29"/>
      <c r="H646" s="13" t="s">
        <v>3404</v>
      </c>
      <c r="I646" s="13" t="s">
        <v>3338</v>
      </c>
      <c r="J646" s="30"/>
      <c r="K646" s="31">
        <v>6</v>
      </c>
      <c r="L646" s="31">
        <v>0.82</v>
      </c>
      <c r="M646" s="31"/>
      <c r="N646" s="32"/>
      <c r="O646" s="32"/>
      <c r="P646" s="32"/>
      <c r="Q646" s="32"/>
      <c r="R646" s="32"/>
      <c r="S646" s="32"/>
      <c r="T646" s="33">
        <v>0</v>
      </c>
      <c r="U646" s="33">
        <v>1</v>
      </c>
      <c r="V646" s="30">
        <v>31017</v>
      </c>
      <c r="W646" s="30"/>
      <c r="X646" s="34">
        <v>55153</v>
      </c>
      <c r="Y646" s="16">
        <v>1</v>
      </c>
      <c r="Z646" s="75" t="str">
        <f t="shared" si="9"/>
        <v>RenExistRes</v>
      </c>
      <c r="AA646" s="75">
        <f>IF(IFERROR(MATCH(C646,REN_Existing_Resources!E:E,0),FALSE),1,0)</f>
        <v>1</v>
      </c>
    </row>
    <row r="647" spans="2:27" x14ac:dyDescent="0.25">
      <c r="B647" s="29" t="s">
        <v>3334</v>
      </c>
      <c r="C647" s="29" t="s">
        <v>2017</v>
      </c>
      <c r="D647" s="29" t="s">
        <v>3365</v>
      </c>
      <c r="E647" s="29"/>
      <c r="F647" s="29"/>
      <c r="G647" s="29"/>
      <c r="H647" s="13" t="s">
        <v>3404</v>
      </c>
      <c r="I647" s="13" t="s">
        <v>3338</v>
      </c>
      <c r="J647" s="30"/>
      <c r="K647" s="31">
        <v>6.77</v>
      </c>
      <c r="L647" s="31">
        <v>1.19</v>
      </c>
      <c r="M647" s="31"/>
      <c r="N647" s="32"/>
      <c r="O647" s="32"/>
      <c r="P647" s="32"/>
      <c r="Q647" s="32"/>
      <c r="R647" s="32"/>
      <c r="S647" s="32"/>
      <c r="T647" s="33">
        <v>0</v>
      </c>
      <c r="U647" s="33">
        <v>1</v>
      </c>
      <c r="V647" s="30">
        <v>31337</v>
      </c>
      <c r="W647" s="30"/>
      <c r="X647" s="34">
        <v>55153</v>
      </c>
      <c r="Y647" s="16">
        <v>1</v>
      </c>
      <c r="Z647" s="75" t="str">
        <f t="shared" ref="Z647:Z710" si="10">IF(J647="",IF(AA647,"RenExistRes","Unclassified"),J647)</f>
        <v>RenExistRes</v>
      </c>
      <c r="AA647" s="75">
        <f>IF(IFERROR(MATCH(C647,REN_Existing_Resources!E:E,0),FALSE),1,0)</f>
        <v>1</v>
      </c>
    </row>
    <row r="648" spans="2:27" x14ac:dyDescent="0.25">
      <c r="B648" s="29" t="s">
        <v>3334</v>
      </c>
      <c r="C648" s="29" t="s">
        <v>4441</v>
      </c>
      <c r="D648" s="29" t="s">
        <v>3460</v>
      </c>
      <c r="E648" s="29" t="s">
        <v>3653</v>
      </c>
      <c r="F648" s="29" t="s">
        <v>4442</v>
      </c>
      <c r="G648" s="29"/>
      <c r="H648" s="13" t="s">
        <v>3370</v>
      </c>
      <c r="I648" s="13" t="s">
        <v>3338</v>
      </c>
      <c r="J648" s="30"/>
      <c r="K648" s="31">
        <v>6.9</v>
      </c>
      <c r="L648" s="31">
        <v>1.51</v>
      </c>
      <c r="M648" s="31"/>
      <c r="N648" s="32"/>
      <c r="O648" s="32"/>
      <c r="P648" s="32"/>
      <c r="Q648" s="32"/>
      <c r="R648" s="32"/>
      <c r="S648" s="32"/>
      <c r="T648" s="33">
        <v>1</v>
      </c>
      <c r="U648" s="33">
        <v>1</v>
      </c>
      <c r="V648" s="30">
        <v>33532</v>
      </c>
      <c r="W648" s="30"/>
      <c r="X648" s="34">
        <v>55153</v>
      </c>
      <c r="Y648" s="16">
        <v>1</v>
      </c>
      <c r="Z648" s="75" t="str">
        <f t="shared" si="10"/>
        <v>Unclassified</v>
      </c>
      <c r="AA648" s="75">
        <f>IF(IFERROR(MATCH(C648,REN_Existing_Resources!E:E,0),FALSE),1,0)</f>
        <v>0</v>
      </c>
    </row>
    <row r="649" spans="2:27" x14ac:dyDescent="0.25">
      <c r="B649" s="29" t="s">
        <v>3334</v>
      </c>
      <c r="C649" s="29" t="s">
        <v>4443</v>
      </c>
      <c r="D649" s="29" t="s">
        <v>3351</v>
      </c>
      <c r="E649" s="29" t="s">
        <v>3418</v>
      </c>
      <c r="F649" s="29" t="s">
        <v>4444</v>
      </c>
      <c r="G649" s="29" t="s">
        <v>4445</v>
      </c>
      <c r="H649" s="13" t="s">
        <v>3370</v>
      </c>
      <c r="I649" s="13" t="s">
        <v>3400</v>
      </c>
      <c r="J649" s="30" t="s">
        <v>3841</v>
      </c>
      <c r="K649" s="31">
        <v>91.84</v>
      </c>
      <c r="L649" s="31">
        <v>91</v>
      </c>
      <c r="M649" s="31">
        <v>41.328000000000003</v>
      </c>
      <c r="N649" s="32">
        <v>10028.038111006586</v>
      </c>
      <c r="O649" s="32">
        <v>9371.5836155534653</v>
      </c>
      <c r="P649" s="32">
        <v>13280.96359011881</v>
      </c>
      <c r="Q649" s="32">
        <v>276.47036688617123</v>
      </c>
      <c r="R649" s="32">
        <v>276.47036688617123</v>
      </c>
      <c r="S649" s="32"/>
      <c r="T649" s="33">
        <v>1</v>
      </c>
      <c r="U649" s="33">
        <v>1</v>
      </c>
      <c r="V649" s="30">
        <v>41400</v>
      </c>
      <c r="W649" s="30"/>
      <c r="X649" s="34">
        <v>55153</v>
      </c>
      <c r="Y649" s="16">
        <v>1</v>
      </c>
      <c r="Z649" s="75" t="str">
        <f t="shared" si="10"/>
        <v>CAISO_Peaker1</v>
      </c>
      <c r="AA649" s="75">
        <f>IF(IFERROR(MATCH(C649,REN_Existing_Resources!E:E,0),FALSE),1,0)</f>
        <v>0</v>
      </c>
    </row>
    <row r="650" spans="2:27" x14ac:dyDescent="0.25">
      <c r="B650" s="29" t="s">
        <v>3334</v>
      </c>
      <c r="C650" s="29" t="s">
        <v>4446</v>
      </c>
      <c r="D650" s="29" t="s">
        <v>3351</v>
      </c>
      <c r="E650" s="29" t="s">
        <v>3418</v>
      </c>
      <c r="F650" s="29" t="s">
        <v>4447</v>
      </c>
      <c r="G650" s="29" t="s">
        <v>4448</v>
      </c>
      <c r="H650" s="13" t="s">
        <v>3370</v>
      </c>
      <c r="I650" s="13" t="s">
        <v>3400</v>
      </c>
      <c r="J650" s="30" t="s">
        <v>3841</v>
      </c>
      <c r="K650" s="31">
        <v>91.56</v>
      </c>
      <c r="L650" s="31">
        <v>91</v>
      </c>
      <c r="M650" s="31">
        <v>41.202000000000005</v>
      </c>
      <c r="N650" s="32">
        <v>9997.4648240827846</v>
      </c>
      <c r="O650" s="32">
        <v>9371.5836155534653</v>
      </c>
      <c r="P650" s="32">
        <v>13280.96359011881</v>
      </c>
      <c r="Q650" s="32">
        <v>275.6274694261524</v>
      </c>
      <c r="R650" s="32">
        <v>275.6274694261524</v>
      </c>
      <c r="S650" s="32"/>
      <c r="T650" s="33">
        <v>1</v>
      </c>
      <c r="U650" s="33">
        <v>1</v>
      </c>
      <c r="V650" s="30">
        <v>41400</v>
      </c>
      <c r="W650" s="30"/>
      <c r="X650" s="34">
        <v>55153</v>
      </c>
      <c r="Y650" s="16">
        <v>1</v>
      </c>
      <c r="Z650" s="75" t="str">
        <f t="shared" si="10"/>
        <v>CAISO_Peaker1</v>
      </c>
      <c r="AA650" s="75">
        <f>IF(IFERROR(MATCH(C650,REN_Existing_Resources!E:E,0),FALSE),1,0)</f>
        <v>0</v>
      </c>
    </row>
    <row r="651" spans="2:27" x14ac:dyDescent="0.25">
      <c r="B651" s="29" t="s">
        <v>3334</v>
      </c>
      <c r="C651" s="29" t="s">
        <v>4449</v>
      </c>
      <c r="D651" s="29" t="s">
        <v>3365</v>
      </c>
      <c r="E651" s="29"/>
      <c r="F651" s="29" t="s">
        <v>4450</v>
      </c>
      <c r="G651" s="29" t="s">
        <v>4451</v>
      </c>
      <c r="H651" s="13" t="s">
        <v>3355</v>
      </c>
      <c r="I651" s="13" t="s">
        <v>3356</v>
      </c>
      <c r="J651" s="30" t="s">
        <v>3841</v>
      </c>
      <c r="K651" s="31">
        <v>100.25</v>
      </c>
      <c r="L651" s="31">
        <v>95.24</v>
      </c>
      <c r="M651" s="31">
        <v>45.112500000000004</v>
      </c>
      <c r="N651" s="32">
        <v>10946.32534722222</v>
      </c>
      <c r="O651" s="32">
        <v>9371.5814814814821</v>
      </c>
      <c r="P651" s="32">
        <v>13280.958847736621</v>
      </c>
      <c r="Q651" s="32">
        <v>371.2962962962963</v>
      </c>
      <c r="R651" s="32">
        <v>371.2962962962963</v>
      </c>
      <c r="S651" s="32"/>
      <c r="T651" s="33">
        <v>1</v>
      </c>
      <c r="U651" s="33">
        <v>1</v>
      </c>
      <c r="V651" s="30">
        <v>39961</v>
      </c>
      <c r="W651" s="30"/>
      <c r="X651" s="34">
        <v>55153</v>
      </c>
      <c r="Y651" s="16">
        <v>4</v>
      </c>
      <c r="Z651" s="75" t="str">
        <f t="shared" si="10"/>
        <v>CAISO_Peaker1</v>
      </c>
      <c r="AA651" s="75">
        <f>IF(IFERROR(MATCH(C651,REN_Existing_Resources!E:E,0),FALSE),1,0)</f>
        <v>0</v>
      </c>
    </row>
    <row r="652" spans="2:27" x14ac:dyDescent="0.25">
      <c r="B652" s="29" t="s">
        <v>3334</v>
      </c>
      <c r="C652" s="29" t="s">
        <v>2365</v>
      </c>
      <c r="D652" s="29" t="s">
        <v>3365</v>
      </c>
      <c r="E652" s="29"/>
      <c r="F652" s="29" t="s">
        <v>4452</v>
      </c>
      <c r="G652" s="29"/>
      <c r="H652" s="13" t="s">
        <v>3404</v>
      </c>
      <c r="I652" s="13" t="s">
        <v>3338</v>
      </c>
      <c r="J652" s="30"/>
      <c r="K652" s="31">
        <v>3.5</v>
      </c>
      <c r="L652" s="31">
        <v>0.53</v>
      </c>
      <c r="M652" s="31"/>
      <c r="N652" s="32"/>
      <c r="O652" s="32"/>
      <c r="P652" s="32"/>
      <c r="Q652" s="32"/>
      <c r="R652" s="32"/>
      <c r="S652" s="32"/>
      <c r="T652" s="33">
        <v>0</v>
      </c>
      <c r="U652" s="33">
        <v>1</v>
      </c>
      <c r="V652" s="30">
        <v>41677</v>
      </c>
      <c r="W652" s="30"/>
      <c r="X652" s="34">
        <v>55153</v>
      </c>
      <c r="Y652" s="16">
        <v>1</v>
      </c>
      <c r="Z652" s="75" t="str">
        <f t="shared" si="10"/>
        <v>RenExistRes</v>
      </c>
      <c r="AA652" s="75">
        <f>IF(IFERROR(MATCH(C652,REN_Existing_Resources!E:E,0),FALSE),1,0)</f>
        <v>1</v>
      </c>
    </row>
    <row r="653" spans="2:27" x14ac:dyDescent="0.25">
      <c r="B653" s="29" t="s">
        <v>3334</v>
      </c>
      <c r="C653" s="29" t="s">
        <v>4453</v>
      </c>
      <c r="D653" s="29" t="s">
        <v>3339</v>
      </c>
      <c r="E653" s="29"/>
      <c r="F653" s="29"/>
      <c r="G653" s="29"/>
      <c r="H653" s="13" t="s">
        <v>3461</v>
      </c>
      <c r="I653" s="13" t="s">
        <v>3338</v>
      </c>
      <c r="J653" s="30"/>
      <c r="K653" s="31">
        <v>0</v>
      </c>
      <c r="L653" s="31">
        <v>0</v>
      </c>
      <c r="M653" s="31"/>
      <c r="N653" s="32"/>
      <c r="O653" s="32"/>
      <c r="P653" s="32"/>
      <c r="Q653" s="32"/>
      <c r="R653" s="32"/>
      <c r="S653" s="32"/>
      <c r="T653" s="33">
        <v>1</v>
      </c>
      <c r="U653" s="33">
        <v>1</v>
      </c>
      <c r="V653" s="74">
        <v>1</v>
      </c>
      <c r="W653" s="30"/>
      <c r="X653" s="34">
        <v>55153</v>
      </c>
      <c r="Y653" s="16">
        <v>1</v>
      </c>
      <c r="Z653" s="75" t="str">
        <f t="shared" si="10"/>
        <v>Unclassified</v>
      </c>
      <c r="AA653" s="75">
        <f>IF(IFERROR(MATCH(C653,REN_Existing_Resources!E:E,0),FALSE),1,0)</f>
        <v>0</v>
      </c>
    </row>
    <row r="654" spans="2:27" x14ac:dyDescent="0.25">
      <c r="B654" s="29" t="s">
        <v>3334</v>
      </c>
      <c r="C654" s="29" t="s">
        <v>1788</v>
      </c>
      <c r="D654" s="29" t="s">
        <v>3339</v>
      </c>
      <c r="E654" s="29"/>
      <c r="F654" s="29" t="s">
        <v>4454</v>
      </c>
      <c r="G654" s="29"/>
      <c r="H654" s="13" t="s">
        <v>3337</v>
      </c>
      <c r="I654" s="13" t="s">
        <v>3338</v>
      </c>
      <c r="J654" s="30"/>
      <c r="K654" s="31">
        <v>1.5</v>
      </c>
      <c r="L654" s="31">
        <v>0</v>
      </c>
      <c r="M654" s="31"/>
      <c r="N654" s="32"/>
      <c r="O654" s="32"/>
      <c r="P654" s="32"/>
      <c r="Q654" s="32"/>
      <c r="R654" s="32"/>
      <c r="S654" s="32"/>
      <c r="T654" s="33">
        <v>0</v>
      </c>
      <c r="U654" s="33">
        <v>1</v>
      </c>
      <c r="V654" s="30">
        <v>42347</v>
      </c>
      <c r="W654" s="30"/>
      <c r="X654" s="34">
        <v>55153</v>
      </c>
      <c r="Y654" s="16">
        <v>1</v>
      </c>
      <c r="Z654" s="75" t="str">
        <f t="shared" si="10"/>
        <v>RenExistRes</v>
      </c>
      <c r="AA654" s="75">
        <f>IF(IFERROR(MATCH(C654,REN_Existing_Resources!E:E,0),FALSE),1,0)</f>
        <v>1</v>
      </c>
    </row>
    <row r="655" spans="2:27" x14ac:dyDescent="0.25">
      <c r="B655" s="29" t="s">
        <v>3334</v>
      </c>
      <c r="C655" s="29" t="s">
        <v>1822</v>
      </c>
      <c r="D655" s="29" t="s">
        <v>3339</v>
      </c>
      <c r="E655" s="29" t="s">
        <v>3340</v>
      </c>
      <c r="F655" s="29" t="s">
        <v>4455</v>
      </c>
      <c r="G655" s="29"/>
      <c r="H655" s="13" t="s">
        <v>3337</v>
      </c>
      <c r="I655" s="13" t="s">
        <v>3338</v>
      </c>
      <c r="J655" s="30"/>
      <c r="K655" s="31">
        <v>20</v>
      </c>
      <c r="L655" s="31">
        <v>16.07</v>
      </c>
      <c r="M655" s="31"/>
      <c r="N655" s="32"/>
      <c r="O655" s="32"/>
      <c r="P655" s="32"/>
      <c r="Q655" s="32"/>
      <c r="R655" s="32"/>
      <c r="S655" s="32"/>
      <c r="T655" s="33">
        <v>0</v>
      </c>
      <c r="U655" s="33">
        <v>1</v>
      </c>
      <c r="V655" s="30">
        <v>42388</v>
      </c>
      <c r="W655" s="30"/>
      <c r="X655" s="34">
        <v>55153</v>
      </c>
      <c r="Y655" s="16">
        <v>1</v>
      </c>
      <c r="Z655" s="75" t="str">
        <f t="shared" si="10"/>
        <v>RenExistRes</v>
      </c>
      <c r="AA655" s="75">
        <f>IF(IFERROR(MATCH(C655,REN_Existing_Resources!E:E,0),FALSE),1,0)</f>
        <v>1</v>
      </c>
    </row>
    <row r="656" spans="2:27" x14ac:dyDescent="0.25">
      <c r="B656" s="29" t="s">
        <v>3334</v>
      </c>
      <c r="C656" s="29" t="s">
        <v>2354</v>
      </c>
      <c r="D656" s="29" t="s">
        <v>3397</v>
      </c>
      <c r="E656" s="29" t="s">
        <v>41</v>
      </c>
      <c r="F656" s="29" t="s">
        <v>4456</v>
      </c>
      <c r="G656" s="29"/>
      <c r="H656" s="13" t="s">
        <v>3404</v>
      </c>
      <c r="I656" s="13" t="s">
        <v>3338</v>
      </c>
      <c r="J656" s="30"/>
      <c r="K656" s="31">
        <v>265</v>
      </c>
      <c r="L656" s="31">
        <v>16.34</v>
      </c>
      <c r="M656" s="31"/>
      <c r="N656" s="32"/>
      <c r="O656" s="32"/>
      <c r="P656" s="32"/>
      <c r="Q656" s="32"/>
      <c r="R656" s="32"/>
      <c r="S656" s="32"/>
      <c r="T656" s="33">
        <v>0</v>
      </c>
      <c r="U656" s="33">
        <v>1</v>
      </c>
      <c r="V656" s="30">
        <v>41485</v>
      </c>
      <c r="W656" s="30"/>
      <c r="X656" s="34">
        <v>55153</v>
      </c>
      <c r="Y656" s="16">
        <v>1</v>
      </c>
      <c r="Z656" s="75" t="str">
        <f t="shared" si="10"/>
        <v>RenExistRes</v>
      </c>
      <c r="AA656" s="75">
        <f>IF(IFERROR(MATCH(C656,REN_Existing_Resources!E:E,0),FALSE),1,0)</f>
        <v>1</v>
      </c>
    </row>
    <row r="657" spans="2:27" x14ac:dyDescent="0.25">
      <c r="B657" s="29" t="s">
        <v>3334</v>
      </c>
      <c r="C657" s="29" t="s">
        <v>4449</v>
      </c>
      <c r="D657" s="29" t="s">
        <v>3365</v>
      </c>
      <c r="E657" s="29"/>
      <c r="F657" s="29" t="s">
        <v>4450</v>
      </c>
      <c r="G657" s="29" t="s">
        <v>4457</v>
      </c>
      <c r="H657" s="13" t="s">
        <v>3355</v>
      </c>
      <c r="I657" s="13" t="s">
        <v>3356</v>
      </c>
      <c r="J657" s="30" t="s">
        <v>3841</v>
      </c>
      <c r="K657" s="31">
        <v>100.25</v>
      </c>
      <c r="L657" s="31">
        <v>95.24</v>
      </c>
      <c r="M657" s="31">
        <v>45.112500000000004</v>
      </c>
      <c r="N657" s="32">
        <v>10946.32534722222</v>
      </c>
      <c r="O657" s="32">
        <v>9371.5814814814821</v>
      </c>
      <c r="P657" s="32">
        <v>13280.958847736621</v>
      </c>
      <c r="Q657" s="32">
        <v>371.2962962962963</v>
      </c>
      <c r="R657" s="32">
        <v>371.2962962962963</v>
      </c>
      <c r="S657" s="32"/>
      <c r="T657" s="33">
        <v>1</v>
      </c>
      <c r="U657" s="33">
        <v>1</v>
      </c>
      <c r="V657" s="30">
        <v>39961</v>
      </c>
      <c r="W657" s="30"/>
      <c r="X657" s="34">
        <v>55153</v>
      </c>
      <c r="Y657" s="16">
        <v>4</v>
      </c>
      <c r="Z657" s="75" t="str">
        <f t="shared" si="10"/>
        <v>CAISO_Peaker1</v>
      </c>
      <c r="AA657" s="75">
        <f>IF(IFERROR(MATCH(C657,REN_Existing_Resources!E:E,0),FALSE),1,0)</f>
        <v>0</v>
      </c>
    </row>
    <row r="658" spans="2:27" x14ac:dyDescent="0.25">
      <c r="B658" s="29" t="s">
        <v>3334</v>
      </c>
      <c r="C658" s="29" t="s">
        <v>4449</v>
      </c>
      <c r="D658" s="29" t="s">
        <v>3365</v>
      </c>
      <c r="E658" s="29"/>
      <c r="F658" s="29" t="s">
        <v>4450</v>
      </c>
      <c r="G658" s="29" t="s">
        <v>4458</v>
      </c>
      <c r="H658" s="13" t="s">
        <v>3355</v>
      </c>
      <c r="I658" s="13" t="s">
        <v>3356</v>
      </c>
      <c r="J658" s="30" t="s">
        <v>3841</v>
      </c>
      <c r="K658" s="31">
        <v>100.25</v>
      </c>
      <c r="L658" s="31">
        <v>95.24</v>
      </c>
      <c r="M658" s="31">
        <v>45.112500000000004</v>
      </c>
      <c r="N658" s="32">
        <v>10946.32534722222</v>
      </c>
      <c r="O658" s="32">
        <v>9371.5814814814821</v>
      </c>
      <c r="P658" s="32">
        <v>13280.958847736621</v>
      </c>
      <c r="Q658" s="32">
        <v>371.2962962962963</v>
      </c>
      <c r="R658" s="32">
        <v>371.2962962962963</v>
      </c>
      <c r="S658" s="32"/>
      <c r="T658" s="33">
        <v>1</v>
      </c>
      <c r="U658" s="33">
        <v>1</v>
      </c>
      <c r="V658" s="30">
        <v>39961</v>
      </c>
      <c r="W658" s="30"/>
      <c r="X658" s="34">
        <v>55153</v>
      </c>
      <c r="Y658" s="16">
        <v>4</v>
      </c>
      <c r="Z658" s="75" t="str">
        <f t="shared" si="10"/>
        <v>CAISO_Peaker1</v>
      </c>
      <c r="AA658" s="75">
        <f>IF(IFERROR(MATCH(C658,REN_Existing_Resources!E:E,0),FALSE),1,0)</f>
        <v>0</v>
      </c>
    </row>
    <row r="659" spans="2:27" x14ac:dyDescent="0.25">
      <c r="B659" s="29" t="s">
        <v>3334</v>
      </c>
      <c r="C659" s="29" t="s">
        <v>4459</v>
      </c>
      <c r="D659" s="29" t="s">
        <v>3365</v>
      </c>
      <c r="E659" s="29"/>
      <c r="F659" s="29" t="s">
        <v>4460</v>
      </c>
      <c r="G659" s="29"/>
      <c r="H659" s="13" t="s">
        <v>3390</v>
      </c>
      <c r="I659" s="13" t="s">
        <v>3338</v>
      </c>
      <c r="J659" s="30" t="s">
        <v>3391</v>
      </c>
      <c r="K659" s="31">
        <v>3.8</v>
      </c>
      <c r="L659" s="31">
        <v>0.11</v>
      </c>
      <c r="M659" s="31"/>
      <c r="N659" s="32"/>
      <c r="O659" s="32"/>
      <c r="P659" s="32"/>
      <c r="Q659" s="32"/>
      <c r="R659" s="32"/>
      <c r="S659" s="32"/>
      <c r="T659" s="33">
        <v>0</v>
      </c>
      <c r="U659" s="33">
        <v>1</v>
      </c>
      <c r="V659" s="74">
        <v>1</v>
      </c>
      <c r="W659" s="30"/>
      <c r="X659" s="34">
        <v>55153</v>
      </c>
      <c r="Y659" s="16">
        <v>1</v>
      </c>
      <c r="Z659" s="75" t="str">
        <f t="shared" si="10"/>
        <v>CAISO_Hydro</v>
      </c>
      <c r="AA659" s="75">
        <f>IF(IFERROR(MATCH(C659,REN_Existing_Resources!E:E,0),FALSE),1,0)</f>
        <v>0</v>
      </c>
    </row>
    <row r="660" spans="2:27" x14ac:dyDescent="0.25">
      <c r="B660" s="29" t="s">
        <v>3334</v>
      </c>
      <c r="C660" s="29" t="s">
        <v>82</v>
      </c>
      <c r="D660" s="29" t="s">
        <v>83</v>
      </c>
      <c r="E660" s="29" t="s">
        <v>3348</v>
      </c>
      <c r="F660" s="29" t="s">
        <v>4461</v>
      </c>
      <c r="G660" s="29"/>
      <c r="H660" s="13" t="s">
        <v>3488</v>
      </c>
      <c r="I660" s="13" t="s">
        <v>3338</v>
      </c>
      <c r="J660" s="30"/>
      <c r="K660" s="31">
        <v>2</v>
      </c>
      <c r="L660" s="31">
        <v>1.38</v>
      </c>
      <c r="M660" s="31"/>
      <c r="N660" s="32"/>
      <c r="O660" s="32"/>
      <c r="P660" s="32"/>
      <c r="Q660" s="32"/>
      <c r="R660" s="32"/>
      <c r="S660" s="32"/>
      <c r="T660" s="33">
        <v>0</v>
      </c>
      <c r="U660" s="33">
        <v>1</v>
      </c>
      <c r="V660" s="30">
        <v>41708</v>
      </c>
      <c r="W660" s="30"/>
      <c r="X660" s="34">
        <v>55153</v>
      </c>
      <c r="Y660" s="16">
        <v>1</v>
      </c>
      <c r="Z660" s="75" t="str">
        <f t="shared" si="10"/>
        <v>RenExistRes</v>
      </c>
      <c r="AA660" s="75">
        <f>IF(IFERROR(MATCH(C660,REN_Existing_Resources!E:E,0),FALSE),1,0)</f>
        <v>1</v>
      </c>
    </row>
    <row r="661" spans="2:27" x14ac:dyDescent="0.25">
      <c r="B661" s="29" t="s">
        <v>3334</v>
      </c>
      <c r="C661" s="29" t="s">
        <v>949</v>
      </c>
      <c r="D661" s="29" t="s">
        <v>83</v>
      </c>
      <c r="E661" s="29" t="s">
        <v>3348</v>
      </c>
      <c r="F661" s="29" t="s">
        <v>4462</v>
      </c>
      <c r="G661" s="29"/>
      <c r="H661" s="13" t="s">
        <v>3337</v>
      </c>
      <c r="I661" s="13" t="s">
        <v>3338</v>
      </c>
      <c r="J661" s="30"/>
      <c r="K661" s="31">
        <v>20</v>
      </c>
      <c r="L661" s="31">
        <v>16.670000000000002</v>
      </c>
      <c r="M661" s="31"/>
      <c r="N661" s="32"/>
      <c r="O661" s="32"/>
      <c r="P661" s="32"/>
      <c r="Q661" s="32"/>
      <c r="R661" s="32"/>
      <c r="S661" s="32"/>
      <c r="T661" s="33">
        <v>0</v>
      </c>
      <c r="U661" s="33">
        <v>1</v>
      </c>
      <c r="V661" s="30">
        <v>42003</v>
      </c>
      <c r="W661" s="30"/>
      <c r="X661" s="34">
        <v>55153</v>
      </c>
      <c r="Y661" s="16">
        <v>1</v>
      </c>
      <c r="Z661" s="75" t="str">
        <f t="shared" si="10"/>
        <v>RenExistRes</v>
      </c>
      <c r="AA661" s="75">
        <f>IF(IFERROR(MATCH(C661,REN_Existing_Resources!E:E,0),FALSE),1,0)</f>
        <v>1</v>
      </c>
    </row>
    <row r="662" spans="2:27" x14ac:dyDescent="0.25">
      <c r="B662" s="29" t="s">
        <v>3334</v>
      </c>
      <c r="C662" s="29" t="s">
        <v>4463</v>
      </c>
      <c r="D662" s="29" t="s">
        <v>3351</v>
      </c>
      <c r="E662" s="29" t="s">
        <v>3352</v>
      </c>
      <c r="F662" s="29" t="s">
        <v>4464</v>
      </c>
      <c r="G662" s="29"/>
      <c r="H662" s="13" t="s">
        <v>3390</v>
      </c>
      <c r="I662" s="13" t="s">
        <v>3338</v>
      </c>
      <c r="J662" s="30" t="s">
        <v>3391</v>
      </c>
      <c r="K662" s="31">
        <v>3.13</v>
      </c>
      <c r="L662" s="31">
        <v>3.13</v>
      </c>
      <c r="M662" s="31"/>
      <c r="N662" s="32"/>
      <c r="O662" s="32"/>
      <c r="P662" s="32"/>
      <c r="Q662" s="32"/>
      <c r="R662" s="32"/>
      <c r="S662" s="32"/>
      <c r="T662" s="33">
        <v>0</v>
      </c>
      <c r="U662" s="33">
        <v>1</v>
      </c>
      <c r="V662" s="30">
        <v>28907</v>
      </c>
      <c r="W662" s="30"/>
      <c r="X662" s="34">
        <v>55153</v>
      </c>
      <c r="Y662" s="16">
        <v>1</v>
      </c>
      <c r="Z662" s="75" t="str">
        <f t="shared" si="10"/>
        <v>CAISO_Hydro</v>
      </c>
      <c r="AA662" s="75">
        <f>IF(IFERROR(MATCH(C662,REN_Existing_Resources!E:E,0),FALSE),1,0)</f>
        <v>0</v>
      </c>
    </row>
    <row r="663" spans="2:27" x14ac:dyDescent="0.25">
      <c r="B663" s="29" t="s">
        <v>3334</v>
      </c>
      <c r="C663" s="29" t="s">
        <v>2630</v>
      </c>
      <c r="D663" s="29" t="s">
        <v>3351</v>
      </c>
      <c r="E663" s="29" t="s">
        <v>3352</v>
      </c>
      <c r="F663" s="29" t="s">
        <v>4465</v>
      </c>
      <c r="G663" s="29" t="s">
        <v>4466</v>
      </c>
      <c r="H663" s="13" t="s">
        <v>3370</v>
      </c>
      <c r="I663" s="13" t="s">
        <v>3363</v>
      </c>
      <c r="J663" s="30" t="s">
        <v>3364</v>
      </c>
      <c r="K663" s="35">
        <v>20.61</v>
      </c>
      <c r="L663" s="35">
        <v>20.61</v>
      </c>
      <c r="M663" s="35">
        <v>20.61</v>
      </c>
      <c r="N663" s="32"/>
      <c r="O663" s="32">
        <v>7606.0303582401057</v>
      </c>
      <c r="P663" s="32">
        <v>7606.0303582401057</v>
      </c>
      <c r="Q663" s="32"/>
      <c r="R663" s="32"/>
      <c r="S663" s="32"/>
      <c r="T663" s="33">
        <v>1</v>
      </c>
      <c r="U663" s="33">
        <v>1</v>
      </c>
      <c r="V663" s="30">
        <v>41214</v>
      </c>
      <c r="W663" s="30"/>
      <c r="X663" s="34">
        <v>55153</v>
      </c>
      <c r="Y663" s="16">
        <v>1</v>
      </c>
      <c r="Z663" s="75" t="str">
        <f t="shared" si="10"/>
        <v>CAISO_CHP</v>
      </c>
      <c r="AA663" s="75">
        <f>IF(IFERROR(MATCH(C663,REN_Existing_Resources!E:E,0),FALSE),1,0)</f>
        <v>1</v>
      </c>
    </row>
    <row r="664" spans="2:27" x14ac:dyDescent="0.25">
      <c r="B664" s="29" t="s">
        <v>3334</v>
      </c>
      <c r="C664" s="29" t="s">
        <v>1350</v>
      </c>
      <c r="D664" s="29" t="s">
        <v>3351</v>
      </c>
      <c r="E664" s="29" t="s">
        <v>3352</v>
      </c>
      <c r="F664" s="29" t="s">
        <v>4467</v>
      </c>
      <c r="G664" s="29"/>
      <c r="H664" s="13" t="s">
        <v>3390</v>
      </c>
      <c r="I664" s="13" t="s">
        <v>3338</v>
      </c>
      <c r="J664" s="30" t="s">
        <v>3391</v>
      </c>
      <c r="K664" s="31">
        <v>13.3</v>
      </c>
      <c r="L664" s="31">
        <v>0.06</v>
      </c>
      <c r="M664" s="31"/>
      <c r="N664" s="32"/>
      <c r="O664" s="32"/>
      <c r="P664" s="32"/>
      <c r="Q664" s="32"/>
      <c r="R664" s="32"/>
      <c r="S664" s="32"/>
      <c r="T664" s="33">
        <v>0</v>
      </c>
      <c r="U664" s="33">
        <v>1</v>
      </c>
      <c r="V664" s="30">
        <v>30682</v>
      </c>
      <c r="W664" s="30"/>
      <c r="X664" s="34">
        <v>55153</v>
      </c>
      <c r="Y664" s="16">
        <v>1</v>
      </c>
      <c r="Z664" s="75" t="str">
        <f t="shared" si="10"/>
        <v>CAISO_Hydro</v>
      </c>
      <c r="AA664" s="75">
        <f>IF(IFERROR(MATCH(C664,REN_Existing_Resources!E:E,0),FALSE),1,0)</f>
        <v>1</v>
      </c>
    </row>
    <row r="665" spans="2:27" x14ac:dyDescent="0.25">
      <c r="B665" s="29" t="s">
        <v>3334</v>
      </c>
      <c r="C665" s="29" t="s">
        <v>4468</v>
      </c>
      <c r="D665" s="29" t="s">
        <v>3351</v>
      </c>
      <c r="E665" s="29" t="s">
        <v>3352</v>
      </c>
      <c r="F665" s="29" t="s">
        <v>4468</v>
      </c>
      <c r="G665" s="29"/>
      <c r="H665" s="13" t="s">
        <v>3488</v>
      </c>
      <c r="I665" s="13" t="s">
        <v>3338</v>
      </c>
      <c r="J665" s="30"/>
      <c r="K665" s="31">
        <v>5.6</v>
      </c>
      <c r="L665" s="31">
        <v>0.05</v>
      </c>
      <c r="M665" s="31"/>
      <c r="N665" s="32"/>
      <c r="O665" s="32"/>
      <c r="P665" s="32"/>
      <c r="Q665" s="32"/>
      <c r="R665" s="32"/>
      <c r="S665" s="32"/>
      <c r="T665" s="33">
        <v>0</v>
      </c>
      <c r="U665" s="33">
        <v>1</v>
      </c>
      <c r="V665" s="30">
        <v>37377</v>
      </c>
      <c r="W665" s="30"/>
      <c r="X665" s="34">
        <v>55153</v>
      </c>
      <c r="Y665" s="16">
        <v>1</v>
      </c>
      <c r="Z665" s="75" t="str">
        <f t="shared" si="10"/>
        <v>Unclassified</v>
      </c>
      <c r="AA665" s="75">
        <f>IF(IFERROR(MATCH(C665,REN_Existing_Resources!E:E,0),FALSE),1,0)</f>
        <v>0</v>
      </c>
    </row>
    <row r="666" spans="2:27" x14ac:dyDescent="0.25">
      <c r="B666" s="29" t="s">
        <v>3334</v>
      </c>
      <c r="C666" s="29" t="s">
        <v>869</v>
      </c>
      <c r="D666" s="29" t="s">
        <v>3365</v>
      </c>
      <c r="E666" s="29"/>
      <c r="F666" s="29" t="s">
        <v>4469</v>
      </c>
      <c r="G666" s="29"/>
      <c r="H666" s="13" t="s">
        <v>3337</v>
      </c>
      <c r="I666" s="13" t="s">
        <v>3338</v>
      </c>
      <c r="J666" s="30"/>
      <c r="K666" s="31">
        <v>20</v>
      </c>
      <c r="L666" s="31">
        <v>19.8</v>
      </c>
      <c r="M666" s="31"/>
      <c r="N666" s="32"/>
      <c r="O666" s="32"/>
      <c r="P666" s="32"/>
      <c r="Q666" s="32"/>
      <c r="R666" s="32"/>
      <c r="S666" s="32"/>
      <c r="T666" s="33">
        <v>0</v>
      </c>
      <c r="U666" s="33">
        <v>1</v>
      </c>
      <c r="V666" s="30">
        <v>41447</v>
      </c>
      <c r="W666" s="30"/>
      <c r="X666" s="34">
        <v>55153</v>
      </c>
      <c r="Y666" s="16">
        <v>1</v>
      </c>
      <c r="Z666" s="75" t="str">
        <f t="shared" si="10"/>
        <v>RenExistRes</v>
      </c>
      <c r="AA666" s="75">
        <f>IF(IFERROR(MATCH(C666,REN_Existing_Resources!E:E,0),FALSE),1,0)</f>
        <v>1</v>
      </c>
    </row>
    <row r="667" spans="2:27" x14ac:dyDescent="0.25">
      <c r="B667" s="29" t="s">
        <v>3334</v>
      </c>
      <c r="C667" s="29" t="s">
        <v>905</v>
      </c>
      <c r="D667" s="29" t="s">
        <v>3365</v>
      </c>
      <c r="E667" s="29"/>
      <c r="F667" s="29" t="s">
        <v>4470</v>
      </c>
      <c r="G667" s="29"/>
      <c r="H667" s="13" t="s">
        <v>3337</v>
      </c>
      <c r="I667" s="13" t="s">
        <v>3338</v>
      </c>
      <c r="J667" s="30"/>
      <c r="K667" s="31">
        <v>19.75</v>
      </c>
      <c r="L667" s="31">
        <v>17.190000000000001</v>
      </c>
      <c r="M667" s="31"/>
      <c r="N667" s="32"/>
      <c r="O667" s="32"/>
      <c r="P667" s="32"/>
      <c r="Q667" s="32"/>
      <c r="R667" s="32"/>
      <c r="S667" s="32"/>
      <c r="T667" s="33">
        <v>0</v>
      </c>
      <c r="U667" s="33">
        <v>1</v>
      </c>
      <c r="V667" s="30">
        <v>41913</v>
      </c>
      <c r="W667" s="30"/>
      <c r="X667" s="34">
        <v>55153</v>
      </c>
      <c r="Y667" s="16">
        <v>1</v>
      </c>
      <c r="Z667" s="75" t="str">
        <f t="shared" si="10"/>
        <v>RenExistRes</v>
      </c>
      <c r="AA667" s="75">
        <f>IF(IFERROR(MATCH(C667,REN_Existing_Resources!E:E,0),FALSE),1,0)</f>
        <v>1</v>
      </c>
    </row>
    <row r="668" spans="2:27" x14ac:dyDescent="0.25">
      <c r="B668" s="29" t="s">
        <v>3334</v>
      </c>
      <c r="C668" s="29" t="s">
        <v>534</v>
      </c>
      <c r="D668" s="29" t="s">
        <v>3365</v>
      </c>
      <c r="E668" s="29"/>
      <c r="F668" s="29" t="s">
        <v>4471</v>
      </c>
      <c r="G668" s="29"/>
      <c r="H668" s="13" t="s">
        <v>3390</v>
      </c>
      <c r="I668" s="13" t="s">
        <v>3338</v>
      </c>
      <c r="J668" s="30"/>
      <c r="K668" s="31">
        <v>5.8</v>
      </c>
      <c r="L668" s="31">
        <v>0</v>
      </c>
      <c r="M668" s="31"/>
      <c r="N668" s="32"/>
      <c r="O668" s="32"/>
      <c r="P668" s="32"/>
      <c r="Q668" s="32"/>
      <c r="R668" s="32"/>
      <c r="S668" s="32"/>
      <c r="T668" s="33">
        <v>0</v>
      </c>
      <c r="U668" s="33">
        <v>1</v>
      </c>
      <c r="V668" s="30">
        <v>32876</v>
      </c>
      <c r="W668" s="30"/>
      <c r="X668" s="34">
        <v>55153</v>
      </c>
      <c r="Y668" s="16">
        <v>1</v>
      </c>
      <c r="Z668" s="75" t="str">
        <f t="shared" si="10"/>
        <v>RenExistRes</v>
      </c>
      <c r="AA668" s="75">
        <f>IF(IFERROR(MATCH(C668,REN_Existing_Resources!E:E,0),FALSE),1,0)</f>
        <v>1</v>
      </c>
    </row>
    <row r="669" spans="2:27" x14ac:dyDescent="0.25">
      <c r="B669" s="29" t="s">
        <v>3334</v>
      </c>
      <c r="C669" s="29" t="s">
        <v>4449</v>
      </c>
      <c r="D669" s="29" t="s">
        <v>3365</v>
      </c>
      <c r="E669" s="29"/>
      <c r="F669" s="29" t="s">
        <v>4450</v>
      </c>
      <c r="G669" s="29" t="s">
        <v>4472</v>
      </c>
      <c r="H669" s="13" t="s">
        <v>3355</v>
      </c>
      <c r="I669" s="13" t="s">
        <v>3356</v>
      </c>
      <c r="J669" s="30" t="s">
        <v>3841</v>
      </c>
      <c r="K669" s="31">
        <v>100.25</v>
      </c>
      <c r="L669" s="31">
        <v>95.24</v>
      </c>
      <c r="M669" s="31">
        <v>45.112500000000004</v>
      </c>
      <c r="N669" s="32">
        <v>10946.32534722222</v>
      </c>
      <c r="O669" s="32">
        <v>9371.5814814814821</v>
      </c>
      <c r="P669" s="32">
        <v>13280.958847736621</v>
      </c>
      <c r="Q669" s="32">
        <v>371.2962962962963</v>
      </c>
      <c r="R669" s="32">
        <v>371.2962962962963</v>
      </c>
      <c r="S669" s="32"/>
      <c r="T669" s="33">
        <v>1</v>
      </c>
      <c r="U669" s="33">
        <v>1</v>
      </c>
      <c r="V669" s="30">
        <v>39961</v>
      </c>
      <c r="W669" s="30"/>
      <c r="X669" s="34">
        <v>55153</v>
      </c>
      <c r="Y669" s="16">
        <v>4</v>
      </c>
      <c r="Z669" s="75" t="str">
        <f t="shared" si="10"/>
        <v>CAISO_Peaker1</v>
      </c>
      <c r="AA669" s="75">
        <f>IF(IFERROR(MATCH(C669,REN_Existing_Resources!E:E,0),FALSE),1,0)</f>
        <v>0</v>
      </c>
    </row>
    <row r="670" spans="2:27" x14ac:dyDescent="0.25">
      <c r="B670" s="29" t="s">
        <v>3334</v>
      </c>
      <c r="C670" s="29" t="s">
        <v>4473</v>
      </c>
      <c r="D670" s="29" t="s">
        <v>3351</v>
      </c>
      <c r="E670" s="29" t="s">
        <v>3352</v>
      </c>
      <c r="F670" s="29" t="s">
        <v>4474</v>
      </c>
      <c r="G670" s="29" t="s">
        <v>4475</v>
      </c>
      <c r="H670" s="13" t="s">
        <v>3370</v>
      </c>
      <c r="I670" s="13" t="s">
        <v>3400</v>
      </c>
      <c r="J670" s="30" t="s">
        <v>3841</v>
      </c>
      <c r="K670" s="31">
        <v>96.43</v>
      </c>
      <c r="L670" s="31">
        <v>96</v>
      </c>
      <c r="M670" s="31">
        <v>43.393500000000003</v>
      </c>
      <c r="N670" s="32">
        <v>10529.220629000001</v>
      </c>
      <c r="O670" s="32">
        <v>9337.6666666666679</v>
      </c>
      <c r="P670" s="32">
        <v>13285.037037037038</v>
      </c>
      <c r="Q670" s="32">
        <v>308.57600000000002</v>
      </c>
      <c r="R670" s="32">
        <v>308.57600000000002</v>
      </c>
      <c r="S670" s="32"/>
      <c r="T670" s="33">
        <v>1</v>
      </c>
      <c r="U670" s="33">
        <v>1</v>
      </c>
      <c r="V670" s="30">
        <v>41354</v>
      </c>
      <c r="W670" s="30"/>
      <c r="X670" s="34">
        <v>55153</v>
      </c>
      <c r="Y670" s="16">
        <v>1</v>
      </c>
      <c r="Z670" s="75" t="str">
        <f t="shared" si="10"/>
        <v>CAISO_Peaker1</v>
      </c>
      <c r="AA670" s="75">
        <f>IF(IFERROR(MATCH(C670,REN_Existing_Resources!E:E,0),FALSE),1,0)</f>
        <v>0</v>
      </c>
    </row>
    <row r="671" spans="2:27" x14ac:dyDescent="0.25">
      <c r="B671" s="29" t="s">
        <v>3334</v>
      </c>
      <c r="C671" s="29" t="s">
        <v>4476</v>
      </c>
      <c r="D671" s="29" t="s">
        <v>3351</v>
      </c>
      <c r="E671" s="29" t="s">
        <v>3352</v>
      </c>
      <c r="F671" s="29" t="s">
        <v>4477</v>
      </c>
      <c r="G671" s="29" t="s">
        <v>4478</v>
      </c>
      <c r="H671" s="13" t="s">
        <v>3370</v>
      </c>
      <c r="I671" s="13" t="s">
        <v>3400</v>
      </c>
      <c r="J671" s="30" t="s">
        <v>3841</v>
      </c>
      <c r="K671" s="31">
        <v>96.91</v>
      </c>
      <c r="L671" s="31">
        <v>96</v>
      </c>
      <c r="M671" s="31">
        <v>43.609499999999997</v>
      </c>
      <c r="N671" s="32">
        <v>10581.631973</v>
      </c>
      <c r="O671" s="32">
        <v>9337.6666666666679</v>
      </c>
      <c r="P671" s="32">
        <v>13285.037037037038</v>
      </c>
      <c r="Q671" s="32">
        <v>310.11200000000002</v>
      </c>
      <c r="R671" s="32">
        <v>310.11200000000002</v>
      </c>
      <c r="S671" s="32"/>
      <c r="T671" s="33">
        <v>1</v>
      </c>
      <c r="U671" s="33">
        <v>1</v>
      </c>
      <c r="V671" s="30">
        <v>41354</v>
      </c>
      <c r="W671" s="30"/>
      <c r="X671" s="34">
        <v>55153</v>
      </c>
      <c r="Y671" s="16">
        <v>1</v>
      </c>
      <c r="Z671" s="75" t="str">
        <f t="shared" si="10"/>
        <v>CAISO_Peaker1</v>
      </c>
      <c r="AA671" s="75">
        <f>IF(IFERROR(MATCH(C671,REN_Existing_Resources!E:E,0),FALSE),1,0)</f>
        <v>0</v>
      </c>
    </row>
    <row r="672" spans="2:27" x14ac:dyDescent="0.25">
      <c r="B672" s="29" t="s">
        <v>3334</v>
      </c>
      <c r="C672" s="29" t="s">
        <v>4479</v>
      </c>
      <c r="D672" s="29" t="s">
        <v>3351</v>
      </c>
      <c r="E672" s="29" t="s">
        <v>3352</v>
      </c>
      <c r="F672" s="29" t="s">
        <v>4480</v>
      </c>
      <c r="G672" s="29" t="s">
        <v>4481</v>
      </c>
      <c r="H672" s="13" t="s">
        <v>3370</v>
      </c>
      <c r="I672" s="13" t="s">
        <v>3400</v>
      </c>
      <c r="J672" s="30" t="s">
        <v>3841</v>
      </c>
      <c r="K672" s="31">
        <v>96.65</v>
      </c>
      <c r="L672" s="31">
        <v>96</v>
      </c>
      <c r="M672" s="31">
        <v>43.492500000000007</v>
      </c>
      <c r="N672" s="32">
        <v>10553.242495000002</v>
      </c>
      <c r="O672" s="32">
        <v>9337.6666666666679</v>
      </c>
      <c r="P672" s="32">
        <v>13285.037037037038</v>
      </c>
      <c r="Q672" s="32">
        <v>309.28000000000003</v>
      </c>
      <c r="R672" s="32">
        <v>309.28000000000003</v>
      </c>
      <c r="S672" s="32"/>
      <c r="T672" s="33">
        <v>1</v>
      </c>
      <c r="U672" s="33">
        <v>1</v>
      </c>
      <c r="V672" s="30">
        <v>41354</v>
      </c>
      <c r="W672" s="30"/>
      <c r="X672" s="34">
        <v>55153</v>
      </c>
      <c r="Y672" s="16">
        <v>1</v>
      </c>
      <c r="Z672" s="75" t="str">
        <f t="shared" si="10"/>
        <v>CAISO_Peaker1</v>
      </c>
      <c r="AA672" s="75">
        <f>IF(IFERROR(MATCH(C672,REN_Existing_Resources!E:E,0),FALSE),1,0)</f>
        <v>0</v>
      </c>
    </row>
    <row r="673" spans="2:27" x14ac:dyDescent="0.25">
      <c r="B673" s="29" t="s">
        <v>3334</v>
      </c>
      <c r="C673" s="29" t="s">
        <v>4482</v>
      </c>
      <c r="D673" s="29" t="s">
        <v>134</v>
      </c>
      <c r="E673" s="29" t="s">
        <v>3547</v>
      </c>
      <c r="F673" s="29" t="s">
        <v>4483</v>
      </c>
      <c r="G673" s="29"/>
      <c r="H673" s="13" t="s">
        <v>3390</v>
      </c>
      <c r="I673" s="13" t="s">
        <v>3338</v>
      </c>
      <c r="J673" s="30" t="s">
        <v>3391</v>
      </c>
      <c r="K673" s="31">
        <v>14</v>
      </c>
      <c r="L673" s="31">
        <v>0.37</v>
      </c>
      <c r="M673" s="31"/>
      <c r="N673" s="32"/>
      <c r="O673" s="32"/>
      <c r="P673" s="32"/>
      <c r="Q673" s="32"/>
      <c r="R673" s="32"/>
      <c r="S673" s="32"/>
      <c r="T673" s="33">
        <v>0</v>
      </c>
      <c r="U673" s="33">
        <v>1</v>
      </c>
      <c r="V673" s="30">
        <v>24473</v>
      </c>
      <c r="W673" s="30"/>
      <c r="X673" s="34">
        <v>55153</v>
      </c>
      <c r="Y673" s="16">
        <v>1</v>
      </c>
      <c r="Z673" s="75" t="str">
        <f t="shared" si="10"/>
        <v>CAISO_Hydro</v>
      </c>
      <c r="AA673" s="75">
        <f>IF(IFERROR(MATCH(C673,REN_Existing_Resources!E:E,0),FALSE),1,0)</f>
        <v>0</v>
      </c>
    </row>
    <row r="674" spans="2:27" x14ac:dyDescent="0.25">
      <c r="B674" s="29" t="s">
        <v>3334</v>
      </c>
      <c r="C674" s="29" t="s">
        <v>4484</v>
      </c>
      <c r="D674" s="29" t="s">
        <v>3365</v>
      </c>
      <c r="E674" s="29"/>
      <c r="F674" s="29" t="s">
        <v>4485</v>
      </c>
      <c r="G674" s="29"/>
      <c r="H674" s="13" t="s">
        <v>3390</v>
      </c>
      <c r="I674" s="13" t="s">
        <v>3338</v>
      </c>
      <c r="J674" s="30" t="s">
        <v>3391</v>
      </c>
      <c r="K674" s="31">
        <v>0.5</v>
      </c>
      <c r="L674" s="31">
        <v>0.12</v>
      </c>
      <c r="M674" s="31"/>
      <c r="N674" s="32"/>
      <c r="O674" s="32"/>
      <c r="P674" s="32"/>
      <c r="Q674" s="32"/>
      <c r="R674" s="32"/>
      <c r="S674" s="32"/>
      <c r="T674" s="33">
        <v>0</v>
      </c>
      <c r="U674" s="33">
        <v>1</v>
      </c>
      <c r="V674" s="30">
        <v>41801</v>
      </c>
      <c r="W674" s="30"/>
      <c r="X674" s="34">
        <v>55153</v>
      </c>
      <c r="Y674" s="16">
        <v>1</v>
      </c>
      <c r="Z674" s="75" t="str">
        <f t="shared" si="10"/>
        <v>CAISO_Hydro</v>
      </c>
      <c r="AA674" s="75">
        <f>IF(IFERROR(MATCH(C674,REN_Existing_Resources!E:E,0),FALSE),1,0)</f>
        <v>0</v>
      </c>
    </row>
    <row r="675" spans="2:27" x14ac:dyDescent="0.25">
      <c r="B675" s="29" t="s">
        <v>3334</v>
      </c>
      <c r="C675" s="29" t="s">
        <v>4486</v>
      </c>
      <c r="D675" s="29" t="s">
        <v>3365</v>
      </c>
      <c r="E675" s="29"/>
      <c r="F675" s="29" t="s">
        <v>4487</v>
      </c>
      <c r="G675" s="29"/>
      <c r="H675" s="13" t="s">
        <v>3337</v>
      </c>
      <c r="I675" s="13" t="s">
        <v>3338</v>
      </c>
      <c r="J675" s="30"/>
      <c r="K675" s="31">
        <v>1.5</v>
      </c>
      <c r="L675" s="31">
        <v>1.21</v>
      </c>
      <c r="M675" s="31"/>
      <c r="N675" s="32"/>
      <c r="O675" s="32"/>
      <c r="P675" s="32"/>
      <c r="Q675" s="32"/>
      <c r="R675" s="32"/>
      <c r="S675" s="32"/>
      <c r="T675" s="33">
        <v>0</v>
      </c>
      <c r="U675" s="33">
        <v>1</v>
      </c>
      <c r="V675" s="30">
        <v>42452</v>
      </c>
      <c r="W675" s="30"/>
      <c r="X675" s="34">
        <v>55153</v>
      </c>
      <c r="Y675" s="16">
        <v>1</v>
      </c>
      <c r="Z675" s="75" t="str">
        <f t="shared" si="10"/>
        <v>Unclassified</v>
      </c>
      <c r="AA675" s="75">
        <f>IF(IFERROR(MATCH(C675,REN_Existing_Resources!E:E,0),FALSE),1,0)</f>
        <v>0</v>
      </c>
    </row>
    <row r="676" spans="2:27" x14ac:dyDescent="0.25">
      <c r="B676" s="29" t="s">
        <v>3334</v>
      </c>
      <c r="C676" s="29" t="s">
        <v>4488</v>
      </c>
      <c r="D676" s="29" t="s">
        <v>3339</v>
      </c>
      <c r="E676" s="29" t="s">
        <v>4377</v>
      </c>
      <c r="F676" s="29" t="s">
        <v>4489</v>
      </c>
      <c r="G676" s="29" t="s">
        <v>4490</v>
      </c>
      <c r="H676" s="13" t="s">
        <v>3370</v>
      </c>
      <c r="I676" s="13" t="s">
        <v>3371</v>
      </c>
      <c r="J676" s="30" t="s">
        <v>3372</v>
      </c>
      <c r="K676" s="31">
        <v>741.27</v>
      </c>
      <c r="L676" s="31">
        <v>741.27</v>
      </c>
      <c r="M676" s="31">
        <v>60.021862348178139</v>
      </c>
      <c r="N676" s="32">
        <v>59652.357759919018</v>
      </c>
      <c r="O676" s="32">
        <v>9255.6173522267181</v>
      </c>
      <c r="P676" s="32">
        <v>17642.329299999998</v>
      </c>
      <c r="Q676" s="32">
        <v>741.27</v>
      </c>
      <c r="R676" s="32">
        <v>741.54009838056675</v>
      </c>
      <c r="S676" s="32"/>
      <c r="T676" s="33">
        <v>1</v>
      </c>
      <c r="U676" s="33">
        <v>1</v>
      </c>
      <c r="V676" s="30">
        <v>25934</v>
      </c>
      <c r="W676" s="30">
        <v>44196</v>
      </c>
      <c r="X676" s="34">
        <v>44196</v>
      </c>
      <c r="Y676" s="16">
        <v>1</v>
      </c>
      <c r="Z676" s="75" t="str">
        <f t="shared" si="10"/>
        <v>CAISO_ST</v>
      </c>
      <c r="AA676" s="75">
        <f>IF(IFERROR(MATCH(C676,REN_Existing_Resources!E:E,0),FALSE),1,0)</f>
        <v>0</v>
      </c>
    </row>
    <row r="677" spans="2:27" x14ac:dyDescent="0.25">
      <c r="B677" s="29" t="s">
        <v>3334</v>
      </c>
      <c r="C677" s="29" t="s">
        <v>4491</v>
      </c>
      <c r="D677" s="29" t="s">
        <v>3339</v>
      </c>
      <c r="E677" s="29" t="s">
        <v>4377</v>
      </c>
      <c r="F677" s="29" t="s">
        <v>4492</v>
      </c>
      <c r="G677" s="29" t="s">
        <v>4493</v>
      </c>
      <c r="H677" s="13" t="s">
        <v>3370</v>
      </c>
      <c r="I677" s="13" t="s">
        <v>3371</v>
      </c>
      <c r="J677" s="30" t="s">
        <v>3372</v>
      </c>
      <c r="K677" s="31">
        <v>775</v>
      </c>
      <c r="L677" s="31">
        <v>775</v>
      </c>
      <c r="M677" s="31">
        <v>60</v>
      </c>
      <c r="N677" s="32">
        <v>59630.63</v>
      </c>
      <c r="O677" s="32">
        <v>9032.0965832423135</v>
      </c>
      <c r="P677" s="32">
        <v>15304.118683417553</v>
      </c>
      <c r="Q677" s="32">
        <v>750</v>
      </c>
      <c r="R677" s="32">
        <v>750</v>
      </c>
      <c r="S677" s="32"/>
      <c r="T677" s="33">
        <v>1</v>
      </c>
      <c r="U677" s="33">
        <v>1</v>
      </c>
      <c r="V677" s="30">
        <v>25934</v>
      </c>
      <c r="W677" s="30">
        <v>44196</v>
      </c>
      <c r="X677" s="34">
        <v>44196</v>
      </c>
      <c r="Y677" s="16">
        <v>1</v>
      </c>
      <c r="Z677" s="75" t="str">
        <f t="shared" si="10"/>
        <v>CAISO_ST</v>
      </c>
      <c r="AA677" s="75">
        <f>IF(IFERROR(MATCH(C677,REN_Existing_Resources!E:E,0),FALSE),1,0)</f>
        <v>0</v>
      </c>
    </row>
    <row r="678" spans="2:27" x14ac:dyDescent="0.25">
      <c r="B678" s="29" t="s">
        <v>3334</v>
      </c>
      <c r="C678" s="29" t="s">
        <v>4494</v>
      </c>
      <c r="D678" s="29" t="s">
        <v>229</v>
      </c>
      <c r="E678" s="29" t="s">
        <v>3752</v>
      </c>
      <c r="F678" s="29" t="s">
        <v>4495</v>
      </c>
      <c r="G678" s="29" t="s">
        <v>4496</v>
      </c>
      <c r="H678" s="13" t="s">
        <v>3362</v>
      </c>
      <c r="I678" s="13" t="s">
        <v>3632</v>
      </c>
      <c r="J678" s="30" t="s">
        <v>3633</v>
      </c>
      <c r="K678" s="31">
        <v>1.0714285714285714</v>
      </c>
      <c r="L678" s="31">
        <v>1.0714285714285714</v>
      </c>
      <c r="M678" s="31">
        <v>0.3214285714285714</v>
      </c>
      <c r="N678" s="32">
        <v>11.358214285714286</v>
      </c>
      <c r="O678" s="32">
        <v>8316.7999999999993</v>
      </c>
      <c r="P678" s="32">
        <v>9350.0000000000018</v>
      </c>
      <c r="Q678" s="32">
        <v>191.32653061224491</v>
      </c>
      <c r="R678" s="32">
        <v>191.32653061224491</v>
      </c>
      <c r="S678" s="32"/>
      <c r="T678" s="33">
        <v>1</v>
      </c>
      <c r="U678" s="33">
        <v>1</v>
      </c>
      <c r="V678" s="30">
        <v>32860</v>
      </c>
      <c r="W678" s="30"/>
      <c r="X678" s="34">
        <v>55153</v>
      </c>
      <c r="Y678" s="16">
        <v>7</v>
      </c>
      <c r="Z678" s="75" t="str">
        <f t="shared" si="10"/>
        <v>CAISO_Reciprocating_Engine</v>
      </c>
      <c r="AA678" s="75">
        <f>IF(IFERROR(MATCH(C678,REN_Existing_Resources!E:E,0),FALSE),1,0)</f>
        <v>0</v>
      </c>
    </row>
    <row r="679" spans="2:27" x14ac:dyDescent="0.25">
      <c r="B679" s="29" t="s">
        <v>3334</v>
      </c>
      <c r="C679" s="29" t="s">
        <v>4494</v>
      </c>
      <c r="D679" s="29" t="s">
        <v>229</v>
      </c>
      <c r="E679" s="29" t="s">
        <v>3752</v>
      </c>
      <c r="F679" s="29" t="s">
        <v>4495</v>
      </c>
      <c r="G679" s="29" t="s">
        <v>4497</v>
      </c>
      <c r="H679" s="13" t="s">
        <v>3362</v>
      </c>
      <c r="I679" s="13" t="s">
        <v>3632</v>
      </c>
      <c r="J679" s="30" t="s">
        <v>3633</v>
      </c>
      <c r="K679" s="31">
        <v>1.0714285714285714</v>
      </c>
      <c r="L679" s="31">
        <v>1.0714285714285714</v>
      </c>
      <c r="M679" s="31">
        <v>0.26785714285714285</v>
      </c>
      <c r="N679" s="32">
        <v>11.358214285714286</v>
      </c>
      <c r="O679" s="32">
        <v>8710.5000000000018</v>
      </c>
      <c r="P679" s="32">
        <v>11220</v>
      </c>
      <c r="Q679" s="32">
        <v>191.32653061224491</v>
      </c>
      <c r="R679" s="32">
        <v>191.32653061224491</v>
      </c>
      <c r="S679" s="32"/>
      <c r="T679" s="33">
        <v>1</v>
      </c>
      <c r="U679" s="33">
        <v>1</v>
      </c>
      <c r="V679" s="30">
        <v>32860</v>
      </c>
      <c r="W679" s="30"/>
      <c r="X679" s="34">
        <v>55153</v>
      </c>
      <c r="Y679" s="16">
        <v>7</v>
      </c>
      <c r="Z679" s="75" t="str">
        <f t="shared" si="10"/>
        <v>CAISO_Reciprocating_Engine</v>
      </c>
      <c r="AA679" s="75">
        <f>IF(IFERROR(MATCH(C679,REN_Existing_Resources!E:E,0),FALSE),1,0)</f>
        <v>0</v>
      </c>
    </row>
    <row r="680" spans="2:27" x14ac:dyDescent="0.25">
      <c r="B680" s="29" t="s">
        <v>3334</v>
      </c>
      <c r="C680" s="29" t="s">
        <v>4494</v>
      </c>
      <c r="D680" s="29" t="s">
        <v>229</v>
      </c>
      <c r="E680" s="29" t="s">
        <v>3752</v>
      </c>
      <c r="F680" s="29" t="s">
        <v>4495</v>
      </c>
      <c r="G680" s="29" t="s">
        <v>4498</v>
      </c>
      <c r="H680" s="13" t="s">
        <v>3362</v>
      </c>
      <c r="I680" s="13" t="s">
        <v>3632</v>
      </c>
      <c r="J680" s="30" t="s">
        <v>3633</v>
      </c>
      <c r="K680" s="31">
        <v>1.0714285714285714</v>
      </c>
      <c r="L680" s="31">
        <v>1.0714285714285714</v>
      </c>
      <c r="M680" s="31">
        <v>0.26785714285714285</v>
      </c>
      <c r="N680" s="32">
        <v>11.358214285714286</v>
      </c>
      <c r="O680" s="32">
        <v>8710.5000000000018</v>
      </c>
      <c r="P680" s="32">
        <v>11220</v>
      </c>
      <c r="Q680" s="32">
        <v>191.32653061224491</v>
      </c>
      <c r="R680" s="32">
        <v>191.32653061224491</v>
      </c>
      <c r="S680" s="32"/>
      <c r="T680" s="33">
        <v>1</v>
      </c>
      <c r="U680" s="33">
        <v>1</v>
      </c>
      <c r="V680" s="30">
        <v>32860</v>
      </c>
      <c r="W680" s="30"/>
      <c r="X680" s="34">
        <v>55153</v>
      </c>
      <c r="Y680" s="16">
        <v>7</v>
      </c>
      <c r="Z680" s="75" t="str">
        <f t="shared" si="10"/>
        <v>CAISO_Reciprocating_Engine</v>
      </c>
      <c r="AA680" s="75">
        <f>IF(IFERROR(MATCH(C680,REN_Existing_Resources!E:E,0),FALSE),1,0)</f>
        <v>0</v>
      </c>
    </row>
    <row r="681" spans="2:27" x14ac:dyDescent="0.25">
      <c r="B681" s="29" t="s">
        <v>3334</v>
      </c>
      <c r="C681" s="29" t="s">
        <v>4494</v>
      </c>
      <c r="D681" s="29" t="s">
        <v>229</v>
      </c>
      <c r="E681" s="29" t="s">
        <v>3752</v>
      </c>
      <c r="F681" s="29" t="s">
        <v>4495</v>
      </c>
      <c r="G681" s="29" t="s">
        <v>4499</v>
      </c>
      <c r="H681" s="13" t="s">
        <v>3362</v>
      </c>
      <c r="I681" s="13" t="s">
        <v>3632</v>
      </c>
      <c r="J681" s="30" t="s">
        <v>3633</v>
      </c>
      <c r="K681" s="31">
        <v>1.0714285714285714</v>
      </c>
      <c r="L681" s="31">
        <v>1.0714285714285714</v>
      </c>
      <c r="M681" s="31">
        <v>0.26785714285714285</v>
      </c>
      <c r="N681" s="32">
        <v>11.358214285714286</v>
      </c>
      <c r="O681" s="32">
        <v>8710.5000000000018</v>
      </c>
      <c r="P681" s="32">
        <v>11220</v>
      </c>
      <c r="Q681" s="32">
        <v>191.32653061224491</v>
      </c>
      <c r="R681" s="32">
        <v>191.32653061224491</v>
      </c>
      <c r="S681" s="32"/>
      <c r="T681" s="33">
        <v>1</v>
      </c>
      <c r="U681" s="33">
        <v>1</v>
      </c>
      <c r="V681" s="30">
        <v>32860</v>
      </c>
      <c r="W681" s="30"/>
      <c r="X681" s="34">
        <v>55153</v>
      </c>
      <c r="Y681" s="16">
        <v>7</v>
      </c>
      <c r="Z681" s="75" t="str">
        <f t="shared" si="10"/>
        <v>CAISO_Reciprocating_Engine</v>
      </c>
      <c r="AA681" s="75">
        <f>IF(IFERROR(MATCH(C681,REN_Existing_Resources!E:E,0),FALSE),1,0)</f>
        <v>0</v>
      </c>
    </row>
    <row r="682" spans="2:27" x14ac:dyDescent="0.25">
      <c r="B682" s="29" t="s">
        <v>3334</v>
      </c>
      <c r="C682" s="29" t="s">
        <v>4494</v>
      </c>
      <c r="D682" s="29" t="s">
        <v>229</v>
      </c>
      <c r="E682" s="29" t="s">
        <v>3752</v>
      </c>
      <c r="F682" s="29" t="s">
        <v>4495</v>
      </c>
      <c r="G682" s="29" t="s">
        <v>4500</v>
      </c>
      <c r="H682" s="13" t="s">
        <v>3362</v>
      </c>
      <c r="I682" s="13" t="s">
        <v>3632</v>
      </c>
      <c r="J682" s="30" t="s">
        <v>3633</v>
      </c>
      <c r="K682" s="31">
        <v>1.0714285714285714</v>
      </c>
      <c r="L682" s="31">
        <v>1.0714285714285714</v>
      </c>
      <c r="M682" s="31">
        <v>0.26785714285714285</v>
      </c>
      <c r="N682" s="32">
        <v>11.358214285714286</v>
      </c>
      <c r="O682" s="32">
        <v>8710.5000000000018</v>
      </c>
      <c r="P682" s="32">
        <v>11220</v>
      </c>
      <c r="Q682" s="32">
        <v>191.32653061224491</v>
      </c>
      <c r="R682" s="32">
        <v>191.32653061224491</v>
      </c>
      <c r="S682" s="32"/>
      <c r="T682" s="33">
        <v>1</v>
      </c>
      <c r="U682" s="33">
        <v>1</v>
      </c>
      <c r="V682" s="30">
        <v>32860</v>
      </c>
      <c r="W682" s="30"/>
      <c r="X682" s="34">
        <v>55153</v>
      </c>
      <c r="Y682" s="16">
        <v>7</v>
      </c>
      <c r="Z682" s="75" t="str">
        <f t="shared" si="10"/>
        <v>CAISO_Reciprocating_Engine</v>
      </c>
      <c r="AA682" s="75">
        <f>IF(IFERROR(MATCH(C682,REN_Existing_Resources!E:E,0),FALSE),1,0)</f>
        <v>0</v>
      </c>
    </row>
    <row r="683" spans="2:27" x14ac:dyDescent="0.25">
      <c r="B683" s="29" t="s">
        <v>3334</v>
      </c>
      <c r="C683" s="29" t="s">
        <v>4494</v>
      </c>
      <c r="D683" s="29" t="s">
        <v>229</v>
      </c>
      <c r="E683" s="29" t="s">
        <v>3752</v>
      </c>
      <c r="F683" s="29" t="s">
        <v>4495</v>
      </c>
      <c r="G683" s="29" t="s">
        <v>4501</v>
      </c>
      <c r="H683" s="13" t="s">
        <v>3362</v>
      </c>
      <c r="I683" s="13" t="s">
        <v>3632</v>
      </c>
      <c r="J683" s="30" t="s">
        <v>3633</v>
      </c>
      <c r="K683" s="31">
        <v>1.0714285714285714</v>
      </c>
      <c r="L683" s="31">
        <v>1.0714285714285714</v>
      </c>
      <c r="M683" s="31">
        <v>0.26785714285714285</v>
      </c>
      <c r="N683" s="32">
        <v>11.358214285714286</v>
      </c>
      <c r="O683" s="32">
        <v>8710.5000000000018</v>
      </c>
      <c r="P683" s="32">
        <v>11220</v>
      </c>
      <c r="Q683" s="32">
        <v>191.32653061224491</v>
      </c>
      <c r="R683" s="32">
        <v>191.32653061224491</v>
      </c>
      <c r="S683" s="32"/>
      <c r="T683" s="33">
        <v>1</v>
      </c>
      <c r="U683" s="33">
        <v>1</v>
      </c>
      <c r="V683" s="30">
        <v>32860</v>
      </c>
      <c r="W683" s="30"/>
      <c r="X683" s="34">
        <v>55153</v>
      </c>
      <c r="Y683" s="16">
        <v>7</v>
      </c>
      <c r="Z683" s="75" t="str">
        <f t="shared" si="10"/>
        <v>CAISO_Reciprocating_Engine</v>
      </c>
      <c r="AA683" s="75">
        <f>IF(IFERROR(MATCH(C683,REN_Existing_Resources!E:E,0),FALSE),1,0)</f>
        <v>0</v>
      </c>
    </row>
    <row r="684" spans="2:27" x14ac:dyDescent="0.25">
      <c r="B684" s="29" t="s">
        <v>3334</v>
      </c>
      <c r="C684" s="29" t="s">
        <v>4494</v>
      </c>
      <c r="D684" s="29" t="s">
        <v>229</v>
      </c>
      <c r="E684" s="29" t="s">
        <v>3752</v>
      </c>
      <c r="F684" s="29" t="s">
        <v>4495</v>
      </c>
      <c r="G684" s="29" t="s">
        <v>4502</v>
      </c>
      <c r="H684" s="13" t="s">
        <v>3362</v>
      </c>
      <c r="I684" s="13" t="s">
        <v>3632</v>
      </c>
      <c r="J684" s="30" t="s">
        <v>3633</v>
      </c>
      <c r="K684" s="31">
        <v>1.0714285714285714</v>
      </c>
      <c r="L684" s="31">
        <v>1.0714285714285714</v>
      </c>
      <c r="M684" s="31">
        <v>0.26785714285714285</v>
      </c>
      <c r="N684" s="32">
        <v>11.358214285714286</v>
      </c>
      <c r="O684" s="32">
        <v>8710.5000000000018</v>
      </c>
      <c r="P684" s="32">
        <v>11220</v>
      </c>
      <c r="Q684" s="32">
        <v>191.32653061224491</v>
      </c>
      <c r="R684" s="32">
        <v>191.32653061224491</v>
      </c>
      <c r="S684" s="32"/>
      <c r="T684" s="33">
        <v>1</v>
      </c>
      <c r="U684" s="33">
        <v>1</v>
      </c>
      <c r="V684" s="30">
        <v>32860</v>
      </c>
      <c r="W684" s="30"/>
      <c r="X684" s="34">
        <v>55153</v>
      </c>
      <c r="Y684" s="16">
        <v>7</v>
      </c>
      <c r="Z684" s="75" t="str">
        <f t="shared" si="10"/>
        <v>CAISO_Reciprocating_Engine</v>
      </c>
      <c r="AA684" s="75">
        <f>IF(IFERROR(MATCH(C684,REN_Existing_Resources!E:E,0),FALSE),1,0)</f>
        <v>0</v>
      </c>
    </row>
    <row r="685" spans="2:27" x14ac:dyDescent="0.25">
      <c r="B685" s="29" t="s">
        <v>3334</v>
      </c>
      <c r="C685" s="29" t="s">
        <v>4503</v>
      </c>
      <c r="D685" s="29" t="s">
        <v>3339</v>
      </c>
      <c r="E685" s="29" t="s">
        <v>3340</v>
      </c>
      <c r="F685" s="29" t="s">
        <v>4503</v>
      </c>
      <c r="G685" s="29"/>
      <c r="H685" s="13" t="s">
        <v>3461</v>
      </c>
      <c r="I685" s="13" t="s">
        <v>3338</v>
      </c>
      <c r="J685" s="30"/>
      <c r="K685" s="31">
        <v>0</v>
      </c>
      <c r="L685" s="31">
        <v>18</v>
      </c>
      <c r="M685" s="31"/>
      <c r="N685" s="32"/>
      <c r="O685" s="32"/>
      <c r="P685" s="32"/>
      <c r="Q685" s="32"/>
      <c r="R685" s="32"/>
      <c r="S685" s="32"/>
      <c r="T685" s="33">
        <v>1</v>
      </c>
      <c r="U685" s="33">
        <v>1</v>
      </c>
      <c r="V685" s="74">
        <v>1</v>
      </c>
      <c r="W685" s="30"/>
      <c r="X685" s="34">
        <v>55153</v>
      </c>
      <c r="Y685" s="16">
        <v>1</v>
      </c>
      <c r="Z685" s="75" t="str">
        <f t="shared" si="10"/>
        <v>Unclassified</v>
      </c>
      <c r="AA685" s="75">
        <f>IF(IFERROR(MATCH(C685,REN_Existing_Resources!E:E,0),FALSE),1,0)</f>
        <v>0</v>
      </c>
    </row>
    <row r="686" spans="2:27" x14ac:dyDescent="0.25">
      <c r="B686" s="29" t="s">
        <v>3334</v>
      </c>
      <c r="C686" s="29" t="s">
        <v>2205</v>
      </c>
      <c r="D686" s="29" t="s">
        <v>3397</v>
      </c>
      <c r="E686" s="29" t="s">
        <v>1901</v>
      </c>
      <c r="F686" s="29" t="s">
        <v>4504</v>
      </c>
      <c r="G686" s="29"/>
      <c r="H686" s="13" t="s">
        <v>3488</v>
      </c>
      <c r="I686" s="13" t="s">
        <v>3338</v>
      </c>
      <c r="J686" s="30"/>
      <c r="K686" s="31">
        <v>1.5</v>
      </c>
      <c r="L686" s="31">
        <v>0</v>
      </c>
      <c r="M686" s="31"/>
      <c r="N686" s="32"/>
      <c r="O686" s="32"/>
      <c r="P686" s="32"/>
      <c r="Q686" s="32"/>
      <c r="R686" s="32"/>
      <c r="S686" s="32"/>
      <c r="T686" s="33">
        <v>0</v>
      </c>
      <c r="U686" s="33">
        <v>1</v>
      </c>
      <c r="V686" s="30">
        <v>41712</v>
      </c>
      <c r="W686" s="30"/>
      <c r="X686" s="34">
        <v>55153</v>
      </c>
      <c r="Y686" s="16">
        <v>1</v>
      </c>
      <c r="Z686" s="75" t="str">
        <f t="shared" si="10"/>
        <v>RenExistRes</v>
      </c>
      <c r="AA686" s="75">
        <f>IF(IFERROR(MATCH(C686,REN_Existing_Resources!E:E,0),FALSE),1,0)</f>
        <v>1</v>
      </c>
    </row>
    <row r="687" spans="2:27" x14ac:dyDescent="0.25">
      <c r="B687" s="29" t="s">
        <v>3334</v>
      </c>
      <c r="C687" s="29" t="s">
        <v>2208</v>
      </c>
      <c r="D687" s="29" t="s">
        <v>3397</v>
      </c>
      <c r="E687" s="29" t="s">
        <v>1901</v>
      </c>
      <c r="F687" s="29" t="s">
        <v>4505</v>
      </c>
      <c r="G687" s="29"/>
      <c r="H687" s="13" t="s">
        <v>3488</v>
      </c>
      <c r="I687" s="13" t="s">
        <v>3338</v>
      </c>
      <c r="J687" s="30"/>
      <c r="K687" s="31">
        <v>1.5</v>
      </c>
      <c r="L687" s="31">
        <v>0</v>
      </c>
      <c r="M687" s="31"/>
      <c r="N687" s="32"/>
      <c r="O687" s="32"/>
      <c r="P687" s="32"/>
      <c r="Q687" s="32"/>
      <c r="R687" s="32"/>
      <c r="S687" s="32"/>
      <c r="T687" s="33">
        <v>0</v>
      </c>
      <c r="U687" s="33">
        <v>1</v>
      </c>
      <c r="V687" s="30">
        <v>41712</v>
      </c>
      <c r="W687" s="30"/>
      <c r="X687" s="34">
        <v>55153</v>
      </c>
      <c r="Y687" s="16">
        <v>1</v>
      </c>
      <c r="Z687" s="75" t="str">
        <f t="shared" si="10"/>
        <v>RenExistRes</v>
      </c>
      <c r="AA687" s="75">
        <f>IF(IFERROR(MATCH(C687,REN_Existing_Resources!E:E,0),FALSE),1,0)</f>
        <v>1</v>
      </c>
    </row>
    <row r="688" spans="2:27" x14ac:dyDescent="0.25">
      <c r="B688" s="29" t="s">
        <v>3334</v>
      </c>
      <c r="C688" s="29" t="s">
        <v>4506</v>
      </c>
      <c r="D688" s="29" t="s">
        <v>3351</v>
      </c>
      <c r="E688" s="29" t="s">
        <v>3352</v>
      </c>
      <c r="F688" s="29" t="s">
        <v>4507</v>
      </c>
      <c r="G688" s="29" t="s">
        <v>4508</v>
      </c>
      <c r="H688" s="13" t="s">
        <v>3370</v>
      </c>
      <c r="I688" s="13" t="s">
        <v>3400</v>
      </c>
      <c r="J688" s="30" t="s">
        <v>3841</v>
      </c>
      <c r="K688" s="31">
        <v>96.49</v>
      </c>
      <c r="L688" s="31">
        <v>96</v>
      </c>
      <c r="M688" s="31">
        <v>43.420499999999997</v>
      </c>
      <c r="N688" s="32">
        <v>10535.772047</v>
      </c>
      <c r="O688" s="32">
        <v>9337.6666666666679</v>
      </c>
      <c r="P688" s="32">
        <v>13285.037037037038</v>
      </c>
      <c r="Q688" s="32">
        <v>308.76800000000003</v>
      </c>
      <c r="R688" s="32">
        <v>308.76800000000003</v>
      </c>
      <c r="S688" s="32"/>
      <c r="T688" s="33">
        <v>1</v>
      </c>
      <c r="U688" s="33">
        <v>1</v>
      </c>
      <c r="V688" s="30">
        <v>41362</v>
      </c>
      <c r="W688" s="30"/>
      <c r="X688" s="34">
        <v>55153</v>
      </c>
      <c r="Y688" s="16">
        <v>1</v>
      </c>
      <c r="Z688" s="75" t="str">
        <f t="shared" si="10"/>
        <v>CAISO_Peaker1</v>
      </c>
      <c r="AA688" s="75">
        <f>IF(IFERROR(MATCH(C688,REN_Existing_Resources!E:E,0),FALSE),1,0)</f>
        <v>0</v>
      </c>
    </row>
    <row r="689" spans="2:27" x14ac:dyDescent="0.25">
      <c r="B689" s="29" t="s">
        <v>3334</v>
      </c>
      <c r="C689" s="29" t="s">
        <v>2186</v>
      </c>
      <c r="D689" s="29" t="s">
        <v>3397</v>
      </c>
      <c r="E689" s="29" t="s">
        <v>1901</v>
      </c>
      <c r="F689" s="29" t="s">
        <v>4509</v>
      </c>
      <c r="G689" s="29"/>
      <c r="H689" s="13" t="s">
        <v>3488</v>
      </c>
      <c r="I689" s="13" t="s">
        <v>3338</v>
      </c>
      <c r="J689" s="30"/>
      <c r="K689" s="31">
        <v>3</v>
      </c>
      <c r="L689" s="31">
        <v>2.38</v>
      </c>
      <c r="M689" s="31"/>
      <c r="N689" s="32"/>
      <c r="O689" s="32"/>
      <c r="P689" s="32"/>
      <c r="Q689" s="32"/>
      <c r="R689" s="32"/>
      <c r="S689" s="32"/>
      <c r="T689" s="33">
        <v>0</v>
      </c>
      <c r="U689" s="33">
        <v>1</v>
      </c>
      <c r="V689" s="30">
        <v>31778</v>
      </c>
      <c r="W689" s="30"/>
      <c r="X689" s="34">
        <v>55153</v>
      </c>
      <c r="Y689" s="16">
        <v>1</v>
      </c>
      <c r="Z689" s="75" t="str">
        <f t="shared" si="10"/>
        <v>RenExistRes</v>
      </c>
      <c r="AA689" s="75">
        <f>IF(IFERROR(MATCH(C689,REN_Existing_Resources!E:E,0),FALSE),1,0)</f>
        <v>1</v>
      </c>
    </row>
    <row r="690" spans="2:27" x14ac:dyDescent="0.25">
      <c r="B690" s="29" t="s">
        <v>3334</v>
      </c>
      <c r="C690" s="29" t="s">
        <v>2195</v>
      </c>
      <c r="D690" s="29" t="s">
        <v>3397</v>
      </c>
      <c r="E690" s="29" t="s">
        <v>1901</v>
      </c>
      <c r="F690" s="29" t="s">
        <v>4510</v>
      </c>
      <c r="G690" s="29"/>
      <c r="H690" s="13" t="s">
        <v>3488</v>
      </c>
      <c r="I690" s="13" t="s">
        <v>3338</v>
      </c>
      <c r="J690" s="30"/>
      <c r="K690" s="31">
        <v>3.3</v>
      </c>
      <c r="L690" s="31">
        <v>1.78</v>
      </c>
      <c r="M690" s="31"/>
      <c r="N690" s="32"/>
      <c r="O690" s="32"/>
      <c r="P690" s="32"/>
      <c r="Q690" s="32"/>
      <c r="R690" s="32"/>
      <c r="S690" s="32"/>
      <c r="T690" s="33">
        <v>0</v>
      </c>
      <c r="U690" s="33">
        <v>1</v>
      </c>
      <c r="V690" s="30">
        <v>39149</v>
      </c>
      <c r="W690" s="30"/>
      <c r="X690" s="34">
        <v>55153</v>
      </c>
      <c r="Y690" s="16">
        <v>1</v>
      </c>
      <c r="Z690" s="75" t="str">
        <f t="shared" si="10"/>
        <v>RenExistRes</v>
      </c>
      <c r="AA690" s="75">
        <f>IF(IFERROR(MATCH(C690,REN_Existing_Resources!E:E,0),FALSE),1,0)</f>
        <v>1</v>
      </c>
    </row>
    <row r="691" spans="2:27" x14ac:dyDescent="0.25">
      <c r="B691" s="29" t="s">
        <v>3334</v>
      </c>
      <c r="C691" s="29" t="s">
        <v>4511</v>
      </c>
      <c r="D691" s="29" t="s">
        <v>3460</v>
      </c>
      <c r="E691" s="29" t="s">
        <v>771</v>
      </c>
      <c r="F691" s="29" t="s">
        <v>4512</v>
      </c>
      <c r="G691" s="29" t="s">
        <v>4513</v>
      </c>
      <c r="H691" s="13" t="s">
        <v>3370</v>
      </c>
      <c r="I691" s="13" t="s">
        <v>3439</v>
      </c>
      <c r="J691" s="30" t="s">
        <v>3860</v>
      </c>
      <c r="K691" s="31">
        <v>562.5</v>
      </c>
      <c r="L691" s="31">
        <v>555.9</v>
      </c>
      <c r="M691" s="31">
        <v>305.91553514376994</v>
      </c>
      <c r="N691" s="32">
        <v>51757.13857827476</v>
      </c>
      <c r="O691" s="32">
        <v>6871.5329783457564</v>
      </c>
      <c r="P691" s="32">
        <v>7429.7439989556296</v>
      </c>
      <c r="Q691" s="32">
        <v>264.57667731629391</v>
      </c>
      <c r="R691" s="32">
        <v>264.57667731629391</v>
      </c>
      <c r="S691" s="32"/>
      <c r="T691" s="33">
        <v>1</v>
      </c>
      <c r="U691" s="33">
        <v>1</v>
      </c>
      <c r="V691" s="30">
        <v>39817</v>
      </c>
      <c r="W691" s="30"/>
      <c r="X691" s="34">
        <v>55153</v>
      </c>
      <c r="Y691" s="16">
        <v>1</v>
      </c>
      <c r="Z691" s="75" t="str">
        <f t="shared" si="10"/>
        <v>CAISO_CCGT1</v>
      </c>
      <c r="AA691" s="75">
        <f>IF(IFERROR(MATCH(C691,REN_Existing_Resources!E:E,0),FALSE),1,0)</f>
        <v>0</v>
      </c>
    </row>
    <row r="692" spans="2:27" x14ac:dyDescent="0.25">
      <c r="B692" s="29" t="s">
        <v>3334</v>
      </c>
      <c r="C692" s="29" t="s">
        <v>4514</v>
      </c>
      <c r="D692" s="29" t="s">
        <v>229</v>
      </c>
      <c r="E692" s="29" t="s">
        <v>4515</v>
      </c>
      <c r="F692" s="29" t="s">
        <v>4516</v>
      </c>
      <c r="G692" s="29"/>
      <c r="H692" s="13" t="s">
        <v>3390</v>
      </c>
      <c r="I692" s="13" t="s">
        <v>3338</v>
      </c>
      <c r="J692" s="30"/>
      <c r="K692" s="31">
        <v>6</v>
      </c>
      <c r="L692" s="31">
        <v>6</v>
      </c>
      <c r="M692" s="31"/>
      <c r="N692" s="32"/>
      <c r="O692" s="32"/>
      <c r="P692" s="32"/>
      <c r="Q692" s="32"/>
      <c r="R692" s="32"/>
      <c r="S692" s="32"/>
      <c r="T692" s="33">
        <v>0</v>
      </c>
      <c r="U692" s="33">
        <v>1</v>
      </c>
      <c r="V692" s="30">
        <v>24108</v>
      </c>
      <c r="W692" s="30"/>
      <c r="X692" s="34">
        <v>55153</v>
      </c>
      <c r="Y692" s="16">
        <v>1</v>
      </c>
      <c r="Z692" s="75" t="str">
        <f t="shared" si="10"/>
        <v>Unclassified</v>
      </c>
      <c r="AA692" s="75">
        <f>IF(IFERROR(MATCH(C692,REN_Existing_Resources!E:E,0),FALSE),1,0)</f>
        <v>0</v>
      </c>
    </row>
    <row r="693" spans="2:27" x14ac:dyDescent="0.25">
      <c r="B693" s="29" t="s">
        <v>3334</v>
      </c>
      <c r="C693" s="29" t="s">
        <v>2611</v>
      </c>
      <c r="D693" s="29" t="s">
        <v>3460</v>
      </c>
      <c r="E693" s="29" t="s">
        <v>3981</v>
      </c>
      <c r="F693" s="29" t="s">
        <v>4517</v>
      </c>
      <c r="G693" s="29"/>
      <c r="H693" s="13" t="s">
        <v>3488</v>
      </c>
      <c r="I693" s="13" t="s">
        <v>3338</v>
      </c>
      <c r="J693" s="30"/>
      <c r="K693" s="31">
        <v>10.62</v>
      </c>
      <c r="L693" s="31">
        <v>10.14</v>
      </c>
      <c r="M693" s="31"/>
      <c r="N693" s="32"/>
      <c r="O693" s="32"/>
      <c r="P693" s="32"/>
      <c r="Q693" s="32"/>
      <c r="R693" s="32"/>
      <c r="S693" s="32"/>
      <c r="T693" s="33">
        <v>0</v>
      </c>
      <c r="U693" s="33">
        <v>1</v>
      </c>
      <c r="V693" s="30">
        <v>39904</v>
      </c>
      <c r="W693" s="30"/>
      <c r="X693" s="34">
        <v>55153</v>
      </c>
      <c r="Y693" s="16">
        <v>1</v>
      </c>
      <c r="Z693" s="75" t="str">
        <f t="shared" si="10"/>
        <v>RenExistRes</v>
      </c>
      <c r="AA693" s="75">
        <f>IF(IFERROR(MATCH(C693,REN_Existing_Resources!E:E,0),FALSE),1,0)</f>
        <v>1</v>
      </c>
    </row>
    <row r="694" spans="2:27" x14ac:dyDescent="0.25">
      <c r="B694" s="29" t="s">
        <v>3334</v>
      </c>
      <c r="C694" s="29" t="s">
        <v>98</v>
      </c>
      <c r="D694" s="29" t="s">
        <v>99</v>
      </c>
      <c r="E694" s="29" t="s">
        <v>41</v>
      </c>
      <c r="F694" s="29" t="s">
        <v>4518</v>
      </c>
      <c r="G694" s="29"/>
      <c r="H694" s="13" t="s">
        <v>3488</v>
      </c>
      <c r="I694" s="13" t="s">
        <v>3338</v>
      </c>
      <c r="J694" s="30"/>
      <c r="K694" s="31">
        <v>28.8</v>
      </c>
      <c r="L694" s="31">
        <v>13.65</v>
      </c>
      <c r="M694" s="31"/>
      <c r="N694" s="32"/>
      <c r="O694" s="32"/>
      <c r="P694" s="32"/>
      <c r="Q694" s="32"/>
      <c r="R694" s="32"/>
      <c r="S694" s="32"/>
      <c r="T694" s="33">
        <v>0</v>
      </c>
      <c r="U694" s="33">
        <v>1</v>
      </c>
      <c r="V694" s="30">
        <v>31493</v>
      </c>
      <c r="W694" s="30"/>
      <c r="X694" s="34">
        <v>55153</v>
      </c>
      <c r="Y694" s="16">
        <v>1</v>
      </c>
      <c r="Z694" s="75" t="str">
        <f t="shared" si="10"/>
        <v>RenExistRes</v>
      </c>
      <c r="AA694" s="75">
        <f>IF(IFERROR(MATCH(C694,REN_Existing_Resources!E:E,0),FALSE),1,0)</f>
        <v>1</v>
      </c>
    </row>
    <row r="695" spans="2:27" x14ac:dyDescent="0.25">
      <c r="B695" s="29" t="s">
        <v>3334</v>
      </c>
      <c r="C695" s="29" t="s">
        <v>1267</v>
      </c>
      <c r="D695" s="29" t="s">
        <v>3351</v>
      </c>
      <c r="E695" s="29" t="s">
        <v>3418</v>
      </c>
      <c r="F695" s="29" t="s">
        <v>4519</v>
      </c>
      <c r="G695" s="29"/>
      <c r="H695" s="13" t="s">
        <v>3390</v>
      </c>
      <c r="I695" s="13" t="s">
        <v>3338</v>
      </c>
      <c r="J695" s="30" t="s">
        <v>3391</v>
      </c>
      <c r="K695" s="31">
        <v>1.92</v>
      </c>
      <c r="L695" s="31">
        <v>0.12</v>
      </c>
      <c r="M695" s="31"/>
      <c r="N695" s="32"/>
      <c r="O695" s="32"/>
      <c r="P695" s="32"/>
      <c r="Q695" s="32"/>
      <c r="R695" s="32"/>
      <c r="S695" s="32"/>
      <c r="T695" s="33">
        <v>0</v>
      </c>
      <c r="U695" s="33">
        <v>1</v>
      </c>
      <c r="V695" s="30">
        <v>732</v>
      </c>
      <c r="W695" s="30"/>
      <c r="X695" s="34">
        <v>55153</v>
      </c>
      <c r="Y695" s="16">
        <v>1</v>
      </c>
      <c r="Z695" s="75" t="str">
        <f t="shared" si="10"/>
        <v>CAISO_Hydro</v>
      </c>
      <c r="AA695" s="75">
        <f>IF(IFERROR(MATCH(C695,REN_Existing_Resources!E:E,0),FALSE),1,0)</f>
        <v>1</v>
      </c>
    </row>
    <row r="696" spans="2:27" x14ac:dyDescent="0.25">
      <c r="B696" s="29" t="s">
        <v>3334</v>
      </c>
      <c r="C696" s="29" t="s">
        <v>1838</v>
      </c>
      <c r="D696" s="29" t="s">
        <v>3351</v>
      </c>
      <c r="E696" s="29" t="s">
        <v>3418</v>
      </c>
      <c r="F696" s="29" t="s">
        <v>4520</v>
      </c>
      <c r="G696" s="29"/>
      <c r="H696" s="13" t="s">
        <v>3337</v>
      </c>
      <c r="I696" s="13" t="s">
        <v>3338</v>
      </c>
      <c r="J696" s="30"/>
      <c r="K696" s="31">
        <v>1.75</v>
      </c>
      <c r="L696" s="31">
        <v>0</v>
      </c>
      <c r="M696" s="31"/>
      <c r="N696" s="32"/>
      <c r="O696" s="32"/>
      <c r="P696" s="32"/>
      <c r="Q696" s="32"/>
      <c r="R696" s="32"/>
      <c r="S696" s="32"/>
      <c r="T696" s="33">
        <v>0</v>
      </c>
      <c r="U696" s="33">
        <v>1</v>
      </c>
      <c r="V696" s="30">
        <v>42157</v>
      </c>
      <c r="W696" s="30"/>
      <c r="X696" s="34">
        <v>55153</v>
      </c>
      <c r="Y696" s="16">
        <v>1</v>
      </c>
      <c r="Z696" s="75" t="str">
        <f t="shared" si="10"/>
        <v>RenExistRes</v>
      </c>
      <c r="AA696" s="75">
        <f>IF(IFERROR(MATCH(C696,REN_Existing_Resources!E:E,0),FALSE),1,0)</f>
        <v>1</v>
      </c>
    </row>
    <row r="697" spans="2:27" x14ac:dyDescent="0.25">
      <c r="B697" s="29" t="s">
        <v>3334</v>
      </c>
      <c r="C697" s="29" t="s">
        <v>4521</v>
      </c>
      <c r="D697" s="29" t="s">
        <v>3351</v>
      </c>
      <c r="E697" s="29" t="s">
        <v>3418</v>
      </c>
      <c r="F697" s="29" t="s">
        <v>4522</v>
      </c>
      <c r="G697" s="29"/>
      <c r="H697" s="13" t="s">
        <v>3390</v>
      </c>
      <c r="I697" s="13" t="s">
        <v>3338</v>
      </c>
      <c r="J697" s="30" t="s">
        <v>3391</v>
      </c>
      <c r="K697" s="31">
        <v>9.9</v>
      </c>
      <c r="L697" s="31">
        <v>5</v>
      </c>
      <c r="M697" s="31"/>
      <c r="N697" s="32"/>
      <c r="O697" s="32"/>
      <c r="P697" s="32"/>
      <c r="Q697" s="32"/>
      <c r="R697" s="32"/>
      <c r="S697" s="32"/>
      <c r="T697" s="33">
        <v>0</v>
      </c>
      <c r="U697" s="33">
        <v>1</v>
      </c>
      <c r="V697" s="30">
        <v>29587</v>
      </c>
      <c r="W697" s="30"/>
      <c r="X697" s="34">
        <v>55153</v>
      </c>
      <c r="Y697" s="16">
        <v>1</v>
      </c>
      <c r="Z697" s="75" t="str">
        <f t="shared" si="10"/>
        <v>CAISO_Hydro</v>
      </c>
      <c r="AA697" s="75">
        <f>IF(IFERROR(MATCH(C697,REN_Existing_Resources!E:E,0),FALSE),1,0)</f>
        <v>0</v>
      </c>
    </row>
    <row r="698" spans="2:27" x14ac:dyDescent="0.25">
      <c r="B698" s="29" t="s">
        <v>3334</v>
      </c>
      <c r="C698" s="29" t="s">
        <v>1322</v>
      </c>
      <c r="D698" s="29" t="s">
        <v>3351</v>
      </c>
      <c r="E698" s="29" t="s">
        <v>3418</v>
      </c>
      <c r="F698" s="29" t="s">
        <v>4523</v>
      </c>
      <c r="G698" s="29"/>
      <c r="H698" s="13" t="s">
        <v>3390</v>
      </c>
      <c r="I698" s="13" t="s">
        <v>3338</v>
      </c>
      <c r="J698" s="30" t="s">
        <v>3391</v>
      </c>
      <c r="K698" s="31">
        <v>30.1</v>
      </c>
      <c r="L698" s="31">
        <v>0.31</v>
      </c>
      <c r="M698" s="31"/>
      <c r="N698" s="32"/>
      <c r="O698" s="32"/>
      <c r="P698" s="32"/>
      <c r="Q698" s="32"/>
      <c r="R698" s="32"/>
      <c r="S698" s="32"/>
      <c r="T698" s="33">
        <v>0</v>
      </c>
      <c r="U698" s="33">
        <v>1</v>
      </c>
      <c r="V698" s="30">
        <v>30682</v>
      </c>
      <c r="W698" s="30"/>
      <c r="X698" s="34">
        <v>55153</v>
      </c>
      <c r="Y698" s="16">
        <v>1</v>
      </c>
      <c r="Z698" s="75" t="str">
        <f t="shared" si="10"/>
        <v>CAISO_Hydro</v>
      </c>
      <c r="AA698" s="75">
        <f>IF(IFERROR(MATCH(C698,REN_Existing_Resources!E:E,0),FALSE),1,0)</f>
        <v>1</v>
      </c>
    </row>
    <row r="699" spans="2:27" x14ac:dyDescent="0.25">
      <c r="B699" s="29" t="s">
        <v>3334</v>
      </c>
      <c r="C699" s="29" t="s">
        <v>2583</v>
      </c>
      <c r="D699" s="29" t="s">
        <v>3351</v>
      </c>
      <c r="E699" s="29" t="s">
        <v>3418</v>
      </c>
      <c r="F699" s="29" t="s">
        <v>4524</v>
      </c>
      <c r="G699" s="29"/>
      <c r="H699" s="13" t="s">
        <v>3390</v>
      </c>
      <c r="I699" s="13" t="s">
        <v>3338</v>
      </c>
      <c r="J699" s="30" t="s">
        <v>3391</v>
      </c>
      <c r="K699" s="31">
        <v>1.05</v>
      </c>
      <c r="L699" s="31">
        <v>1.05</v>
      </c>
      <c r="M699" s="31"/>
      <c r="N699" s="32"/>
      <c r="O699" s="32"/>
      <c r="P699" s="32"/>
      <c r="Q699" s="32"/>
      <c r="R699" s="32"/>
      <c r="S699" s="32"/>
      <c r="T699" s="33">
        <v>0</v>
      </c>
      <c r="U699" s="33">
        <v>1</v>
      </c>
      <c r="V699" s="30">
        <v>31440</v>
      </c>
      <c r="W699" s="30"/>
      <c r="X699" s="34">
        <v>55153</v>
      </c>
      <c r="Y699" s="16">
        <v>1</v>
      </c>
      <c r="Z699" s="75" t="str">
        <f t="shared" si="10"/>
        <v>CAISO_Hydro</v>
      </c>
      <c r="AA699" s="75">
        <f>IF(IFERROR(MATCH(C699,REN_Existing_Resources!E:E,0),FALSE),1,0)</f>
        <v>1</v>
      </c>
    </row>
    <row r="700" spans="2:27" x14ac:dyDescent="0.25">
      <c r="B700" s="29" t="s">
        <v>3334</v>
      </c>
      <c r="C700" s="29" t="s">
        <v>4525</v>
      </c>
      <c r="D700" s="29" t="s">
        <v>3460</v>
      </c>
      <c r="E700" s="29" t="s">
        <v>41</v>
      </c>
      <c r="F700" s="29" t="s">
        <v>4526</v>
      </c>
      <c r="G700" s="29"/>
      <c r="H700" s="13" t="s">
        <v>3355</v>
      </c>
      <c r="I700" s="13" t="s">
        <v>3338</v>
      </c>
      <c r="J700" s="30"/>
      <c r="K700" s="31">
        <v>4.5</v>
      </c>
      <c r="L700" s="31">
        <v>4.5</v>
      </c>
      <c r="M700" s="31"/>
      <c r="N700" s="32"/>
      <c r="O700" s="32"/>
      <c r="P700" s="32"/>
      <c r="Q700" s="32"/>
      <c r="R700" s="32"/>
      <c r="S700" s="32"/>
      <c r="T700" s="33">
        <v>1</v>
      </c>
      <c r="U700" s="33">
        <v>1</v>
      </c>
      <c r="V700" s="30">
        <v>39370</v>
      </c>
      <c r="W700" s="30"/>
      <c r="X700" s="34">
        <v>55153</v>
      </c>
      <c r="Y700" s="16">
        <v>1</v>
      </c>
      <c r="Z700" s="75" t="str">
        <f t="shared" si="10"/>
        <v>Unclassified</v>
      </c>
      <c r="AA700" s="75">
        <f>IF(IFERROR(MATCH(C700,REN_Existing_Resources!E:E,0),FALSE),1,0)</f>
        <v>0</v>
      </c>
    </row>
    <row r="701" spans="2:27" x14ac:dyDescent="0.25">
      <c r="B701" s="29" t="s">
        <v>3334</v>
      </c>
      <c r="C701" s="29" t="s">
        <v>4527</v>
      </c>
      <c r="D701" s="29" t="s">
        <v>3460</v>
      </c>
      <c r="E701" s="29" t="s">
        <v>3724</v>
      </c>
      <c r="F701" s="29" t="s">
        <v>4528</v>
      </c>
      <c r="G701" s="29" t="s">
        <v>4529</v>
      </c>
      <c r="H701" s="13" t="s">
        <v>3370</v>
      </c>
      <c r="I701" s="13" t="s">
        <v>3439</v>
      </c>
      <c r="J701" s="30" t="s">
        <v>3860</v>
      </c>
      <c r="K701" s="31">
        <v>880</v>
      </c>
      <c r="L701" s="31">
        <v>813</v>
      </c>
      <c r="M701" s="31">
        <v>576.51098686776743</v>
      </c>
      <c r="N701" s="32">
        <v>90409.833831751384</v>
      </c>
      <c r="O701" s="32">
        <v>6871.5321895719235</v>
      </c>
      <c r="P701" s="32">
        <v>7221.8842840196703</v>
      </c>
      <c r="Q701" s="32">
        <v>456.53361071382136</v>
      </c>
      <c r="R701" s="32">
        <v>456.53361071382136</v>
      </c>
      <c r="S701" s="32"/>
      <c r="T701" s="33">
        <v>1</v>
      </c>
      <c r="U701" s="33">
        <v>1</v>
      </c>
      <c r="V701" s="30">
        <v>37424</v>
      </c>
      <c r="W701" s="30"/>
      <c r="X701" s="34">
        <v>55153</v>
      </c>
      <c r="Y701" s="16">
        <v>1</v>
      </c>
      <c r="Z701" s="75" t="str">
        <f t="shared" si="10"/>
        <v>CAISO_CCGT1</v>
      </c>
      <c r="AA701" s="75">
        <f>IF(IFERROR(MATCH(C701,REN_Existing_Resources!E:E,0),FALSE),1,0)</f>
        <v>0</v>
      </c>
    </row>
    <row r="702" spans="2:27" x14ac:dyDescent="0.25">
      <c r="B702" s="29" t="s">
        <v>3334</v>
      </c>
      <c r="C702" s="29" t="s">
        <v>2217</v>
      </c>
      <c r="D702" s="29" t="s">
        <v>3339</v>
      </c>
      <c r="E702" s="29" t="s">
        <v>4530</v>
      </c>
      <c r="F702" s="29" t="s">
        <v>4531</v>
      </c>
      <c r="G702" s="29"/>
      <c r="H702" s="13" t="s">
        <v>3488</v>
      </c>
      <c r="I702" s="13" t="s">
        <v>3338</v>
      </c>
      <c r="J702" s="30"/>
      <c r="K702" s="31">
        <v>49</v>
      </c>
      <c r="L702" s="31">
        <v>46.64</v>
      </c>
      <c r="M702" s="31"/>
      <c r="N702" s="32"/>
      <c r="O702" s="32"/>
      <c r="P702" s="32"/>
      <c r="Q702" s="32"/>
      <c r="R702" s="32"/>
      <c r="S702" s="32"/>
      <c r="T702" s="33">
        <v>0</v>
      </c>
      <c r="U702" s="33">
        <v>1</v>
      </c>
      <c r="V702" s="30">
        <v>32874</v>
      </c>
      <c r="W702" s="30"/>
      <c r="X702" s="34">
        <v>55153</v>
      </c>
      <c r="Y702" s="16">
        <v>1</v>
      </c>
      <c r="Z702" s="75" t="str">
        <f t="shared" si="10"/>
        <v>RenExistRes</v>
      </c>
      <c r="AA702" s="75">
        <f>IF(IFERROR(MATCH(C702,REN_Existing_Resources!E:E,0),FALSE),1,0)</f>
        <v>1</v>
      </c>
    </row>
    <row r="703" spans="2:27" x14ac:dyDescent="0.25">
      <c r="B703" s="29" t="s">
        <v>3334</v>
      </c>
      <c r="C703" s="29" t="s">
        <v>2567</v>
      </c>
      <c r="D703" s="29" t="s">
        <v>3351</v>
      </c>
      <c r="E703" s="29" t="s">
        <v>3418</v>
      </c>
      <c r="F703" s="29" t="s">
        <v>4532</v>
      </c>
      <c r="G703" s="29"/>
      <c r="H703" s="13" t="s">
        <v>3404</v>
      </c>
      <c r="I703" s="13" t="s">
        <v>3338</v>
      </c>
      <c r="J703" s="30"/>
      <c r="K703" s="31">
        <v>30</v>
      </c>
      <c r="L703" s="31">
        <v>0.18</v>
      </c>
      <c r="M703" s="31"/>
      <c r="N703" s="32"/>
      <c r="O703" s="32"/>
      <c r="P703" s="32"/>
      <c r="Q703" s="32"/>
      <c r="R703" s="32"/>
      <c r="S703" s="32"/>
      <c r="T703" s="33">
        <v>0</v>
      </c>
      <c r="U703" s="33">
        <v>1</v>
      </c>
      <c r="V703" s="30">
        <v>36160</v>
      </c>
      <c r="W703" s="30"/>
      <c r="X703" s="34">
        <v>55153</v>
      </c>
      <c r="Y703" s="16">
        <v>1</v>
      </c>
      <c r="Z703" s="75" t="str">
        <f t="shared" si="10"/>
        <v>RenExistRes</v>
      </c>
      <c r="AA703" s="75">
        <f>IF(IFERROR(MATCH(C703,REN_Existing_Resources!E:E,0),FALSE),1,0)</f>
        <v>1</v>
      </c>
    </row>
    <row r="704" spans="2:27" x14ac:dyDescent="0.25">
      <c r="B704" s="29" t="s">
        <v>3334</v>
      </c>
      <c r="C704" s="29" t="s">
        <v>4533</v>
      </c>
      <c r="D704" s="29" t="s">
        <v>3365</v>
      </c>
      <c r="E704" s="29"/>
      <c r="F704" s="29" t="s">
        <v>4534</v>
      </c>
      <c r="G704" s="29"/>
      <c r="H704" s="13" t="s">
        <v>3390</v>
      </c>
      <c r="I704" s="13" t="s">
        <v>3338</v>
      </c>
      <c r="J704" s="30" t="s">
        <v>3391</v>
      </c>
      <c r="K704" s="31">
        <v>30</v>
      </c>
      <c r="L704" s="31">
        <v>6.98</v>
      </c>
      <c r="M704" s="31"/>
      <c r="N704" s="32"/>
      <c r="O704" s="32"/>
      <c r="P704" s="32"/>
      <c r="Q704" s="32"/>
      <c r="R704" s="32"/>
      <c r="S704" s="32"/>
      <c r="T704" s="33">
        <v>0</v>
      </c>
      <c r="U704" s="33">
        <v>1</v>
      </c>
      <c r="V704" s="30">
        <v>10959</v>
      </c>
      <c r="W704" s="30"/>
      <c r="X704" s="34">
        <v>55153</v>
      </c>
      <c r="Y704" s="16">
        <v>1</v>
      </c>
      <c r="Z704" s="75" t="str">
        <f t="shared" si="10"/>
        <v>CAISO_Hydro</v>
      </c>
      <c r="AA704" s="75">
        <f>IF(IFERROR(MATCH(C704,REN_Existing_Resources!E:E,0),FALSE),1,0)</f>
        <v>0</v>
      </c>
    </row>
    <row r="705" spans="2:27" x14ac:dyDescent="0.25">
      <c r="B705" s="29" t="s">
        <v>3334</v>
      </c>
      <c r="C705" s="29" t="s">
        <v>2893</v>
      </c>
      <c r="D705" s="29" t="s">
        <v>3365</v>
      </c>
      <c r="E705" s="29"/>
      <c r="F705" s="29" t="s">
        <v>4535</v>
      </c>
      <c r="G705" s="29"/>
      <c r="H705" s="13" t="s">
        <v>3488</v>
      </c>
      <c r="I705" s="13" t="s">
        <v>3338</v>
      </c>
      <c r="J705" s="30"/>
      <c r="K705" s="31">
        <v>1.6</v>
      </c>
      <c r="L705" s="31">
        <v>1.42</v>
      </c>
      <c r="M705" s="31"/>
      <c r="N705" s="32"/>
      <c r="O705" s="32"/>
      <c r="P705" s="32"/>
      <c r="Q705" s="32"/>
      <c r="R705" s="32"/>
      <c r="S705" s="32"/>
      <c r="T705" s="33">
        <v>0</v>
      </c>
      <c r="U705" s="33">
        <v>1</v>
      </c>
      <c r="V705" s="30">
        <v>41464</v>
      </c>
      <c r="W705" s="30"/>
      <c r="X705" s="34">
        <v>55153</v>
      </c>
      <c r="Y705" s="16">
        <v>1</v>
      </c>
      <c r="Z705" s="75" t="str">
        <f t="shared" si="10"/>
        <v>RenExistRes</v>
      </c>
      <c r="AA705" s="75">
        <f>IF(IFERROR(MATCH(C705,REN_Existing_Resources!E:E,0),FALSE),1,0)</f>
        <v>1</v>
      </c>
    </row>
    <row r="706" spans="2:27" x14ac:dyDescent="0.25">
      <c r="B706" s="29" t="s">
        <v>3334</v>
      </c>
      <c r="C706" s="29" t="s">
        <v>90</v>
      </c>
      <c r="D706" s="29" t="s">
        <v>3365</v>
      </c>
      <c r="E706" s="29"/>
      <c r="F706" s="29" t="s">
        <v>4536</v>
      </c>
      <c r="G706" s="29"/>
      <c r="H706" s="13" t="s">
        <v>3790</v>
      </c>
      <c r="I706" s="13" t="s">
        <v>3338</v>
      </c>
      <c r="J706" s="30"/>
      <c r="K706" s="31">
        <v>8</v>
      </c>
      <c r="L706" s="31">
        <v>6.48</v>
      </c>
      <c r="M706" s="31"/>
      <c r="N706" s="32"/>
      <c r="O706" s="32"/>
      <c r="P706" s="32"/>
      <c r="Q706" s="32"/>
      <c r="R706" s="32"/>
      <c r="S706" s="32"/>
      <c r="T706" s="33">
        <v>0</v>
      </c>
      <c r="U706" s="33">
        <v>1</v>
      </c>
      <c r="V706" s="30">
        <v>42467</v>
      </c>
      <c r="W706" s="30"/>
      <c r="X706" s="34">
        <v>55153</v>
      </c>
      <c r="Y706" s="16">
        <v>1</v>
      </c>
      <c r="Z706" s="75" t="str">
        <f t="shared" si="10"/>
        <v>RenExistRes</v>
      </c>
      <c r="AA706" s="75">
        <f>IF(IFERROR(MATCH(C706,REN_Existing_Resources!E:E,0),FALSE),1,0)</f>
        <v>1</v>
      </c>
    </row>
    <row r="707" spans="2:27" x14ac:dyDescent="0.25">
      <c r="B707" s="29" t="s">
        <v>3334</v>
      </c>
      <c r="C707" s="29" t="s">
        <v>4537</v>
      </c>
      <c r="D707" s="29" t="s">
        <v>3365</v>
      </c>
      <c r="E707" s="29"/>
      <c r="F707" s="29" t="s">
        <v>4537</v>
      </c>
      <c r="G707" s="29"/>
      <c r="H707" s="13" t="s">
        <v>3461</v>
      </c>
      <c r="I707" s="13" t="s">
        <v>3338</v>
      </c>
      <c r="J707" s="30"/>
      <c r="K707" s="31">
        <v>0</v>
      </c>
      <c r="L707" s="31">
        <v>46</v>
      </c>
      <c r="M707" s="31"/>
      <c r="N707" s="32"/>
      <c r="O707" s="32"/>
      <c r="P707" s="32"/>
      <c r="Q707" s="32"/>
      <c r="R707" s="32"/>
      <c r="S707" s="32"/>
      <c r="T707" s="33">
        <v>1</v>
      </c>
      <c r="U707" s="33">
        <v>1</v>
      </c>
      <c r="V707" s="74">
        <v>1</v>
      </c>
      <c r="W707" s="30"/>
      <c r="X707" s="34">
        <v>55153</v>
      </c>
      <c r="Y707" s="16">
        <v>1</v>
      </c>
      <c r="Z707" s="75" t="str">
        <f t="shared" si="10"/>
        <v>Unclassified</v>
      </c>
      <c r="AA707" s="75">
        <f>IF(IFERROR(MATCH(C707,REN_Existing_Resources!E:E,0),FALSE),1,0)</f>
        <v>0</v>
      </c>
    </row>
    <row r="708" spans="2:27" x14ac:dyDescent="0.25">
      <c r="B708" s="29" t="s">
        <v>3334</v>
      </c>
      <c r="C708" s="29" t="s">
        <v>736</v>
      </c>
      <c r="D708" s="29" t="s">
        <v>3471</v>
      </c>
      <c r="E708" s="29" t="s">
        <v>3472</v>
      </c>
      <c r="F708" s="29" t="s">
        <v>4538</v>
      </c>
      <c r="G708" s="29"/>
      <c r="H708" s="13" t="s">
        <v>3337</v>
      </c>
      <c r="I708" s="13" t="s">
        <v>3338</v>
      </c>
      <c r="J708" s="30"/>
      <c r="K708" s="31">
        <v>1.5</v>
      </c>
      <c r="L708" s="31">
        <v>1.35</v>
      </c>
      <c r="M708" s="31"/>
      <c r="N708" s="32"/>
      <c r="O708" s="32"/>
      <c r="P708" s="32"/>
      <c r="Q708" s="32"/>
      <c r="R708" s="32"/>
      <c r="S708" s="32"/>
      <c r="T708" s="33">
        <v>0</v>
      </c>
      <c r="U708" s="33">
        <v>1</v>
      </c>
      <c r="V708" s="30">
        <v>41631</v>
      </c>
      <c r="W708" s="30"/>
      <c r="X708" s="34">
        <v>55153</v>
      </c>
      <c r="Y708" s="16">
        <v>1</v>
      </c>
      <c r="Z708" s="75" t="str">
        <f t="shared" si="10"/>
        <v>RenExistRes</v>
      </c>
      <c r="AA708" s="75">
        <f>IF(IFERROR(MATCH(C708,REN_Existing_Resources!E:E,0),FALSE),1,0)</f>
        <v>1</v>
      </c>
    </row>
    <row r="709" spans="2:27" x14ac:dyDescent="0.25">
      <c r="B709" s="29" t="s">
        <v>3334</v>
      </c>
      <c r="C709" s="29" t="s">
        <v>4539</v>
      </c>
      <c r="D709" s="29" t="s">
        <v>3365</v>
      </c>
      <c r="E709" s="29"/>
      <c r="F709" s="29" t="s">
        <v>4540</v>
      </c>
      <c r="G709" s="29"/>
      <c r="H709" s="13" t="s">
        <v>3461</v>
      </c>
      <c r="I709" s="13" t="s">
        <v>3338</v>
      </c>
      <c r="J709" s="30"/>
      <c r="K709" s="31">
        <v>0</v>
      </c>
      <c r="L709" s="31">
        <v>0.35</v>
      </c>
      <c r="M709" s="31"/>
      <c r="N709" s="32"/>
      <c r="O709" s="32"/>
      <c r="P709" s="32"/>
      <c r="Q709" s="32"/>
      <c r="R709" s="32"/>
      <c r="S709" s="32"/>
      <c r="T709" s="33">
        <v>1</v>
      </c>
      <c r="U709" s="33">
        <v>1</v>
      </c>
      <c r="V709" s="74">
        <v>1</v>
      </c>
      <c r="W709" s="30"/>
      <c r="X709" s="34">
        <v>55153</v>
      </c>
      <c r="Y709" s="16">
        <v>1</v>
      </c>
      <c r="Z709" s="75" t="str">
        <f t="shared" si="10"/>
        <v>Unclassified</v>
      </c>
      <c r="AA709" s="75">
        <f>IF(IFERROR(MATCH(C709,REN_Existing_Resources!E:E,0),FALSE),1,0)</f>
        <v>0</v>
      </c>
    </row>
    <row r="710" spans="2:27" x14ac:dyDescent="0.25">
      <c r="B710" s="29" t="s">
        <v>3334</v>
      </c>
      <c r="C710" s="29" t="s">
        <v>4541</v>
      </c>
      <c r="D710" s="29" t="s">
        <v>3365</v>
      </c>
      <c r="E710" s="29"/>
      <c r="F710" s="29" t="s">
        <v>4541</v>
      </c>
      <c r="G710" s="29"/>
      <c r="H710" s="13" t="s">
        <v>3461</v>
      </c>
      <c r="I710" s="13" t="s">
        <v>3338</v>
      </c>
      <c r="J710" s="30"/>
      <c r="K710" s="31">
        <v>0</v>
      </c>
      <c r="L710" s="31">
        <v>0.1</v>
      </c>
      <c r="M710" s="31"/>
      <c r="N710" s="32"/>
      <c r="O710" s="32"/>
      <c r="P710" s="32"/>
      <c r="Q710" s="32"/>
      <c r="R710" s="32"/>
      <c r="S710" s="32"/>
      <c r="T710" s="33">
        <v>1</v>
      </c>
      <c r="U710" s="33">
        <v>1</v>
      </c>
      <c r="V710" s="74">
        <v>1</v>
      </c>
      <c r="W710" s="30"/>
      <c r="X710" s="34">
        <v>55153</v>
      </c>
      <c r="Y710" s="16">
        <v>1</v>
      </c>
      <c r="Z710" s="75" t="str">
        <f t="shared" si="10"/>
        <v>Unclassified</v>
      </c>
      <c r="AA710" s="75">
        <f>IF(IFERROR(MATCH(C710,REN_Existing_Resources!E:E,0),FALSE),1,0)</f>
        <v>0</v>
      </c>
    </row>
    <row r="711" spans="2:27" x14ac:dyDescent="0.25">
      <c r="B711" s="29" t="s">
        <v>3334</v>
      </c>
      <c r="C711" s="29" t="s">
        <v>4542</v>
      </c>
      <c r="D711" s="29" t="s">
        <v>3365</v>
      </c>
      <c r="E711" s="29"/>
      <c r="F711" s="29" t="s">
        <v>4543</v>
      </c>
      <c r="G711" s="29"/>
      <c r="H711" s="13" t="s">
        <v>3461</v>
      </c>
      <c r="I711" s="13" t="s">
        <v>3338</v>
      </c>
      <c r="J711" s="30"/>
      <c r="K711" s="31">
        <v>0</v>
      </c>
      <c r="L711" s="31">
        <v>0.78</v>
      </c>
      <c r="M711" s="31"/>
      <c r="N711" s="32"/>
      <c r="O711" s="32"/>
      <c r="P711" s="32"/>
      <c r="Q711" s="32"/>
      <c r="R711" s="32"/>
      <c r="S711" s="32"/>
      <c r="T711" s="33">
        <v>1</v>
      </c>
      <c r="U711" s="33">
        <v>1</v>
      </c>
      <c r="V711" s="74">
        <v>1</v>
      </c>
      <c r="W711" s="30"/>
      <c r="X711" s="34">
        <v>55153</v>
      </c>
      <c r="Y711" s="16">
        <v>1</v>
      </c>
      <c r="Z711" s="75" t="str">
        <f t="shared" ref="Z711:Z774" si="11">IF(J711="",IF(AA711,"RenExistRes","Unclassified"),J711)</f>
        <v>Unclassified</v>
      </c>
      <c r="AA711" s="75">
        <f>IF(IFERROR(MATCH(C711,REN_Existing_Resources!E:E,0),FALSE),1,0)</f>
        <v>0</v>
      </c>
    </row>
    <row r="712" spans="2:27" x14ac:dyDescent="0.25">
      <c r="B712" s="29" t="s">
        <v>3334</v>
      </c>
      <c r="C712" s="29" t="s">
        <v>4544</v>
      </c>
      <c r="D712" s="29" t="s">
        <v>3365</v>
      </c>
      <c r="E712" s="29"/>
      <c r="F712" s="29" t="s">
        <v>4545</v>
      </c>
      <c r="G712" s="29"/>
      <c r="H712" s="13" t="s">
        <v>3461</v>
      </c>
      <c r="I712" s="13" t="s">
        <v>3338</v>
      </c>
      <c r="J712" s="30"/>
      <c r="K712" s="31">
        <v>0</v>
      </c>
      <c r="L712" s="31">
        <v>0.1</v>
      </c>
      <c r="M712" s="31"/>
      <c r="N712" s="32"/>
      <c r="O712" s="32"/>
      <c r="P712" s="32"/>
      <c r="Q712" s="32"/>
      <c r="R712" s="32"/>
      <c r="S712" s="32"/>
      <c r="T712" s="33">
        <v>1</v>
      </c>
      <c r="U712" s="33">
        <v>1</v>
      </c>
      <c r="V712" s="74">
        <v>1</v>
      </c>
      <c r="W712" s="30"/>
      <c r="X712" s="34">
        <v>55153</v>
      </c>
      <c r="Y712" s="16">
        <v>1</v>
      </c>
      <c r="Z712" s="75" t="str">
        <f t="shared" si="11"/>
        <v>Unclassified</v>
      </c>
      <c r="AA712" s="75">
        <f>IF(IFERROR(MATCH(C712,REN_Existing_Resources!E:E,0),FALSE),1,0)</f>
        <v>0</v>
      </c>
    </row>
    <row r="713" spans="2:27" x14ac:dyDescent="0.25">
      <c r="B713" s="29" t="s">
        <v>3334</v>
      </c>
      <c r="C713" s="29" t="s">
        <v>4546</v>
      </c>
      <c r="D713" s="29" t="s">
        <v>3365</v>
      </c>
      <c r="E713" s="29"/>
      <c r="F713" s="29" t="s">
        <v>4547</v>
      </c>
      <c r="G713" s="29"/>
      <c r="H713" s="13" t="s">
        <v>3461</v>
      </c>
      <c r="I713" s="13" t="s">
        <v>3338</v>
      </c>
      <c r="J713" s="30"/>
      <c r="K713" s="31">
        <v>0</v>
      </c>
      <c r="L713" s="31">
        <v>0</v>
      </c>
      <c r="M713" s="31"/>
      <c r="N713" s="32"/>
      <c r="O713" s="32"/>
      <c r="P713" s="32"/>
      <c r="Q713" s="32"/>
      <c r="R713" s="32"/>
      <c r="S713" s="32"/>
      <c r="T713" s="33">
        <v>1</v>
      </c>
      <c r="U713" s="33">
        <v>1</v>
      </c>
      <c r="V713" s="74">
        <v>1</v>
      </c>
      <c r="W713" s="30"/>
      <c r="X713" s="34">
        <v>55153</v>
      </c>
      <c r="Y713" s="16">
        <v>1</v>
      </c>
      <c r="Z713" s="75" t="str">
        <f t="shared" si="11"/>
        <v>Unclassified</v>
      </c>
      <c r="AA713" s="75">
        <f>IF(IFERROR(MATCH(C713,REN_Existing_Resources!E:E,0),FALSE),1,0)</f>
        <v>0</v>
      </c>
    </row>
    <row r="714" spans="2:27" x14ac:dyDescent="0.25">
      <c r="B714" s="29" t="s">
        <v>3334</v>
      </c>
      <c r="C714" s="29" t="s">
        <v>4548</v>
      </c>
      <c r="D714" s="29" t="s">
        <v>3365</v>
      </c>
      <c r="E714" s="29"/>
      <c r="F714" s="29" t="s">
        <v>4548</v>
      </c>
      <c r="G714" s="29"/>
      <c r="H714" s="13" t="s">
        <v>3461</v>
      </c>
      <c r="I714" s="13" t="s">
        <v>3338</v>
      </c>
      <c r="J714" s="30"/>
      <c r="K714" s="31">
        <v>0</v>
      </c>
      <c r="L714" s="31">
        <v>0.45</v>
      </c>
      <c r="M714" s="31"/>
      <c r="N714" s="32"/>
      <c r="O714" s="32"/>
      <c r="P714" s="32"/>
      <c r="Q714" s="32"/>
      <c r="R714" s="32"/>
      <c r="S714" s="32"/>
      <c r="T714" s="33">
        <v>1</v>
      </c>
      <c r="U714" s="33">
        <v>1</v>
      </c>
      <c r="V714" s="74">
        <v>1</v>
      </c>
      <c r="W714" s="30"/>
      <c r="X714" s="34">
        <v>55153</v>
      </c>
      <c r="Y714" s="16">
        <v>1</v>
      </c>
      <c r="Z714" s="75" t="str">
        <f t="shared" si="11"/>
        <v>Unclassified</v>
      </c>
      <c r="AA714" s="75">
        <f>IF(IFERROR(MATCH(C714,REN_Existing_Resources!E:E,0),FALSE),1,0)</f>
        <v>0</v>
      </c>
    </row>
    <row r="715" spans="2:27" x14ac:dyDescent="0.25">
      <c r="B715" s="29" t="s">
        <v>3334</v>
      </c>
      <c r="C715" s="29" t="s">
        <v>4549</v>
      </c>
      <c r="D715" s="29" t="s">
        <v>3365</v>
      </c>
      <c r="E715" s="29"/>
      <c r="F715" s="29" t="s">
        <v>4550</v>
      </c>
      <c r="G715" s="29"/>
      <c r="H715" s="13" t="s">
        <v>3461</v>
      </c>
      <c r="I715" s="13" t="s">
        <v>3338</v>
      </c>
      <c r="J715" s="30"/>
      <c r="K715" s="31">
        <v>0</v>
      </c>
      <c r="L715" s="31">
        <v>3.85</v>
      </c>
      <c r="M715" s="31"/>
      <c r="N715" s="32"/>
      <c r="O715" s="32"/>
      <c r="P715" s="32"/>
      <c r="Q715" s="32"/>
      <c r="R715" s="32"/>
      <c r="S715" s="32"/>
      <c r="T715" s="33">
        <v>1</v>
      </c>
      <c r="U715" s="33">
        <v>1</v>
      </c>
      <c r="V715" s="74">
        <v>1</v>
      </c>
      <c r="W715" s="30"/>
      <c r="X715" s="34">
        <v>55153</v>
      </c>
      <c r="Y715" s="16">
        <v>1</v>
      </c>
      <c r="Z715" s="75" t="str">
        <f t="shared" si="11"/>
        <v>Unclassified</v>
      </c>
      <c r="AA715" s="75">
        <f>IF(IFERROR(MATCH(C715,REN_Existing_Resources!E:E,0),FALSE),1,0)</f>
        <v>0</v>
      </c>
    </row>
    <row r="716" spans="2:27" x14ac:dyDescent="0.25">
      <c r="B716" s="29" t="s">
        <v>3334</v>
      </c>
      <c r="C716" s="29" t="s">
        <v>4551</v>
      </c>
      <c r="D716" s="29" t="s">
        <v>3365</v>
      </c>
      <c r="E716" s="29"/>
      <c r="F716" s="29" t="s">
        <v>4552</v>
      </c>
      <c r="G716" s="29"/>
      <c r="H716" s="13" t="s">
        <v>3461</v>
      </c>
      <c r="I716" s="13" t="s">
        <v>3338</v>
      </c>
      <c r="J716" s="30"/>
      <c r="K716" s="31">
        <v>0</v>
      </c>
      <c r="L716" s="31">
        <v>1.5</v>
      </c>
      <c r="M716" s="31"/>
      <c r="N716" s="32"/>
      <c r="O716" s="32"/>
      <c r="P716" s="32"/>
      <c r="Q716" s="32"/>
      <c r="R716" s="32"/>
      <c r="S716" s="32"/>
      <c r="T716" s="33">
        <v>1</v>
      </c>
      <c r="U716" s="33">
        <v>1</v>
      </c>
      <c r="V716" s="74">
        <v>1</v>
      </c>
      <c r="W716" s="30"/>
      <c r="X716" s="34">
        <v>55153</v>
      </c>
      <c r="Y716" s="16">
        <v>1</v>
      </c>
      <c r="Z716" s="75" t="str">
        <f t="shared" si="11"/>
        <v>Unclassified</v>
      </c>
      <c r="AA716" s="75">
        <f>IF(IFERROR(MATCH(C716,REN_Existing_Resources!E:E,0),FALSE),1,0)</f>
        <v>0</v>
      </c>
    </row>
    <row r="717" spans="2:27" x14ac:dyDescent="0.25">
      <c r="B717" s="29" t="s">
        <v>3334</v>
      </c>
      <c r="C717" s="29" t="s">
        <v>4553</v>
      </c>
      <c r="D717" s="29" t="s">
        <v>3365</v>
      </c>
      <c r="E717" s="29"/>
      <c r="F717" s="29" t="s">
        <v>4553</v>
      </c>
      <c r="G717" s="29"/>
      <c r="H717" s="13" t="s">
        <v>3461</v>
      </c>
      <c r="I717" s="13" t="s">
        <v>3338</v>
      </c>
      <c r="J717" s="30"/>
      <c r="K717" s="31">
        <v>0</v>
      </c>
      <c r="L717" s="31">
        <v>0.35</v>
      </c>
      <c r="M717" s="31"/>
      <c r="N717" s="32"/>
      <c r="O717" s="32"/>
      <c r="P717" s="32"/>
      <c r="Q717" s="32"/>
      <c r="R717" s="32"/>
      <c r="S717" s="32"/>
      <c r="T717" s="33">
        <v>1</v>
      </c>
      <c r="U717" s="33">
        <v>1</v>
      </c>
      <c r="V717" s="74">
        <v>1</v>
      </c>
      <c r="W717" s="30"/>
      <c r="X717" s="34">
        <v>55153</v>
      </c>
      <c r="Y717" s="16">
        <v>1</v>
      </c>
      <c r="Z717" s="75" t="str">
        <f t="shared" si="11"/>
        <v>Unclassified</v>
      </c>
      <c r="AA717" s="75">
        <f>IF(IFERROR(MATCH(C717,REN_Existing_Resources!E:E,0),FALSE),1,0)</f>
        <v>0</v>
      </c>
    </row>
    <row r="718" spans="2:27" x14ac:dyDescent="0.25">
      <c r="B718" s="29" t="s">
        <v>3334</v>
      </c>
      <c r="C718" s="29" t="s">
        <v>4554</v>
      </c>
      <c r="D718" s="29" t="s">
        <v>3365</v>
      </c>
      <c r="E718" s="29"/>
      <c r="F718" s="29" t="s">
        <v>4555</v>
      </c>
      <c r="G718" s="29"/>
      <c r="H718" s="13" t="s">
        <v>3461</v>
      </c>
      <c r="I718" s="13" t="s">
        <v>3338</v>
      </c>
      <c r="J718" s="30"/>
      <c r="K718" s="31">
        <v>0</v>
      </c>
      <c r="L718" s="31">
        <v>0.1</v>
      </c>
      <c r="M718" s="31"/>
      <c r="N718" s="32"/>
      <c r="O718" s="32"/>
      <c r="P718" s="32"/>
      <c r="Q718" s="32"/>
      <c r="R718" s="32"/>
      <c r="S718" s="32"/>
      <c r="T718" s="33">
        <v>1</v>
      </c>
      <c r="U718" s="33">
        <v>1</v>
      </c>
      <c r="V718" s="74">
        <v>1</v>
      </c>
      <c r="W718" s="30"/>
      <c r="X718" s="34">
        <v>55153</v>
      </c>
      <c r="Y718" s="16">
        <v>1</v>
      </c>
      <c r="Z718" s="75" t="str">
        <f t="shared" si="11"/>
        <v>Unclassified</v>
      </c>
      <c r="AA718" s="75">
        <f>IF(IFERROR(MATCH(C718,REN_Existing_Resources!E:E,0),FALSE),1,0)</f>
        <v>0</v>
      </c>
    </row>
    <row r="719" spans="2:27" x14ac:dyDescent="0.25">
      <c r="B719" s="29" t="s">
        <v>3334</v>
      </c>
      <c r="C719" s="29" t="s">
        <v>4556</v>
      </c>
      <c r="D719" s="29" t="s">
        <v>3365</v>
      </c>
      <c r="E719" s="29"/>
      <c r="F719" s="29" t="s">
        <v>4555</v>
      </c>
      <c r="G719" s="29"/>
      <c r="H719" s="13" t="s">
        <v>3461</v>
      </c>
      <c r="I719" s="13" t="s">
        <v>3338</v>
      </c>
      <c r="J719" s="30"/>
      <c r="K719" s="31">
        <v>0</v>
      </c>
      <c r="L719" s="31">
        <v>0.2</v>
      </c>
      <c r="M719" s="31"/>
      <c r="N719" s="32"/>
      <c r="O719" s="32"/>
      <c r="P719" s="32"/>
      <c r="Q719" s="32"/>
      <c r="R719" s="32"/>
      <c r="S719" s="32"/>
      <c r="T719" s="33">
        <v>1</v>
      </c>
      <c r="U719" s="33">
        <v>1</v>
      </c>
      <c r="V719" s="74">
        <v>1</v>
      </c>
      <c r="W719" s="30"/>
      <c r="X719" s="34">
        <v>55153</v>
      </c>
      <c r="Y719" s="16">
        <v>1</v>
      </c>
      <c r="Z719" s="75" t="str">
        <f t="shared" si="11"/>
        <v>Unclassified</v>
      </c>
      <c r="AA719" s="75">
        <f>IF(IFERROR(MATCH(C719,REN_Existing_Resources!E:E,0),FALSE),1,0)</f>
        <v>0</v>
      </c>
    </row>
    <row r="720" spans="2:27" x14ac:dyDescent="0.25">
      <c r="B720" s="29" t="s">
        <v>3334</v>
      </c>
      <c r="C720" s="29" t="s">
        <v>4557</v>
      </c>
      <c r="D720" s="29" t="s">
        <v>3365</v>
      </c>
      <c r="E720" s="29"/>
      <c r="F720" s="29" t="s">
        <v>4557</v>
      </c>
      <c r="G720" s="29"/>
      <c r="H720" s="13" t="s">
        <v>3461</v>
      </c>
      <c r="I720" s="13" t="s">
        <v>3338</v>
      </c>
      <c r="J720" s="30"/>
      <c r="K720" s="31">
        <v>0</v>
      </c>
      <c r="L720" s="31">
        <v>0.2</v>
      </c>
      <c r="M720" s="31"/>
      <c r="N720" s="32"/>
      <c r="O720" s="32"/>
      <c r="P720" s="32"/>
      <c r="Q720" s="32"/>
      <c r="R720" s="32"/>
      <c r="S720" s="32"/>
      <c r="T720" s="33">
        <v>1</v>
      </c>
      <c r="U720" s="33">
        <v>1</v>
      </c>
      <c r="V720" s="74">
        <v>1</v>
      </c>
      <c r="W720" s="30"/>
      <c r="X720" s="34">
        <v>55153</v>
      </c>
      <c r="Y720" s="16">
        <v>1</v>
      </c>
      <c r="Z720" s="75" t="str">
        <f t="shared" si="11"/>
        <v>Unclassified</v>
      </c>
      <c r="AA720" s="75">
        <f>IF(IFERROR(MATCH(C720,REN_Existing_Resources!E:E,0),FALSE),1,0)</f>
        <v>0</v>
      </c>
    </row>
    <row r="721" spans="2:27" x14ac:dyDescent="0.25">
      <c r="B721" s="29" t="s">
        <v>3334</v>
      </c>
      <c r="C721" s="29" t="s">
        <v>4558</v>
      </c>
      <c r="D721" s="29" t="s">
        <v>3365</v>
      </c>
      <c r="E721" s="29"/>
      <c r="F721" s="29" t="s">
        <v>4558</v>
      </c>
      <c r="G721" s="29"/>
      <c r="H721" s="13" t="s">
        <v>3461</v>
      </c>
      <c r="I721" s="13" t="s">
        <v>3338</v>
      </c>
      <c r="J721" s="30"/>
      <c r="K721" s="31">
        <v>0</v>
      </c>
      <c r="L721" s="31">
        <v>0.15</v>
      </c>
      <c r="M721" s="31"/>
      <c r="N721" s="32"/>
      <c r="O721" s="32"/>
      <c r="P721" s="32"/>
      <c r="Q721" s="32"/>
      <c r="R721" s="32"/>
      <c r="S721" s="32"/>
      <c r="T721" s="33">
        <v>1</v>
      </c>
      <c r="U721" s="33">
        <v>1</v>
      </c>
      <c r="V721" s="74">
        <v>1</v>
      </c>
      <c r="W721" s="30"/>
      <c r="X721" s="34">
        <v>55153</v>
      </c>
      <c r="Y721" s="16">
        <v>1</v>
      </c>
      <c r="Z721" s="75" t="str">
        <f t="shared" si="11"/>
        <v>Unclassified</v>
      </c>
      <c r="AA721" s="75">
        <f>IF(IFERROR(MATCH(C721,REN_Existing_Resources!E:E,0),FALSE),1,0)</f>
        <v>0</v>
      </c>
    </row>
    <row r="722" spans="2:27" x14ac:dyDescent="0.25">
      <c r="B722" s="29" t="s">
        <v>3334</v>
      </c>
      <c r="C722" s="29" t="s">
        <v>4559</v>
      </c>
      <c r="D722" s="29" t="s">
        <v>3365</v>
      </c>
      <c r="E722" s="29"/>
      <c r="F722" s="29" t="s">
        <v>4560</v>
      </c>
      <c r="G722" s="29"/>
      <c r="H722" s="13" t="s">
        <v>3461</v>
      </c>
      <c r="I722" s="13" t="s">
        <v>3338</v>
      </c>
      <c r="J722" s="30"/>
      <c r="K722" s="31">
        <v>0</v>
      </c>
      <c r="L722" s="31">
        <v>0.1</v>
      </c>
      <c r="M722" s="31"/>
      <c r="N722" s="32"/>
      <c r="O722" s="32"/>
      <c r="P722" s="32"/>
      <c r="Q722" s="32"/>
      <c r="R722" s="32"/>
      <c r="S722" s="32"/>
      <c r="T722" s="33">
        <v>1</v>
      </c>
      <c r="U722" s="33">
        <v>1</v>
      </c>
      <c r="V722" s="74">
        <v>1</v>
      </c>
      <c r="W722" s="30"/>
      <c r="X722" s="34">
        <v>55153</v>
      </c>
      <c r="Y722" s="16">
        <v>1</v>
      </c>
      <c r="Z722" s="75" t="str">
        <f t="shared" si="11"/>
        <v>Unclassified</v>
      </c>
      <c r="AA722" s="75">
        <f>IF(IFERROR(MATCH(C722,REN_Existing_Resources!E:E,0),FALSE),1,0)</f>
        <v>0</v>
      </c>
    </row>
    <row r="723" spans="2:27" x14ac:dyDescent="0.25">
      <c r="B723" s="29" t="s">
        <v>3334</v>
      </c>
      <c r="C723" s="29" t="s">
        <v>4561</v>
      </c>
      <c r="D723" s="29" t="s">
        <v>3365</v>
      </c>
      <c r="E723" s="29"/>
      <c r="F723" s="29" t="s">
        <v>4562</v>
      </c>
      <c r="G723" s="29"/>
      <c r="H723" s="13" t="s">
        <v>3461</v>
      </c>
      <c r="I723" s="13" t="s">
        <v>3338</v>
      </c>
      <c r="J723" s="30"/>
      <c r="K723" s="31">
        <v>0</v>
      </c>
      <c r="L723" s="31">
        <v>0.15</v>
      </c>
      <c r="M723" s="31"/>
      <c r="N723" s="32"/>
      <c r="O723" s="32"/>
      <c r="P723" s="32"/>
      <c r="Q723" s="32"/>
      <c r="R723" s="32"/>
      <c r="S723" s="32"/>
      <c r="T723" s="33">
        <v>1</v>
      </c>
      <c r="U723" s="33">
        <v>1</v>
      </c>
      <c r="V723" s="74">
        <v>1</v>
      </c>
      <c r="W723" s="30"/>
      <c r="X723" s="34">
        <v>55153</v>
      </c>
      <c r="Y723" s="16">
        <v>1</v>
      </c>
      <c r="Z723" s="75" t="str">
        <f t="shared" si="11"/>
        <v>Unclassified</v>
      </c>
      <c r="AA723" s="75">
        <f>IF(IFERROR(MATCH(C723,REN_Existing_Resources!E:E,0),FALSE),1,0)</f>
        <v>0</v>
      </c>
    </row>
    <row r="724" spans="2:27" x14ac:dyDescent="0.25">
      <c r="B724" s="29" t="s">
        <v>3334</v>
      </c>
      <c r="C724" s="29" t="s">
        <v>4563</v>
      </c>
      <c r="D724" s="29" t="s">
        <v>3365</v>
      </c>
      <c r="E724" s="29"/>
      <c r="F724" s="29" t="s">
        <v>4563</v>
      </c>
      <c r="G724" s="29"/>
      <c r="H724" s="13" t="s">
        <v>3461</v>
      </c>
      <c r="I724" s="13" t="s">
        <v>3338</v>
      </c>
      <c r="J724" s="30"/>
      <c r="K724" s="31">
        <v>0</v>
      </c>
      <c r="L724" s="31">
        <v>0.45</v>
      </c>
      <c r="M724" s="31"/>
      <c r="N724" s="32"/>
      <c r="O724" s="32"/>
      <c r="P724" s="32"/>
      <c r="Q724" s="32"/>
      <c r="R724" s="32"/>
      <c r="S724" s="32"/>
      <c r="T724" s="33">
        <v>1</v>
      </c>
      <c r="U724" s="33">
        <v>1</v>
      </c>
      <c r="V724" s="74">
        <v>1</v>
      </c>
      <c r="W724" s="30"/>
      <c r="X724" s="34">
        <v>55153</v>
      </c>
      <c r="Y724" s="16">
        <v>1</v>
      </c>
      <c r="Z724" s="75" t="str">
        <f t="shared" si="11"/>
        <v>Unclassified</v>
      </c>
      <c r="AA724" s="75">
        <f>IF(IFERROR(MATCH(C724,REN_Existing_Resources!E:E,0),FALSE),1,0)</f>
        <v>0</v>
      </c>
    </row>
    <row r="725" spans="2:27" x14ac:dyDescent="0.25">
      <c r="B725" s="29" t="s">
        <v>3334</v>
      </c>
      <c r="C725" s="29" t="s">
        <v>4564</v>
      </c>
      <c r="D725" s="29" t="s">
        <v>3365</v>
      </c>
      <c r="E725" s="29"/>
      <c r="F725" s="29" t="s">
        <v>4565</v>
      </c>
      <c r="G725" s="29"/>
      <c r="H725" s="13" t="s">
        <v>3461</v>
      </c>
      <c r="I725" s="13" t="s">
        <v>3338</v>
      </c>
      <c r="J725" s="30"/>
      <c r="K725" s="31">
        <v>0</v>
      </c>
      <c r="L725" s="31">
        <v>0.2</v>
      </c>
      <c r="M725" s="31"/>
      <c r="N725" s="32"/>
      <c r="O725" s="32"/>
      <c r="P725" s="32"/>
      <c r="Q725" s="32"/>
      <c r="R725" s="32"/>
      <c r="S725" s="32"/>
      <c r="T725" s="33">
        <v>1</v>
      </c>
      <c r="U725" s="33">
        <v>1</v>
      </c>
      <c r="V725" s="74">
        <v>1</v>
      </c>
      <c r="W725" s="30"/>
      <c r="X725" s="34">
        <v>55153</v>
      </c>
      <c r="Y725" s="16">
        <v>1</v>
      </c>
      <c r="Z725" s="75" t="str">
        <f t="shared" si="11"/>
        <v>Unclassified</v>
      </c>
      <c r="AA725" s="75">
        <f>IF(IFERROR(MATCH(C725,REN_Existing_Resources!E:E,0),FALSE),1,0)</f>
        <v>0</v>
      </c>
    </row>
    <row r="726" spans="2:27" x14ac:dyDescent="0.25">
      <c r="B726" s="29" t="s">
        <v>3334</v>
      </c>
      <c r="C726" s="29" t="s">
        <v>4566</v>
      </c>
      <c r="D726" s="29" t="s">
        <v>3365</v>
      </c>
      <c r="E726" s="29"/>
      <c r="F726" s="29" t="s">
        <v>4567</v>
      </c>
      <c r="G726" s="29"/>
      <c r="H726" s="13" t="s">
        <v>3461</v>
      </c>
      <c r="I726" s="13" t="s">
        <v>3338</v>
      </c>
      <c r="J726" s="30"/>
      <c r="K726" s="31">
        <v>0</v>
      </c>
      <c r="L726" s="31">
        <v>1.5</v>
      </c>
      <c r="M726" s="31"/>
      <c r="N726" s="32"/>
      <c r="O726" s="32"/>
      <c r="P726" s="32"/>
      <c r="Q726" s="32"/>
      <c r="R726" s="32"/>
      <c r="S726" s="32"/>
      <c r="T726" s="33">
        <v>1</v>
      </c>
      <c r="U726" s="33">
        <v>1</v>
      </c>
      <c r="V726" s="74">
        <v>1</v>
      </c>
      <c r="W726" s="30"/>
      <c r="X726" s="34">
        <v>55153</v>
      </c>
      <c r="Y726" s="16">
        <v>1</v>
      </c>
      <c r="Z726" s="75" t="str">
        <f t="shared" si="11"/>
        <v>Unclassified</v>
      </c>
      <c r="AA726" s="75">
        <f>IF(IFERROR(MATCH(C726,REN_Existing_Resources!E:E,0),FALSE),1,0)</f>
        <v>0</v>
      </c>
    </row>
    <row r="727" spans="2:27" x14ac:dyDescent="0.25">
      <c r="B727" s="29" t="s">
        <v>3334</v>
      </c>
      <c r="C727" s="29" t="s">
        <v>4568</v>
      </c>
      <c r="D727" s="29" t="s">
        <v>3365</v>
      </c>
      <c r="E727" s="29"/>
      <c r="F727" s="29" t="s">
        <v>4568</v>
      </c>
      <c r="G727" s="29"/>
      <c r="H727" s="13" t="s">
        <v>3461</v>
      </c>
      <c r="I727" s="13" t="s">
        <v>3338</v>
      </c>
      <c r="J727" s="30"/>
      <c r="K727" s="31">
        <v>0</v>
      </c>
      <c r="L727" s="31">
        <v>0.2</v>
      </c>
      <c r="M727" s="31"/>
      <c r="N727" s="32"/>
      <c r="O727" s="32"/>
      <c r="P727" s="32"/>
      <c r="Q727" s="32"/>
      <c r="R727" s="32"/>
      <c r="S727" s="32"/>
      <c r="T727" s="33">
        <v>1</v>
      </c>
      <c r="U727" s="33">
        <v>1</v>
      </c>
      <c r="V727" s="74">
        <v>1</v>
      </c>
      <c r="W727" s="30"/>
      <c r="X727" s="34">
        <v>55153</v>
      </c>
      <c r="Y727" s="16">
        <v>1</v>
      </c>
      <c r="Z727" s="75" t="str">
        <f t="shared" si="11"/>
        <v>Unclassified</v>
      </c>
      <c r="AA727" s="75">
        <f>IF(IFERROR(MATCH(C727,REN_Existing_Resources!E:E,0),FALSE),1,0)</f>
        <v>0</v>
      </c>
    </row>
    <row r="728" spans="2:27" x14ac:dyDescent="0.25">
      <c r="B728" s="29" t="s">
        <v>3334</v>
      </c>
      <c r="C728" s="29" t="s">
        <v>4569</v>
      </c>
      <c r="D728" s="29" t="s">
        <v>3365</v>
      </c>
      <c r="E728" s="29"/>
      <c r="F728" s="29" t="s">
        <v>4570</v>
      </c>
      <c r="G728" s="29"/>
      <c r="H728" s="13" t="s">
        <v>3461</v>
      </c>
      <c r="I728" s="13" t="s">
        <v>3338</v>
      </c>
      <c r="J728" s="30"/>
      <c r="K728" s="31">
        <v>0</v>
      </c>
      <c r="L728" s="31">
        <v>0.1</v>
      </c>
      <c r="M728" s="31"/>
      <c r="N728" s="32"/>
      <c r="O728" s="32"/>
      <c r="P728" s="32"/>
      <c r="Q728" s="32"/>
      <c r="R728" s="32"/>
      <c r="S728" s="32"/>
      <c r="T728" s="33">
        <v>1</v>
      </c>
      <c r="U728" s="33">
        <v>1</v>
      </c>
      <c r="V728" s="74">
        <v>1</v>
      </c>
      <c r="W728" s="30"/>
      <c r="X728" s="34">
        <v>55153</v>
      </c>
      <c r="Y728" s="16">
        <v>1</v>
      </c>
      <c r="Z728" s="75" t="str">
        <f t="shared" si="11"/>
        <v>Unclassified</v>
      </c>
      <c r="AA728" s="75">
        <f>IF(IFERROR(MATCH(C728,REN_Existing_Resources!E:E,0),FALSE),1,0)</f>
        <v>0</v>
      </c>
    </row>
    <row r="729" spans="2:27" x14ac:dyDescent="0.25">
      <c r="B729" s="29" t="s">
        <v>3334</v>
      </c>
      <c r="C729" s="29" t="s">
        <v>4571</v>
      </c>
      <c r="D729" s="29" t="s">
        <v>3365</v>
      </c>
      <c r="E729" s="29"/>
      <c r="F729" s="29" t="s">
        <v>4572</v>
      </c>
      <c r="G729" s="29"/>
      <c r="H729" s="13" t="s">
        <v>3461</v>
      </c>
      <c r="I729" s="13" t="s">
        <v>3338</v>
      </c>
      <c r="J729" s="30"/>
      <c r="K729" s="31">
        <v>0</v>
      </c>
      <c r="L729" s="31">
        <v>0.13</v>
      </c>
      <c r="M729" s="31"/>
      <c r="N729" s="32"/>
      <c r="O729" s="32"/>
      <c r="P729" s="32"/>
      <c r="Q729" s="32"/>
      <c r="R729" s="32"/>
      <c r="S729" s="32"/>
      <c r="T729" s="33">
        <v>1</v>
      </c>
      <c r="U729" s="33">
        <v>1</v>
      </c>
      <c r="V729" s="74">
        <v>1</v>
      </c>
      <c r="W729" s="30"/>
      <c r="X729" s="34">
        <v>55153</v>
      </c>
      <c r="Y729" s="16">
        <v>1</v>
      </c>
      <c r="Z729" s="75" t="str">
        <f t="shared" si="11"/>
        <v>Unclassified</v>
      </c>
      <c r="AA729" s="75">
        <f>IF(IFERROR(MATCH(C729,REN_Existing_Resources!E:E,0),FALSE),1,0)</f>
        <v>0</v>
      </c>
    </row>
    <row r="730" spans="2:27" x14ac:dyDescent="0.25">
      <c r="B730" s="29" t="s">
        <v>3334</v>
      </c>
      <c r="C730" s="29" t="s">
        <v>4573</v>
      </c>
      <c r="D730" s="29" t="s">
        <v>3365</v>
      </c>
      <c r="E730" s="29"/>
      <c r="F730" s="29" t="s">
        <v>4573</v>
      </c>
      <c r="G730" s="29"/>
      <c r="H730" s="13" t="s">
        <v>3461</v>
      </c>
      <c r="I730" s="13" t="s">
        <v>3338</v>
      </c>
      <c r="J730" s="30"/>
      <c r="K730" s="31">
        <v>0</v>
      </c>
      <c r="L730" s="31">
        <v>0.2</v>
      </c>
      <c r="M730" s="31"/>
      <c r="N730" s="32"/>
      <c r="O730" s="32"/>
      <c r="P730" s="32"/>
      <c r="Q730" s="32"/>
      <c r="R730" s="32"/>
      <c r="S730" s="32"/>
      <c r="T730" s="33">
        <v>1</v>
      </c>
      <c r="U730" s="33">
        <v>1</v>
      </c>
      <c r="V730" s="74">
        <v>1</v>
      </c>
      <c r="W730" s="30"/>
      <c r="X730" s="34">
        <v>55153</v>
      </c>
      <c r="Y730" s="16">
        <v>1</v>
      </c>
      <c r="Z730" s="75" t="str">
        <f t="shared" si="11"/>
        <v>Unclassified</v>
      </c>
      <c r="AA730" s="75">
        <f>IF(IFERROR(MATCH(C730,REN_Existing_Resources!E:E,0),FALSE),1,0)</f>
        <v>0</v>
      </c>
    </row>
    <row r="731" spans="2:27" x14ac:dyDescent="0.25">
      <c r="B731" s="29" t="s">
        <v>3334</v>
      </c>
      <c r="C731" s="29" t="s">
        <v>4574</v>
      </c>
      <c r="D731" s="29" t="s">
        <v>3365</v>
      </c>
      <c r="E731" s="29"/>
      <c r="F731" s="29" t="s">
        <v>4575</v>
      </c>
      <c r="G731" s="29"/>
      <c r="H731" s="13" t="s">
        <v>3461</v>
      </c>
      <c r="I731" s="13" t="s">
        <v>3338</v>
      </c>
      <c r="J731" s="30"/>
      <c r="K731" s="31">
        <v>0</v>
      </c>
      <c r="L731" s="31">
        <v>0.96</v>
      </c>
      <c r="M731" s="31"/>
      <c r="N731" s="32"/>
      <c r="O731" s="32"/>
      <c r="P731" s="32"/>
      <c r="Q731" s="32"/>
      <c r="R731" s="32"/>
      <c r="S731" s="32"/>
      <c r="T731" s="33">
        <v>1</v>
      </c>
      <c r="U731" s="33">
        <v>1</v>
      </c>
      <c r="V731" s="74">
        <v>1</v>
      </c>
      <c r="W731" s="30"/>
      <c r="X731" s="34">
        <v>55153</v>
      </c>
      <c r="Y731" s="16">
        <v>1</v>
      </c>
      <c r="Z731" s="75" t="str">
        <f t="shared" si="11"/>
        <v>Unclassified</v>
      </c>
      <c r="AA731" s="75">
        <f>IF(IFERROR(MATCH(C731,REN_Existing_Resources!E:E,0),FALSE),1,0)</f>
        <v>0</v>
      </c>
    </row>
    <row r="732" spans="2:27" x14ac:dyDescent="0.25">
      <c r="B732" s="29" t="s">
        <v>3334</v>
      </c>
      <c r="C732" s="29" t="s">
        <v>4576</v>
      </c>
      <c r="D732" s="29" t="s">
        <v>3365</v>
      </c>
      <c r="E732" s="29"/>
      <c r="F732" s="29" t="s">
        <v>4577</v>
      </c>
      <c r="G732" s="29"/>
      <c r="H732" s="13" t="s">
        <v>3461</v>
      </c>
      <c r="I732" s="13" t="s">
        <v>3338</v>
      </c>
      <c r="J732" s="30"/>
      <c r="K732" s="31">
        <v>0</v>
      </c>
      <c r="L732" s="31">
        <v>0.96</v>
      </c>
      <c r="M732" s="31"/>
      <c r="N732" s="32"/>
      <c r="O732" s="32"/>
      <c r="P732" s="32"/>
      <c r="Q732" s="32"/>
      <c r="R732" s="32"/>
      <c r="S732" s="32"/>
      <c r="T732" s="33">
        <v>1</v>
      </c>
      <c r="U732" s="33">
        <v>1</v>
      </c>
      <c r="V732" s="74">
        <v>1</v>
      </c>
      <c r="W732" s="30"/>
      <c r="X732" s="34">
        <v>55153</v>
      </c>
      <c r="Y732" s="16">
        <v>1</v>
      </c>
      <c r="Z732" s="75" t="str">
        <f t="shared" si="11"/>
        <v>Unclassified</v>
      </c>
      <c r="AA732" s="75">
        <f>IF(IFERROR(MATCH(C732,REN_Existing_Resources!E:E,0),FALSE),1,0)</f>
        <v>0</v>
      </c>
    </row>
    <row r="733" spans="2:27" x14ac:dyDescent="0.25">
      <c r="B733" s="29" t="s">
        <v>3334</v>
      </c>
      <c r="C733" s="29" t="s">
        <v>4578</v>
      </c>
      <c r="D733" s="29" t="s">
        <v>3365</v>
      </c>
      <c r="E733" s="29"/>
      <c r="F733" s="29" t="s">
        <v>4579</v>
      </c>
      <c r="G733" s="29"/>
      <c r="H733" s="13" t="s">
        <v>3461</v>
      </c>
      <c r="I733" s="13" t="s">
        <v>3338</v>
      </c>
      <c r="J733" s="30"/>
      <c r="K733" s="31">
        <v>0</v>
      </c>
      <c r="L733" s="31">
        <v>0.14000000000000001</v>
      </c>
      <c r="M733" s="31"/>
      <c r="N733" s="32"/>
      <c r="O733" s="32"/>
      <c r="P733" s="32"/>
      <c r="Q733" s="32"/>
      <c r="R733" s="32"/>
      <c r="S733" s="32"/>
      <c r="T733" s="33">
        <v>1</v>
      </c>
      <c r="U733" s="33">
        <v>1</v>
      </c>
      <c r="V733" s="74">
        <v>1</v>
      </c>
      <c r="W733" s="30"/>
      <c r="X733" s="34">
        <v>55153</v>
      </c>
      <c r="Y733" s="16">
        <v>1</v>
      </c>
      <c r="Z733" s="75" t="str">
        <f t="shared" si="11"/>
        <v>Unclassified</v>
      </c>
      <c r="AA733" s="75">
        <f>IF(IFERROR(MATCH(C733,REN_Existing_Resources!E:E,0),FALSE),1,0)</f>
        <v>0</v>
      </c>
    </row>
    <row r="734" spans="2:27" x14ac:dyDescent="0.25">
      <c r="B734" s="29" t="s">
        <v>3334</v>
      </c>
      <c r="C734" s="29" t="s">
        <v>4580</v>
      </c>
      <c r="D734" s="29" t="s">
        <v>3365</v>
      </c>
      <c r="E734" s="29"/>
      <c r="F734" s="29" t="s">
        <v>4581</v>
      </c>
      <c r="G734" s="29"/>
      <c r="H734" s="13" t="s">
        <v>3461</v>
      </c>
      <c r="I734" s="13" t="s">
        <v>3338</v>
      </c>
      <c r="J734" s="30"/>
      <c r="K734" s="31">
        <v>0</v>
      </c>
      <c r="L734" s="31">
        <v>0.55000000000000004</v>
      </c>
      <c r="M734" s="31"/>
      <c r="N734" s="32"/>
      <c r="O734" s="32"/>
      <c r="P734" s="32"/>
      <c r="Q734" s="32"/>
      <c r="R734" s="32"/>
      <c r="S734" s="32"/>
      <c r="T734" s="33">
        <v>1</v>
      </c>
      <c r="U734" s="33">
        <v>1</v>
      </c>
      <c r="V734" s="74">
        <v>1</v>
      </c>
      <c r="W734" s="30"/>
      <c r="X734" s="34">
        <v>55153</v>
      </c>
      <c r="Y734" s="16">
        <v>1</v>
      </c>
      <c r="Z734" s="75" t="str">
        <f t="shared" si="11"/>
        <v>Unclassified</v>
      </c>
      <c r="AA734" s="75">
        <f>IF(IFERROR(MATCH(C734,REN_Existing_Resources!E:E,0),FALSE),1,0)</f>
        <v>0</v>
      </c>
    </row>
    <row r="735" spans="2:27" x14ac:dyDescent="0.25">
      <c r="B735" s="29" t="s">
        <v>3334</v>
      </c>
      <c r="C735" s="29" t="s">
        <v>4582</v>
      </c>
      <c r="D735" s="29" t="s">
        <v>3365</v>
      </c>
      <c r="E735" s="29"/>
      <c r="F735" s="29" t="s">
        <v>4583</v>
      </c>
      <c r="G735" s="29"/>
      <c r="H735" s="13" t="s">
        <v>3461</v>
      </c>
      <c r="I735" s="13" t="s">
        <v>3338</v>
      </c>
      <c r="J735" s="30"/>
      <c r="K735" s="31">
        <v>0</v>
      </c>
      <c r="L735" s="31">
        <v>0.33</v>
      </c>
      <c r="M735" s="31"/>
      <c r="N735" s="32"/>
      <c r="O735" s="32"/>
      <c r="P735" s="32"/>
      <c r="Q735" s="32"/>
      <c r="R735" s="32"/>
      <c r="S735" s="32"/>
      <c r="T735" s="33">
        <v>1</v>
      </c>
      <c r="U735" s="33">
        <v>1</v>
      </c>
      <c r="V735" s="74">
        <v>1</v>
      </c>
      <c r="W735" s="30"/>
      <c r="X735" s="34">
        <v>55153</v>
      </c>
      <c r="Y735" s="16">
        <v>1</v>
      </c>
      <c r="Z735" s="75" t="str">
        <f t="shared" si="11"/>
        <v>Unclassified</v>
      </c>
      <c r="AA735" s="75">
        <f>IF(IFERROR(MATCH(C735,REN_Existing_Resources!E:E,0),FALSE),1,0)</f>
        <v>0</v>
      </c>
    </row>
    <row r="736" spans="2:27" x14ac:dyDescent="0.25">
      <c r="B736" s="29" t="s">
        <v>3334</v>
      </c>
      <c r="C736" s="29" t="s">
        <v>4584</v>
      </c>
      <c r="D736" s="29" t="s">
        <v>3365</v>
      </c>
      <c r="E736" s="29"/>
      <c r="F736" s="29" t="s">
        <v>4584</v>
      </c>
      <c r="G736" s="29"/>
      <c r="H736" s="13" t="s">
        <v>3461</v>
      </c>
      <c r="I736" s="13" t="s">
        <v>3338</v>
      </c>
      <c r="J736" s="30"/>
      <c r="K736" s="31">
        <v>0</v>
      </c>
      <c r="L736" s="31">
        <v>0.12</v>
      </c>
      <c r="M736" s="31"/>
      <c r="N736" s="32"/>
      <c r="O736" s="32"/>
      <c r="P736" s="32"/>
      <c r="Q736" s="32"/>
      <c r="R736" s="32"/>
      <c r="S736" s="32"/>
      <c r="T736" s="33">
        <v>1</v>
      </c>
      <c r="U736" s="33">
        <v>1</v>
      </c>
      <c r="V736" s="74">
        <v>1</v>
      </c>
      <c r="W736" s="30"/>
      <c r="X736" s="34">
        <v>55153</v>
      </c>
      <c r="Y736" s="16">
        <v>1</v>
      </c>
      <c r="Z736" s="75" t="str">
        <f t="shared" si="11"/>
        <v>Unclassified</v>
      </c>
      <c r="AA736" s="75">
        <f>IF(IFERROR(MATCH(C736,REN_Existing_Resources!E:E,0),FALSE),1,0)</f>
        <v>0</v>
      </c>
    </row>
    <row r="737" spans="2:27" x14ac:dyDescent="0.25">
      <c r="B737" s="29" t="s">
        <v>3334</v>
      </c>
      <c r="C737" s="29" t="s">
        <v>415</v>
      </c>
      <c r="D737" s="29" t="s">
        <v>3471</v>
      </c>
      <c r="E737" s="29" t="s">
        <v>3472</v>
      </c>
      <c r="F737" s="29" t="s">
        <v>4585</v>
      </c>
      <c r="G737" s="29"/>
      <c r="H737" s="13" t="s">
        <v>3390</v>
      </c>
      <c r="I737" s="13" t="s">
        <v>3338</v>
      </c>
      <c r="J737" s="30"/>
      <c r="K737" s="31">
        <v>2</v>
      </c>
      <c r="L737" s="31">
        <v>2</v>
      </c>
      <c r="M737" s="31"/>
      <c r="N737" s="32"/>
      <c r="O737" s="32"/>
      <c r="P737" s="32"/>
      <c r="Q737" s="32"/>
      <c r="R737" s="32"/>
      <c r="S737" s="32"/>
      <c r="T737" s="33">
        <v>0</v>
      </c>
      <c r="U737" s="33">
        <v>1</v>
      </c>
      <c r="V737" s="30">
        <v>14611</v>
      </c>
      <c r="W737" s="30"/>
      <c r="X737" s="34">
        <v>55153</v>
      </c>
      <c r="Y737" s="16">
        <v>1</v>
      </c>
      <c r="Z737" s="75" t="str">
        <f t="shared" si="11"/>
        <v>RenExistRes</v>
      </c>
      <c r="AA737" s="75">
        <f>IF(IFERROR(MATCH(C737,REN_Existing_Resources!E:E,0),FALSE),1,0)</f>
        <v>1</v>
      </c>
    </row>
    <row r="738" spans="2:27" x14ac:dyDescent="0.25">
      <c r="B738" s="29" t="s">
        <v>3334</v>
      </c>
      <c r="C738" s="29" t="s">
        <v>4586</v>
      </c>
      <c r="D738" s="29" t="s">
        <v>134</v>
      </c>
      <c r="E738" s="29" t="s">
        <v>3346</v>
      </c>
      <c r="F738" s="29" t="s">
        <v>4587</v>
      </c>
      <c r="G738" s="29"/>
      <c r="H738" s="13" t="s">
        <v>3390</v>
      </c>
      <c r="I738" s="13" t="s">
        <v>3338</v>
      </c>
      <c r="J738" s="30" t="s">
        <v>3391</v>
      </c>
      <c r="K738" s="31">
        <v>210</v>
      </c>
      <c r="L738" s="31">
        <v>210</v>
      </c>
      <c r="M738" s="31"/>
      <c r="N738" s="32"/>
      <c r="O738" s="32"/>
      <c r="P738" s="32"/>
      <c r="Q738" s="32"/>
      <c r="R738" s="32"/>
      <c r="S738" s="32"/>
      <c r="T738" s="33">
        <v>0</v>
      </c>
      <c r="U738" s="33">
        <v>1</v>
      </c>
      <c r="V738" s="30">
        <v>30682</v>
      </c>
      <c r="W738" s="30"/>
      <c r="X738" s="34">
        <v>55153</v>
      </c>
      <c r="Y738" s="16">
        <v>1</v>
      </c>
      <c r="Z738" s="75" t="str">
        <f t="shared" si="11"/>
        <v>CAISO_Hydro</v>
      </c>
      <c r="AA738" s="75">
        <f>IF(IFERROR(MATCH(C738,REN_Existing_Resources!E:E,0),FALSE),1,0)</f>
        <v>0</v>
      </c>
    </row>
    <row r="739" spans="2:27" x14ac:dyDescent="0.25">
      <c r="B739" s="29" t="s">
        <v>3334</v>
      </c>
      <c r="C739" s="29" t="s">
        <v>4588</v>
      </c>
      <c r="D739" s="29" t="s">
        <v>3365</v>
      </c>
      <c r="E739" s="29"/>
      <c r="F739" s="29" t="s">
        <v>4589</v>
      </c>
      <c r="G739" s="29"/>
      <c r="H739" s="13" t="s">
        <v>3337</v>
      </c>
      <c r="I739" s="13" t="s">
        <v>3338</v>
      </c>
      <c r="J739" s="30"/>
      <c r="K739" s="31">
        <v>1.5</v>
      </c>
      <c r="L739" s="31">
        <v>0</v>
      </c>
      <c r="M739" s="31"/>
      <c r="N739" s="32"/>
      <c r="O739" s="32"/>
      <c r="P739" s="32"/>
      <c r="Q739" s="32"/>
      <c r="R739" s="32"/>
      <c r="S739" s="32"/>
      <c r="T739" s="33">
        <v>0</v>
      </c>
      <c r="U739" s="33">
        <v>1</v>
      </c>
      <c r="V739" s="30">
        <v>41703</v>
      </c>
      <c r="W739" s="30"/>
      <c r="X739" s="34">
        <v>55153</v>
      </c>
      <c r="Y739" s="16">
        <v>1</v>
      </c>
      <c r="Z739" s="75" t="str">
        <f t="shared" si="11"/>
        <v>Unclassified</v>
      </c>
      <c r="AA739" s="75">
        <f>IF(IFERROR(MATCH(C739,REN_Existing_Resources!E:E,0),FALSE),1,0)</f>
        <v>0</v>
      </c>
    </row>
    <row r="740" spans="2:27" x14ac:dyDescent="0.25">
      <c r="B740" s="29" t="s">
        <v>3334</v>
      </c>
      <c r="C740" s="29" t="s">
        <v>4590</v>
      </c>
      <c r="D740" s="29" t="s">
        <v>3365</v>
      </c>
      <c r="E740" s="29"/>
      <c r="F740" s="29" t="s">
        <v>4591</v>
      </c>
      <c r="G740" s="29"/>
      <c r="H740" s="13" t="s">
        <v>3390</v>
      </c>
      <c r="I740" s="13" t="s">
        <v>3338</v>
      </c>
      <c r="J740" s="30" t="s">
        <v>3391</v>
      </c>
      <c r="K740" s="31">
        <v>32</v>
      </c>
      <c r="L740" s="31">
        <v>32</v>
      </c>
      <c r="M740" s="31"/>
      <c r="N740" s="32"/>
      <c r="O740" s="32"/>
      <c r="P740" s="32"/>
      <c r="Q740" s="32"/>
      <c r="R740" s="32"/>
      <c r="S740" s="32"/>
      <c r="T740" s="33">
        <v>0</v>
      </c>
      <c r="U740" s="33">
        <v>1</v>
      </c>
      <c r="V740" s="30">
        <v>8037</v>
      </c>
      <c r="W740" s="30"/>
      <c r="X740" s="34">
        <v>55153</v>
      </c>
      <c r="Y740" s="16">
        <v>1</v>
      </c>
      <c r="Z740" s="75" t="str">
        <f t="shared" si="11"/>
        <v>CAISO_Hydro</v>
      </c>
      <c r="AA740" s="75">
        <f>IF(IFERROR(MATCH(C740,REN_Existing_Resources!E:E,0),FALSE),1,0)</f>
        <v>0</v>
      </c>
    </row>
    <row r="741" spans="2:27" x14ac:dyDescent="0.25">
      <c r="B741" s="29" t="s">
        <v>3334</v>
      </c>
      <c r="C741" s="29" t="s">
        <v>4592</v>
      </c>
      <c r="D741" s="29" t="s">
        <v>3365</v>
      </c>
      <c r="E741" s="29"/>
      <c r="F741" s="29" t="s">
        <v>4593</v>
      </c>
      <c r="G741" s="29"/>
      <c r="H741" s="13" t="s">
        <v>3390</v>
      </c>
      <c r="I741" s="13" t="s">
        <v>3338</v>
      </c>
      <c r="J741" s="30" t="s">
        <v>3391</v>
      </c>
      <c r="K741" s="31">
        <v>32</v>
      </c>
      <c r="L741" s="31">
        <v>32</v>
      </c>
      <c r="M741" s="31"/>
      <c r="N741" s="32"/>
      <c r="O741" s="32"/>
      <c r="P741" s="32"/>
      <c r="Q741" s="32"/>
      <c r="R741" s="32"/>
      <c r="S741" s="32"/>
      <c r="T741" s="33">
        <v>0</v>
      </c>
      <c r="U741" s="33">
        <v>1</v>
      </c>
      <c r="V741" s="30">
        <v>8037</v>
      </c>
      <c r="W741" s="30"/>
      <c r="X741" s="34">
        <v>55153</v>
      </c>
      <c r="Y741" s="16">
        <v>1</v>
      </c>
      <c r="Z741" s="75" t="str">
        <f t="shared" si="11"/>
        <v>CAISO_Hydro</v>
      </c>
      <c r="AA741" s="75">
        <f>IF(IFERROR(MATCH(C741,REN_Existing_Resources!E:E,0),FALSE),1,0)</f>
        <v>0</v>
      </c>
    </row>
    <row r="742" spans="2:27" x14ac:dyDescent="0.25">
      <c r="B742" s="29" t="s">
        <v>3334</v>
      </c>
      <c r="C742" s="29" t="s">
        <v>4594</v>
      </c>
      <c r="D742" s="29" t="s">
        <v>3365</v>
      </c>
      <c r="E742" s="29"/>
      <c r="F742" s="29" t="s">
        <v>4595</v>
      </c>
      <c r="G742" s="29"/>
      <c r="H742" s="13" t="s">
        <v>3390</v>
      </c>
      <c r="I742" s="13" t="s">
        <v>3338</v>
      </c>
      <c r="J742" s="30" t="s">
        <v>3391</v>
      </c>
      <c r="K742" s="31">
        <v>70.599999999999994</v>
      </c>
      <c r="L742" s="31">
        <v>70.599999999999994</v>
      </c>
      <c r="M742" s="31"/>
      <c r="N742" s="32"/>
      <c r="O742" s="32"/>
      <c r="P742" s="32"/>
      <c r="Q742" s="32"/>
      <c r="R742" s="32"/>
      <c r="S742" s="32"/>
      <c r="T742" s="33">
        <v>0</v>
      </c>
      <c r="U742" s="33">
        <v>1</v>
      </c>
      <c r="V742" s="30">
        <v>9133</v>
      </c>
      <c r="W742" s="30"/>
      <c r="X742" s="34">
        <v>55153</v>
      </c>
      <c r="Y742" s="16">
        <v>1</v>
      </c>
      <c r="Z742" s="75" t="str">
        <f t="shared" si="11"/>
        <v>CAISO_Hydro</v>
      </c>
      <c r="AA742" s="75">
        <f>IF(IFERROR(MATCH(C742,REN_Existing_Resources!E:E,0),FALSE),1,0)</f>
        <v>0</v>
      </c>
    </row>
    <row r="743" spans="2:27" x14ac:dyDescent="0.25">
      <c r="B743" s="29" t="s">
        <v>3334</v>
      </c>
      <c r="C743" s="29" t="s">
        <v>4596</v>
      </c>
      <c r="D743" s="29" t="s">
        <v>3365</v>
      </c>
      <c r="E743" s="29"/>
      <c r="F743" s="29" t="s">
        <v>4597</v>
      </c>
      <c r="G743" s="29"/>
      <c r="H743" s="13" t="s">
        <v>3390</v>
      </c>
      <c r="I743" s="13" t="s">
        <v>3338</v>
      </c>
      <c r="J743" s="30" t="s">
        <v>3391</v>
      </c>
      <c r="K743" s="31">
        <v>95</v>
      </c>
      <c r="L743" s="31">
        <v>95</v>
      </c>
      <c r="M743" s="31"/>
      <c r="N743" s="32"/>
      <c r="O743" s="32"/>
      <c r="P743" s="32"/>
      <c r="Q743" s="32"/>
      <c r="R743" s="32"/>
      <c r="S743" s="32"/>
      <c r="T743" s="33">
        <v>0</v>
      </c>
      <c r="U743" s="33">
        <v>1</v>
      </c>
      <c r="V743" s="30">
        <v>20090</v>
      </c>
      <c r="W743" s="30"/>
      <c r="X743" s="34">
        <v>55153</v>
      </c>
      <c r="Y743" s="16">
        <v>1</v>
      </c>
      <c r="Z743" s="75" t="str">
        <f t="shared" si="11"/>
        <v>CAISO_Hydro</v>
      </c>
      <c r="AA743" s="75">
        <f>IF(IFERROR(MATCH(C743,REN_Existing_Resources!E:E,0),FALSE),1,0)</f>
        <v>0</v>
      </c>
    </row>
    <row r="744" spans="2:27" x14ac:dyDescent="0.25">
      <c r="B744" s="29" t="s">
        <v>3334</v>
      </c>
      <c r="C744" s="29" t="s">
        <v>4598</v>
      </c>
      <c r="D744" s="29" t="s">
        <v>3365</v>
      </c>
      <c r="E744" s="29"/>
      <c r="F744" s="29" t="s">
        <v>4599</v>
      </c>
      <c r="G744" s="29"/>
      <c r="H744" s="13" t="s">
        <v>3390</v>
      </c>
      <c r="I744" s="13" t="s">
        <v>3338</v>
      </c>
      <c r="J744" s="30" t="s">
        <v>3391</v>
      </c>
      <c r="K744" s="31">
        <v>82</v>
      </c>
      <c r="L744" s="31">
        <v>82</v>
      </c>
      <c r="M744" s="31"/>
      <c r="N744" s="32"/>
      <c r="O744" s="32"/>
      <c r="P744" s="32"/>
      <c r="Q744" s="32"/>
      <c r="R744" s="32"/>
      <c r="S744" s="32"/>
      <c r="T744" s="33">
        <v>0</v>
      </c>
      <c r="U744" s="33">
        <v>1</v>
      </c>
      <c r="V744" s="30">
        <v>16072</v>
      </c>
      <c r="W744" s="30"/>
      <c r="X744" s="34">
        <v>55153</v>
      </c>
      <c r="Y744" s="16">
        <v>1</v>
      </c>
      <c r="Z744" s="75" t="str">
        <f t="shared" si="11"/>
        <v>CAISO_Hydro</v>
      </c>
      <c r="AA744" s="75">
        <f>IF(IFERROR(MATCH(C744,REN_Existing_Resources!E:E,0),FALSE),1,0)</f>
        <v>0</v>
      </c>
    </row>
    <row r="745" spans="2:27" x14ac:dyDescent="0.25">
      <c r="B745" s="29" t="s">
        <v>3334</v>
      </c>
      <c r="C745" s="29" t="s">
        <v>4600</v>
      </c>
      <c r="D745" s="29" t="s">
        <v>3365</v>
      </c>
      <c r="E745" s="29"/>
      <c r="F745" s="29" t="s">
        <v>4601</v>
      </c>
      <c r="G745" s="29"/>
      <c r="H745" s="13" t="s">
        <v>3390</v>
      </c>
      <c r="I745" s="13" t="s">
        <v>3338</v>
      </c>
      <c r="J745" s="30" t="s">
        <v>3391</v>
      </c>
      <c r="K745" s="31">
        <v>82</v>
      </c>
      <c r="L745" s="31">
        <v>82</v>
      </c>
      <c r="M745" s="31"/>
      <c r="N745" s="32"/>
      <c r="O745" s="32"/>
      <c r="P745" s="32"/>
      <c r="Q745" s="32"/>
      <c r="R745" s="32"/>
      <c r="S745" s="32"/>
      <c r="T745" s="33">
        <v>0</v>
      </c>
      <c r="U745" s="33">
        <v>1</v>
      </c>
      <c r="V745" s="30">
        <v>16072</v>
      </c>
      <c r="W745" s="30"/>
      <c r="X745" s="34">
        <v>55153</v>
      </c>
      <c r="Y745" s="16">
        <v>1</v>
      </c>
      <c r="Z745" s="75" t="str">
        <f t="shared" si="11"/>
        <v>CAISO_Hydro</v>
      </c>
      <c r="AA745" s="75">
        <f>IF(IFERROR(MATCH(C745,REN_Existing_Resources!E:E,0),FALSE),1,0)</f>
        <v>0</v>
      </c>
    </row>
    <row r="746" spans="2:27" x14ac:dyDescent="0.25">
      <c r="B746" s="29" t="s">
        <v>3334</v>
      </c>
      <c r="C746" s="29" t="s">
        <v>522</v>
      </c>
      <c r="D746" s="29" t="s">
        <v>3365</v>
      </c>
      <c r="E746" s="29"/>
      <c r="F746" s="29" t="s">
        <v>4602</v>
      </c>
      <c r="G746" s="29"/>
      <c r="H746" s="13" t="s">
        <v>3390</v>
      </c>
      <c r="I746" s="13" t="s">
        <v>3338</v>
      </c>
      <c r="J746" s="30" t="s">
        <v>3391</v>
      </c>
      <c r="K746" s="31">
        <v>3.75</v>
      </c>
      <c r="L746" s="31">
        <v>0.16</v>
      </c>
      <c r="M746" s="31"/>
      <c r="N746" s="32"/>
      <c r="O746" s="32"/>
      <c r="P746" s="32"/>
      <c r="Q746" s="32"/>
      <c r="R746" s="32"/>
      <c r="S746" s="32"/>
      <c r="T746" s="33">
        <v>0</v>
      </c>
      <c r="U746" s="33">
        <v>1</v>
      </c>
      <c r="V746" s="30">
        <v>32004</v>
      </c>
      <c r="W746" s="30"/>
      <c r="X746" s="34">
        <v>55153</v>
      </c>
      <c r="Y746" s="16">
        <v>1</v>
      </c>
      <c r="Z746" s="75" t="str">
        <f t="shared" si="11"/>
        <v>CAISO_Hydro</v>
      </c>
      <c r="AA746" s="75">
        <f>IF(IFERROR(MATCH(C746,REN_Existing_Resources!E:E,0),FALSE),1,0)</f>
        <v>1</v>
      </c>
    </row>
    <row r="747" spans="2:27" x14ac:dyDescent="0.25">
      <c r="B747" s="29" t="s">
        <v>3334</v>
      </c>
      <c r="C747" s="29" t="s">
        <v>4603</v>
      </c>
      <c r="D747" s="29" t="s">
        <v>3365</v>
      </c>
      <c r="E747" s="29"/>
      <c r="F747" s="29" t="s">
        <v>4604</v>
      </c>
      <c r="G747" s="29"/>
      <c r="H747" s="13" t="s">
        <v>3390</v>
      </c>
      <c r="I747" s="13" t="s">
        <v>3338</v>
      </c>
      <c r="J747" s="30" t="s">
        <v>3391</v>
      </c>
      <c r="K747" s="31">
        <v>39</v>
      </c>
      <c r="L747" s="31">
        <v>39</v>
      </c>
      <c r="M747" s="31"/>
      <c r="N747" s="32"/>
      <c r="O747" s="32"/>
      <c r="P747" s="32"/>
      <c r="Q747" s="32"/>
      <c r="R747" s="32"/>
      <c r="S747" s="32"/>
      <c r="T747" s="33">
        <v>0</v>
      </c>
      <c r="U747" s="33">
        <v>1</v>
      </c>
      <c r="V747" s="30">
        <v>23743</v>
      </c>
      <c r="W747" s="30"/>
      <c r="X747" s="34">
        <v>55153</v>
      </c>
      <c r="Y747" s="16">
        <v>1</v>
      </c>
      <c r="Z747" s="75" t="str">
        <f t="shared" si="11"/>
        <v>CAISO_Hydro</v>
      </c>
      <c r="AA747" s="75">
        <f>IF(IFERROR(MATCH(C747,REN_Existing_Resources!E:E,0),FALSE),1,0)</f>
        <v>0</v>
      </c>
    </row>
    <row r="748" spans="2:27" x14ac:dyDescent="0.25">
      <c r="B748" s="29" t="s">
        <v>3334</v>
      </c>
      <c r="C748" s="29" t="s">
        <v>4605</v>
      </c>
      <c r="D748" s="29" t="s">
        <v>3365</v>
      </c>
      <c r="E748" s="29"/>
      <c r="F748" s="29" t="s">
        <v>4606</v>
      </c>
      <c r="G748" s="29"/>
      <c r="H748" s="13" t="s">
        <v>3390</v>
      </c>
      <c r="I748" s="13" t="s">
        <v>3338</v>
      </c>
      <c r="J748" s="30" t="s">
        <v>3391</v>
      </c>
      <c r="K748" s="31">
        <v>40</v>
      </c>
      <c r="L748" s="31">
        <v>40</v>
      </c>
      <c r="M748" s="31"/>
      <c r="N748" s="32"/>
      <c r="O748" s="32"/>
      <c r="P748" s="32"/>
      <c r="Q748" s="32"/>
      <c r="R748" s="32"/>
      <c r="S748" s="32"/>
      <c r="T748" s="33">
        <v>0</v>
      </c>
      <c r="U748" s="33">
        <v>1</v>
      </c>
      <c r="V748" s="30">
        <v>23743</v>
      </c>
      <c r="W748" s="30"/>
      <c r="X748" s="34">
        <v>55153</v>
      </c>
      <c r="Y748" s="16">
        <v>1</v>
      </c>
      <c r="Z748" s="75" t="str">
        <f t="shared" si="11"/>
        <v>CAISO_Hydro</v>
      </c>
      <c r="AA748" s="75">
        <f>IF(IFERROR(MATCH(C748,REN_Existing_Resources!E:E,0),FALSE),1,0)</f>
        <v>0</v>
      </c>
    </row>
    <row r="749" spans="2:27" x14ac:dyDescent="0.25">
      <c r="B749" s="29" t="s">
        <v>3334</v>
      </c>
      <c r="C749" s="29" t="s">
        <v>4607</v>
      </c>
      <c r="D749" s="29" t="s">
        <v>3365</v>
      </c>
      <c r="E749" s="29"/>
      <c r="F749" s="29" t="s">
        <v>4608</v>
      </c>
      <c r="G749" s="29"/>
      <c r="H749" s="13" t="s">
        <v>3390</v>
      </c>
      <c r="I749" s="13" t="s">
        <v>3338</v>
      </c>
      <c r="J749" s="30" t="s">
        <v>3391</v>
      </c>
      <c r="K749" s="31">
        <v>55.7</v>
      </c>
      <c r="L749" s="31">
        <v>54</v>
      </c>
      <c r="M749" s="31"/>
      <c r="N749" s="32"/>
      <c r="O749" s="32"/>
      <c r="P749" s="32"/>
      <c r="Q749" s="32"/>
      <c r="R749" s="32"/>
      <c r="S749" s="32"/>
      <c r="T749" s="33">
        <v>0</v>
      </c>
      <c r="U749" s="33">
        <v>1</v>
      </c>
      <c r="V749" s="30">
        <v>23743</v>
      </c>
      <c r="W749" s="30"/>
      <c r="X749" s="34">
        <v>55153</v>
      </c>
      <c r="Y749" s="16">
        <v>1</v>
      </c>
      <c r="Z749" s="75" t="str">
        <f t="shared" si="11"/>
        <v>CAISO_Hydro</v>
      </c>
      <c r="AA749" s="75">
        <f>IF(IFERROR(MATCH(C749,REN_Existing_Resources!E:E,0),FALSE),1,0)</f>
        <v>0</v>
      </c>
    </row>
    <row r="750" spans="2:27" x14ac:dyDescent="0.25">
      <c r="B750" s="29" t="s">
        <v>3334</v>
      </c>
      <c r="C750" s="29" t="s">
        <v>4609</v>
      </c>
      <c r="D750" s="29" t="s">
        <v>3365</v>
      </c>
      <c r="E750" s="29"/>
      <c r="F750" s="29" t="s">
        <v>4610</v>
      </c>
      <c r="G750" s="29"/>
      <c r="H750" s="13" t="s">
        <v>3390</v>
      </c>
      <c r="I750" s="13" t="s">
        <v>3338</v>
      </c>
      <c r="J750" s="30" t="s">
        <v>3391</v>
      </c>
      <c r="K750" s="31">
        <v>54.6</v>
      </c>
      <c r="L750" s="31">
        <v>54</v>
      </c>
      <c r="M750" s="31"/>
      <c r="N750" s="32"/>
      <c r="O750" s="32"/>
      <c r="P750" s="32"/>
      <c r="Q750" s="32"/>
      <c r="R750" s="32"/>
      <c r="S750" s="32"/>
      <c r="T750" s="33">
        <v>0</v>
      </c>
      <c r="U750" s="33">
        <v>1</v>
      </c>
      <c r="V750" s="30">
        <v>23743</v>
      </c>
      <c r="W750" s="30"/>
      <c r="X750" s="34">
        <v>55153</v>
      </c>
      <c r="Y750" s="16">
        <v>1</v>
      </c>
      <c r="Z750" s="75" t="str">
        <f t="shared" si="11"/>
        <v>CAISO_Hydro</v>
      </c>
      <c r="AA750" s="75">
        <f>IF(IFERROR(MATCH(C750,REN_Existing_Resources!E:E,0),FALSE),1,0)</f>
        <v>0</v>
      </c>
    </row>
    <row r="751" spans="2:27" x14ac:dyDescent="0.25">
      <c r="B751" s="29" t="s">
        <v>3334</v>
      </c>
      <c r="C751" s="29" t="s">
        <v>4611</v>
      </c>
      <c r="D751" s="29" t="s">
        <v>3460</v>
      </c>
      <c r="E751" s="29" t="s">
        <v>3724</v>
      </c>
      <c r="F751" s="29" t="s">
        <v>4612</v>
      </c>
      <c r="G751" s="29" t="s">
        <v>4613</v>
      </c>
      <c r="H751" s="13" t="s">
        <v>3370</v>
      </c>
      <c r="I751" s="13" t="s">
        <v>3371</v>
      </c>
      <c r="J751" s="30" t="s">
        <v>3372</v>
      </c>
      <c r="K751" s="31">
        <v>312</v>
      </c>
      <c r="L751" s="31">
        <v>312</v>
      </c>
      <c r="M751" s="31">
        <v>24.96</v>
      </c>
      <c r="N751" s="32">
        <v>24806.340000000004</v>
      </c>
      <c r="O751" s="32">
        <v>9687.4919002264633</v>
      </c>
      <c r="P751" s="32">
        <v>13685.772617519946</v>
      </c>
      <c r="Q751" s="32">
        <v>316.875</v>
      </c>
      <c r="R751" s="32">
        <v>316.875</v>
      </c>
      <c r="S751" s="32"/>
      <c r="T751" s="33">
        <v>1</v>
      </c>
      <c r="U751" s="33">
        <v>1</v>
      </c>
      <c r="V751" s="30">
        <v>21916</v>
      </c>
      <c r="W751" s="30">
        <v>43100</v>
      </c>
      <c r="X751" s="34">
        <v>43100</v>
      </c>
      <c r="Y751" s="16">
        <v>1</v>
      </c>
      <c r="Z751" s="75" t="str">
        <f t="shared" si="11"/>
        <v>CAISO_ST</v>
      </c>
      <c r="AA751" s="75">
        <f>IF(IFERROR(MATCH(C751,REN_Existing_Resources!E:E,0),FALSE),1,0)</f>
        <v>0</v>
      </c>
    </row>
    <row r="752" spans="2:27" x14ac:dyDescent="0.25">
      <c r="B752" s="29" t="s">
        <v>3334</v>
      </c>
      <c r="C752" s="29" t="s">
        <v>4614</v>
      </c>
      <c r="D752" s="29" t="s">
        <v>3460</v>
      </c>
      <c r="E752" s="29" t="s">
        <v>3724</v>
      </c>
      <c r="F752" s="29" t="s">
        <v>4615</v>
      </c>
      <c r="G752" s="29" t="s">
        <v>4616</v>
      </c>
      <c r="H752" s="13" t="s">
        <v>3370</v>
      </c>
      <c r="I752" s="13" t="s">
        <v>3371</v>
      </c>
      <c r="J752" s="30" t="s">
        <v>3372</v>
      </c>
      <c r="K752" s="31">
        <v>317</v>
      </c>
      <c r="L752" s="31">
        <v>317</v>
      </c>
      <c r="M752" s="31">
        <v>25.360078031009326</v>
      </c>
      <c r="N752" s="32">
        <v>25203.957489099965</v>
      </c>
      <c r="O752" s="32">
        <v>10428.405569482889</v>
      </c>
      <c r="P752" s="32">
        <v>20513.77121966023</v>
      </c>
      <c r="Q752" s="32">
        <v>312.12403730473017</v>
      </c>
      <c r="R752" s="32">
        <v>312.12403730473017</v>
      </c>
      <c r="S752" s="32"/>
      <c r="T752" s="33">
        <v>1</v>
      </c>
      <c r="U752" s="33">
        <v>1</v>
      </c>
      <c r="V752" s="30">
        <v>22282</v>
      </c>
      <c r="W752" s="30">
        <v>43100</v>
      </c>
      <c r="X752" s="34">
        <v>43100</v>
      </c>
      <c r="Y752" s="16">
        <v>1</v>
      </c>
      <c r="Z752" s="75" t="str">
        <f t="shared" si="11"/>
        <v>CAISO_ST</v>
      </c>
      <c r="AA752" s="75">
        <f>IF(IFERROR(MATCH(C752,REN_Existing_Resources!E:E,0),FALSE),1,0)</f>
        <v>0</v>
      </c>
    </row>
    <row r="753" spans="2:27" x14ac:dyDescent="0.25">
      <c r="B753" s="29" t="s">
        <v>3334</v>
      </c>
      <c r="C753" s="29" t="s">
        <v>4617</v>
      </c>
      <c r="D753" s="29" t="s">
        <v>3460</v>
      </c>
      <c r="E753" s="29" t="s">
        <v>3724</v>
      </c>
      <c r="F753" s="29" t="s">
        <v>4618</v>
      </c>
      <c r="G753" s="29" t="s">
        <v>4619</v>
      </c>
      <c r="H753" s="13" t="s">
        <v>3370</v>
      </c>
      <c r="I753" s="13" t="s">
        <v>3371</v>
      </c>
      <c r="J753" s="30" t="s">
        <v>3372</v>
      </c>
      <c r="K753" s="31">
        <v>530</v>
      </c>
      <c r="L753" s="31">
        <v>530</v>
      </c>
      <c r="M753" s="31">
        <v>42.4</v>
      </c>
      <c r="N753" s="32">
        <v>42138.974999999999</v>
      </c>
      <c r="O753" s="32">
        <v>9914.2662017853199</v>
      </c>
      <c r="P753" s="32">
        <v>20064.561602227561</v>
      </c>
      <c r="Q753" s="32">
        <v>528.51123595505624</v>
      </c>
      <c r="R753" s="32">
        <v>528.51123595505624</v>
      </c>
      <c r="S753" s="32"/>
      <c r="T753" s="33">
        <v>1</v>
      </c>
      <c r="U753" s="33">
        <v>1</v>
      </c>
      <c r="V753" s="30">
        <v>26299</v>
      </c>
      <c r="W753" s="30">
        <v>43100</v>
      </c>
      <c r="X753" s="34">
        <v>43100</v>
      </c>
      <c r="Y753" s="16">
        <v>1</v>
      </c>
      <c r="Z753" s="75" t="str">
        <f t="shared" si="11"/>
        <v>CAISO_ST</v>
      </c>
      <c r="AA753" s="75">
        <f>IF(IFERROR(MATCH(C753,REN_Existing_Resources!E:E,0),FALSE),1,0)</f>
        <v>0</v>
      </c>
    </row>
    <row r="754" spans="2:27" x14ac:dyDescent="0.25">
      <c r="B754" s="29" t="s">
        <v>3334</v>
      </c>
      <c r="C754" s="29" t="s">
        <v>432</v>
      </c>
      <c r="D754" s="29" t="s">
        <v>229</v>
      </c>
      <c r="E754" s="29" t="s">
        <v>4008</v>
      </c>
      <c r="F754" s="29" t="s">
        <v>4620</v>
      </c>
      <c r="G754" s="29"/>
      <c r="H754" s="13" t="s">
        <v>3390</v>
      </c>
      <c r="I754" s="13" t="s">
        <v>3338</v>
      </c>
      <c r="J754" s="30"/>
      <c r="K754" s="31">
        <v>8.4</v>
      </c>
      <c r="L754" s="31">
        <v>8.4</v>
      </c>
      <c r="M754" s="31"/>
      <c r="N754" s="32"/>
      <c r="O754" s="32"/>
      <c r="P754" s="32"/>
      <c r="Q754" s="32"/>
      <c r="R754" s="32"/>
      <c r="S754" s="32"/>
      <c r="T754" s="33">
        <v>0</v>
      </c>
      <c r="U754" s="33">
        <v>1</v>
      </c>
      <c r="V754" s="30">
        <v>23743</v>
      </c>
      <c r="W754" s="30"/>
      <c r="X754" s="34">
        <v>55153</v>
      </c>
      <c r="Y754" s="16">
        <v>1</v>
      </c>
      <c r="Z754" s="75" t="str">
        <f t="shared" si="11"/>
        <v>RenExistRes</v>
      </c>
      <c r="AA754" s="75">
        <f>IF(IFERROR(MATCH(C754,REN_Existing_Resources!E:E,0),FALSE),1,0)</f>
        <v>1</v>
      </c>
    </row>
    <row r="755" spans="2:27" x14ac:dyDescent="0.25">
      <c r="B755" s="29" t="s">
        <v>3334</v>
      </c>
      <c r="C755" s="29" t="s">
        <v>469</v>
      </c>
      <c r="D755" s="29" t="s">
        <v>229</v>
      </c>
      <c r="E755" s="29" t="s">
        <v>4008</v>
      </c>
      <c r="F755" s="29" t="s">
        <v>4621</v>
      </c>
      <c r="G755" s="29"/>
      <c r="H755" s="13" t="s">
        <v>3390</v>
      </c>
      <c r="I755" s="13" t="s">
        <v>3338</v>
      </c>
      <c r="J755" s="30" t="s">
        <v>3391</v>
      </c>
      <c r="K755" s="31">
        <v>5</v>
      </c>
      <c r="L755" s="31">
        <v>0</v>
      </c>
      <c r="M755" s="31"/>
      <c r="N755" s="32"/>
      <c r="O755" s="32"/>
      <c r="P755" s="32"/>
      <c r="Q755" s="32"/>
      <c r="R755" s="32"/>
      <c r="S755" s="32"/>
      <c r="T755" s="33">
        <v>0</v>
      </c>
      <c r="U755" s="33">
        <v>1</v>
      </c>
      <c r="V755" s="30">
        <v>31526</v>
      </c>
      <c r="W755" s="30"/>
      <c r="X755" s="34">
        <v>55153</v>
      </c>
      <c r="Y755" s="16">
        <v>1</v>
      </c>
      <c r="Z755" s="75" t="str">
        <f t="shared" si="11"/>
        <v>CAISO_Hydro</v>
      </c>
      <c r="AA755" s="75">
        <f>IF(IFERROR(MATCH(C755,REN_Existing_Resources!E:E,0),FALSE),1,0)</f>
        <v>1</v>
      </c>
    </row>
    <row r="756" spans="2:27" x14ac:dyDescent="0.25">
      <c r="B756" s="29" t="s">
        <v>3334</v>
      </c>
      <c r="C756" s="29" t="s">
        <v>924</v>
      </c>
      <c r="D756" s="29" t="s">
        <v>3339</v>
      </c>
      <c r="E756" s="29" t="s">
        <v>3340</v>
      </c>
      <c r="F756" s="29" t="s">
        <v>4622</v>
      </c>
      <c r="G756" s="29"/>
      <c r="H756" s="13" t="s">
        <v>3337</v>
      </c>
      <c r="I756" s="13" t="s">
        <v>3338</v>
      </c>
      <c r="J756" s="30"/>
      <c r="K756" s="31">
        <v>20</v>
      </c>
      <c r="L756" s="31">
        <v>0</v>
      </c>
      <c r="M756" s="31"/>
      <c r="N756" s="32"/>
      <c r="O756" s="32"/>
      <c r="P756" s="32"/>
      <c r="Q756" s="32"/>
      <c r="R756" s="32"/>
      <c r="S756" s="32"/>
      <c r="T756" s="33">
        <v>0</v>
      </c>
      <c r="U756" s="33">
        <v>1</v>
      </c>
      <c r="V756" s="30">
        <v>41950</v>
      </c>
      <c r="W756" s="30"/>
      <c r="X756" s="34">
        <v>55153</v>
      </c>
      <c r="Y756" s="16">
        <v>1</v>
      </c>
      <c r="Z756" s="75" t="str">
        <f t="shared" si="11"/>
        <v>RenExistRes</v>
      </c>
      <c r="AA756" s="75">
        <f>IF(IFERROR(MATCH(C756,REN_Existing_Resources!E:E,0),FALSE),1,0)</f>
        <v>1</v>
      </c>
    </row>
    <row r="757" spans="2:27" x14ac:dyDescent="0.25">
      <c r="B757" s="29" t="s">
        <v>3334</v>
      </c>
      <c r="C757" s="29" t="s">
        <v>1560</v>
      </c>
      <c r="D757" s="29" t="s">
        <v>3339</v>
      </c>
      <c r="E757" s="29"/>
      <c r="F757" s="29" t="s">
        <v>4623</v>
      </c>
      <c r="G757" s="29"/>
      <c r="H757" s="13" t="s">
        <v>3337</v>
      </c>
      <c r="I757" s="13" t="s">
        <v>3338</v>
      </c>
      <c r="J757" s="30"/>
      <c r="K757" s="31">
        <v>20</v>
      </c>
      <c r="L757" s="31">
        <v>0</v>
      </c>
      <c r="M757" s="31"/>
      <c r="N757" s="32"/>
      <c r="O757" s="32"/>
      <c r="P757" s="32"/>
      <c r="Q757" s="32"/>
      <c r="R757" s="32"/>
      <c r="S757" s="32"/>
      <c r="T757" s="33">
        <v>0</v>
      </c>
      <c r="U757" s="33">
        <v>1</v>
      </c>
      <c r="V757" s="30">
        <v>42338</v>
      </c>
      <c r="W757" s="30"/>
      <c r="X757" s="34">
        <v>55153</v>
      </c>
      <c r="Y757" s="16">
        <v>1</v>
      </c>
      <c r="Z757" s="75" t="str">
        <f t="shared" si="11"/>
        <v>RenExistRes</v>
      </c>
      <c r="AA757" s="75">
        <f>IF(IFERROR(MATCH(C757,REN_Existing_Resources!E:E,0),FALSE),1,0)</f>
        <v>1</v>
      </c>
    </row>
    <row r="758" spans="2:27" x14ac:dyDescent="0.25">
      <c r="B758" s="29" t="s">
        <v>3334</v>
      </c>
      <c r="C758" s="29" t="s">
        <v>1554</v>
      </c>
      <c r="D758" s="29" t="s">
        <v>3339</v>
      </c>
      <c r="E758" s="29"/>
      <c r="F758" s="29" t="s">
        <v>4624</v>
      </c>
      <c r="G758" s="29"/>
      <c r="H758" s="13" t="s">
        <v>3337</v>
      </c>
      <c r="I758" s="13" t="s">
        <v>3338</v>
      </c>
      <c r="J758" s="30"/>
      <c r="K758" s="31">
        <v>20</v>
      </c>
      <c r="L758" s="31">
        <v>0</v>
      </c>
      <c r="M758" s="31"/>
      <c r="N758" s="32"/>
      <c r="O758" s="32"/>
      <c r="P758" s="32"/>
      <c r="Q758" s="32"/>
      <c r="R758" s="32"/>
      <c r="S758" s="32"/>
      <c r="T758" s="33">
        <v>0</v>
      </c>
      <c r="U758" s="33">
        <v>1</v>
      </c>
      <c r="V758" s="30">
        <v>42496</v>
      </c>
      <c r="W758" s="30"/>
      <c r="X758" s="34">
        <v>55153</v>
      </c>
      <c r="Y758" s="16">
        <v>1</v>
      </c>
      <c r="Z758" s="75" t="str">
        <f t="shared" si="11"/>
        <v>RenExistRes</v>
      </c>
      <c r="AA758" s="75">
        <f>IF(IFERROR(MATCH(C758,REN_Existing_Resources!E:E,0),FALSE),1,0)</f>
        <v>1</v>
      </c>
    </row>
    <row r="759" spans="2:27" x14ac:dyDescent="0.25">
      <c r="B759" s="29" t="s">
        <v>3334</v>
      </c>
      <c r="C759" s="29" t="s">
        <v>2725</v>
      </c>
      <c r="D759" s="29" t="s">
        <v>229</v>
      </c>
      <c r="E759" s="29" t="s">
        <v>4083</v>
      </c>
      <c r="F759" s="29" t="s">
        <v>4625</v>
      </c>
      <c r="G759" s="29"/>
      <c r="H759" s="13" t="s">
        <v>3488</v>
      </c>
      <c r="I759" s="13" t="s">
        <v>3338</v>
      </c>
      <c r="J759" s="30"/>
      <c r="K759" s="31">
        <v>4.9800000000000004</v>
      </c>
      <c r="L759" s="31">
        <v>3.2</v>
      </c>
      <c r="M759" s="31"/>
      <c r="N759" s="32"/>
      <c r="O759" s="32"/>
      <c r="P759" s="32"/>
      <c r="Q759" s="32"/>
      <c r="R759" s="32"/>
      <c r="S759" s="32"/>
      <c r="T759" s="33">
        <v>0</v>
      </c>
      <c r="U759" s="33">
        <v>1</v>
      </c>
      <c r="V759" s="30">
        <v>31048</v>
      </c>
      <c r="W759" s="30"/>
      <c r="X759" s="34">
        <v>55153</v>
      </c>
      <c r="Y759" s="16">
        <v>1</v>
      </c>
      <c r="Z759" s="75" t="str">
        <f t="shared" si="11"/>
        <v>RenExistRes</v>
      </c>
      <c r="AA759" s="75">
        <f>IF(IFERROR(MATCH(C759,REN_Existing_Resources!E:E,0),FALSE),1,0)</f>
        <v>1</v>
      </c>
    </row>
    <row r="760" spans="2:27" x14ac:dyDescent="0.25">
      <c r="B760" s="29" t="s">
        <v>3334</v>
      </c>
      <c r="C760" s="29" t="s">
        <v>1793</v>
      </c>
      <c r="D760" s="29" t="s">
        <v>3339</v>
      </c>
      <c r="E760" s="29"/>
      <c r="F760" s="29" t="s">
        <v>4626</v>
      </c>
      <c r="G760" s="29"/>
      <c r="H760" s="13" t="s">
        <v>3337</v>
      </c>
      <c r="I760" s="13" t="s">
        <v>3338</v>
      </c>
      <c r="J760" s="30"/>
      <c r="K760" s="31">
        <v>10</v>
      </c>
      <c r="L760" s="31">
        <v>8.1999999999999993</v>
      </c>
      <c r="M760" s="31"/>
      <c r="N760" s="32"/>
      <c r="O760" s="32"/>
      <c r="P760" s="32"/>
      <c r="Q760" s="32"/>
      <c r="R760" s="32"/>
      <c r="S760" s="32"/>
      <c r="T760" s="33">
        <v>0</v>
      </c>
      <c r="U760" s="33">
        <v>1</v>
      </c>
      <c r="V760" s="30">
        <v>42216</v>
      </c>
      <c r="W760" s="30"/>
      <c r="X760" s="34">
        <v>55153</v>
      </c>
      <c r="Y760" s="16">
        <v>1</v>
      </c>
      <c r="Z760" s="75" t="str">
        <f t="shared" si="11"/>
        <v>RenExistRes</v>
      </c>
      <c r="AA760" s="75">
        <f>IF(IFERROR(MATCH(C760,REN_Existing_Resources!E:E,0),FALSE),1,0)</f>
        <v>1</v>
      </c>
    </row>
    <row r="761" spans="2:27" x14ac:dyDescent="0.25">
      <c r="B761" s="29" t="s">
        <v>3334</v>
      </c>
      <c r="C761" s="29" t="s">
        <v>1799</v>
      </c>
      <c r="D761" s="29" t="s">
        <v>3365</v>
      </c>
      <c r="E761" s="29"/>
      <c r="F761" s="29" t="s">
        <v>4627</v>
      </c>
      <c r="G761" s="29"/>
      <c r="H761" s="13" t="s">
        <v>3337</v>
      </c>
      <c r="I761" s="13" t="s">
        <v>3338</v>
      </c>
      <c r="J761" s="30"/>
      <c r="K761" s="31">
        <v>19.48</v>
      </c>
      <c r="L761" s="31">
        <v>16.68</v>
      </c>
      <c r="M761" s="31"/>
      <c r="N761" s="32"/>
      <c r="O761" s="32"/>
      <c r="P761" s="32"/>
      <c r="Q761" s="32"/>
      <c r="R761" s="32"/>
      <c r="S761" s="32"/>
      <c r="T761" s="33">
        <v>0</v>
      </c>
      <c r="U761" s="33">
        <v>1</v>
      </c>
      <c r="V761" s="30">
        <v>42031</v>
      </c>
      <c r="W761" s="30"/>
      <c r="X761" s="34">
        <v>55153</v>
      </c>
      <c r="Y761" s="16">
        <v>1</v>
      </c>
      <c r="Z761" s="75" t="str">
        <f t="shared" si="11"/>
        <v>RenExistRes</v>
      </c>
      <c r="AA761" s="75">
        <f>IF(IFERROR(MATCH(C761,REN_Existing_Resources!E:E,0),FALSE),1,0)</f>
        <v>1</v>
      </c>
    </row>
    <row r="762" spans="2:27" x14ac:dyDescent="0.25">
      <c r="B762" s="29" t="s">
        <v>3334</v>
      </c>
      <c r="C762" s="29" t="s">
        <v>4628</v>
      </c>
      <c r="D762" s="29" t="s">
        <v>3351</v>
      </c>
      <c r="E762" s="29" t="s">
        <v>3352</v>
      </c>
      <c r="F762" s="29" t="s">
        <v>4629</v>
      </c>
      <c r="G762" s="29" t="s">
        <v>4630</v>
      </c>
      <c r="H762" s="13" t="s">
        <v>3370</v>
      </c>
      <c r="I762" s="13" t="s">
        <v>3400</v>
      </c>
      <c r="J762" s="30" t="s">
        <v>3841</v>
      </c>
      <c r="K762" s="31">
        <v>96.65</v>
      </c>
      <c r="L762" s="31">
        <v>96.65</v>
      </c>
      <c r="M762" s="31">
        <v>43.492500000000007</v>
      </c>
      <c r="N762" s="32">
        <v>10553.242495000002</v>
      </c>
      <c r="O762" s="32">
        <v>9337.6666666666679</v>
      </c>
      <c r="P762" s="32">
        <v>13285.037037037038</v>
      </c>
      <c r="Q762" s="32">
        <v>309.28000000000003</v>
      </c>
      <c r="R762" s="32">
        <v>309.28000000000003</v>
      </c>
      <c r="S762" s="32"/>
      <c r="T762" s="33">
        <v>1</v>
      </c>
      <c r="U762" s="33">
        <v>1</v>
      </c>
      <c r="V762" s="30">
        <v>41394</v>
      </c>
      <c r="W762" s="30"/>
      <c r="X762" s="34">
        <v>55153</v>
      </c>
      <c r="Y762" s="16">
        <v>1</v>
      </c>
      <c r="Z762" s="75" t="str">
        <f t="shared" si="11"/>
        <v>CAISO_Peaker1</v>
      </c>
      <c r="AA762" s="75">
        <f>IF(IFERROR(MATCH(C762,REN_Existing_Resources!E:E,0),FALSE),1,0)</f>
        <v>0</v>
      </c>
    </row>
    <row r="763" spans="2:27" x14ac:dyDescent="0.25">
      <c r="B763" s="29" t="s">
        <v>3334</v>
      </c>
      <c r="C763" s="29" t="s">
        <v>4631</v>
      </c>
      <c r="D763" s="29" t="s">
        <v>3351</v>
      </c>
      <c r="E763" s="29" t="s">
        <v>3352</v>
      </c>
      <c r="F763" s="29" t="s">
        <v>4632</v>
      </c>
      <c r="G763" s="29" t="s">
        <v>4633</v>
      </c>
      <c r="H763" s="13" t="s">
        <v>3355</v>
      </c>
      <c r="I763" s="13" t="s">
        <v>3356</v>
      </c>
      <c r="J763" s="30" t="s">
        <v>3841</v>
      </c>
      <c r="K763" s="31">
        <v>42.42</v>
      </c>
      <c r="L763" s="31">
        <v>42.42</v>
      </c>
      <c r="M763" s="31">
        <v>12.726000000000001</v>
      </c>
      <c r="N763" s="32">
        <v>1439.0218211416493</v>
      </c>
      <c r="O763" s="32">
        <v>9305.1797914996005</v>
      </c>
      <c r="P763" s="32">
        <v>11373.013098102112</v>
      </c>
      <c r="Q763" s="32">
        <v>71.746300211416496</v>
      </c>
      <c r="R763" s="32">
        <v>71.746300211416496</v>
      </c>
      <c r="S763" s="32"/>
      <c r="T763" s="33">
        <v>1</v>
      </c>
      <c r="U763" s="33">
        <v>1</v>
      </c>
      <c r="V763" s="30">
        <v>37994</v>
      </c>
      <c r="W763" s="30"/>
      <c r="X763" s="34">
        <v>55153</v>
      </c>
      <c r="Y763" s="16">
        <v>1</v>
      </c>
      <c r="Z763" s="75" t="str">
        <f t="shared" si="11"/>
        <v>CAISO_Peaker1</v>
      </c>
      <c r="AA763" s="75">
        <f>IF(IFERROR(MATCH(C763,REN_Existing_Resources!E:E,0),FALSE),1,0)</f>
        <v>0</v>
      </c>
    </row>
    <row r="764" spans="2:27" x14ac:dyDescent="0.25">
      <c r="B764" s="29" t="s">
        <v>3334</v>
      </c>
      <c r="C764" s="29" t="s">
        <v>4634</v>
      </c>
      <c r="D764" s="29" t="s">
        <v>3460</v>
      </c>
      <c r="E764" s="29" t="s">
        <v>771</v>
      </c>
      <c r="F764" s="29" t="s">
        <v>4635</v>
      </c>
      <c r="G764" s="29" t="s">
        <v>4636</v>
      </c>
      <c r="H764" s="13" t="s">
        <v>3370</v>
      </c>
      <c r="I764" s="13" t="s">
        <v>3400</v>
      </c>
      <c r="J764" s="30" t="s">
        <v>3841</v>
      </c>
      <c r="K764" s="31">
        <v>204.2</v>
      </c>
      <c r="L764" s="31">
        <v>200.8</v>
      </c>
      <c r="M764" s="31">
        <v>91.89</v>
      </c>
      <c r="N764" s="32">
        <v>22296.654722222222</v>
      </c>
      <c r="O764" s="32">
        <v>9286.5166666666664</v>
      </c>
      <c r="P764" s="32">
        <v>13291.148148148153</v>
      </c>
      <c r="Q764" s="32">
        <v>363.02222222222218</v>
      </c>
      <c r="R764" s="32">
        <v>363.02222222222218</v>
      </c>
      <c r="S764" s="32"/>
      <c r="T764" s="33">
        <v>1</v>
      </c>
      <c r="U764" s="33">
        <v>1</v>
      </c>
      <c r="V764" s="30">
        <v>41395</v>
      </c>
      <c r="W764" s="30"/>
      <c r="X764" s="34">
        <v>55153</v>
      </c>
      <c r="Y764" s="16">
        <v>1</v>
      </c>
      <c r="Z764" s="75" t="str">
        <f t="shared" si="11"/>
        <v>CAISO_Peaker1</v>
      </c>
      <c r="AA764" s="75">
        <f>IF(IFERROR(MATCH(C764,REN_Existing_Resources!E:E,0),FALSE),1,0)</f>
        <v>0</v>
      </c>
    </row>
    <row r="765" spans="2:27" x14ac:dyDescent="0.25">
      <c r="B765" s="29" t="s">
        <v>3334</v>
      </c>
      <c r="C765" s="29" t="s">
        <v>4637</v>
      </c>
      <c r="D765" s="29" t="s">
        <v>3460</v>
      </c>
      <c r="E765" s="29" t="s">
        <v>771</v>
      </c>
      <c r="F765" s="29" t="s">
        <v>4638</v>
      </c>
      <c r="G765" s="29" t="s">
        <v>4639</v>
      </c>
      <c r="H765" s="13" t="s">
        <v>3370</v>
      </c>
      <c r="I765" s="13" t="s">
        <v>3400</v>
      </c>
      <c r="J765" s="30" t="s">
        <v>3841</v>
      </c>
      <c r="K765" s="31">
        <v>202.7</v>
      </c>
      <c r="L765" s="31">
        <v>199.9</v>
      </c>
      <c r="M765" s="31">
        <v>91.215000000000003</v>
      </c>
      <c r="N765" s="32">
        <v>22132.869305555556</v>
      </c>
      <c r="O765" s="32">
        <v>9286.5166666666664</v>
      </c>
      <c r="P765" s="32">
        <v>13291.148148148153</v>
      </c>
      <c r="Q765" s="32">
        <v>360.3555555555555</v>
      </c>
      <c r="R765" s="32">
        <v>360.3555555555555</v>
      </c>
      <c r="S765" s="32"/>
      <c r="T765" s="33">
        <v>1</v>
      </c>
      <c r="U765" s="33">
        <v>1</v>
      </c>
      <c r="V765" s="30">
        <v>41395</v>
      </c>
      <c r="W765" s="30"/>
      <c r="X765" s="34">
        <v>55153</v>
      </c>
      <c r="Y765" s="16">
        <v>1</v>
      </c>
      <c r="Z765" s="75" t="str">
        <f t="shared" si="11"/>
        <v>CAISO_Peaker1</v>
      </c>
      <c r="AA765" s="75">
        <f>IF(IFERROR(MATCH(C765,REN_Existing_Resources!E:E,0),FALSE),1,0)</f>
        <v>0</v>
      </c>
    </row>
    <row r="766" spans="2:27" x14ac:dyDescent="0.25">
      <c r="B766" s="29" t="s">
        <v>3334</v>
      </c>
      <c r="C766" s="29" t="s">
        <v>4640</v>
      </c>
      <c r="D766" s="29" t="s">
        <v>3460</v>
      </c>
      <c r="E766" s="29" t="s">
        <v>771</v>
      </c>
      <c r="F766" s="29" t="s">
        <v>4641</v>
      </c>
      <c r="G766" s="29" t="s">
        <v>4642</v>
      </c>
      <c r="H766" s="13" t="s">
        <v>3370</v>
      </c>
      <c r="I766" s="13" t="s">
        <v>3400</v>
      </c>
      <c r="J766" s="30" t="s">
        <v>3841</v>
      </c>
      <c r="K766" s="31">
        <v>208.96</v>
      </c>
      <c r="L766" s="31">
        <v>199.5</v>
      </c>
      <c r="M766" s="31">
        <v>94.032000000000011</v>
      </c>
      <c r="N766" s="32">
        <v>22816.400444444447</v>
      </c>
      <c r="O766" s="32">
        <v>9286.5166666666664</v>
      </c>
      <c r="P766" s="32">
        <v>13291.148148148153</v>
      </c>
      <c r="Q766" s="32">
        <v>371.48444444444442</v>
      </c>
      <c r="R766" s="32">
        <v>371.48444444444442</v>
      </c>
      <c r="S766" s="32"/>
      <c r="T766" s="33">
        <v>1</v>
      </c>
      <c r="U766" s="33">
        <v>1</v>
      </c>
      <c r="V766" s="30">
        <v>41395</v>
      </c>
      <c r="W766" s="30"/>
      <c r="X766" s="34">
        <v>55153</v>
      </c>
      <c r="Y766" s="16">
        <v>1</v>
      </c>
      <c r="Z766" s="75" t="str">
        <f t="shared" si="11"/>
        <v>CAISO_Peaker1</v>
      </c>
      <c r="AA766" s="75">
        <f>IF(IFERROR(MATCH(C766,REN_Existing_Resources!E:E,0),FALSE),1,0)</f>
        <v>0</v>
      </c>
    </row>
    <row r="767" spans="2:27" x14ac:dyDescent="0.25">
      <c r="B767" s="29" t="s">
        <v>3334</v>
      </c>
      <c r="C767" s="29" t="s">
        <v>4643</v>
      </c>
      <c r="D767" s="29" t="s">
        <v>3460</v>
      </c>
      <c r="E767" s="29" t="s">
        <v>771</v>
      </c>
      <c r="F767" s="29" t="s">
        <v>4644</v>
      </c>
      <c r="G767" s="29" t="s">
        <v>4645</v>
      </c>
      <c r="H767" s="13" t="s">
        <v>3370</v>
      </c>
      <c r="I767" s="13" t="s">
        <v>3400</v>
      </c>
      <c r="J767" s="30" t="s">
        <v>3841</v>
      </c>
      <c r="K767" s="31">
        <v>204.29</v>
      </c>
      <c r="L767" s="31">
        <v>201.4</v>
      </c>
      <c r="M767" s="31">
        <v>91.930499999999995</v>
      </c>
      <c r="N767" s="32">
        <v>22306.481847222221</v>
      </c>
      <c r="O767" s="32">
        <v>9286.5166666666664</v>
      </c>
      <c r="P767" s="32">
        <v>13291.148148148153</v>
      </c>
      <c r="Q767" s="32">
        <v>363.18222222222221</v>
      </c>
      <c r="R767" s="32">
        <v>363.18222222222221</v>
      </c>
      <c r="S767" s="32"/>
      <c r="T767" s="33">
        <v>1</v>
      </c>
      <c r="U767" s="33">
        <v>1</v>
      </c>
      <c r="V767" s="30">
        <v>41395</v>
      </c>
      <c r="W767" s="30"/>
      <c r="X767" s="34">
        <v>55153</v>
      </c>
      <c r="Y767" s="16">
        <v>1</v>
      </c>
      <c r="Z767" s="75" t="str">
        <f t="shared" si="11"/>
        <v>CAISO_Peaker1</v>
      </c>
      <c r="AA767" s="75">
        <f>IF(IFERROR(MATCH(C767,REN_Existing_Resources!E:E,0),FALSE),1,0)</f>
        <v>0</v>
      </c>
    </row>
    <row r="768" spans="2:27" x14ac:dyDescent="0.25">
      <c r="B768" s="29" t="s">
        <v>3334</v>
      </c>
      <c r="C768" s="29" t="s">
        <v>4646</v>
      </c>
      <c r="D768" s="29" t="s">
        <v>3460</v>
      </c>
      <c r="E768" s="29" t="s">
        <v>771</v>
      </c>
      <c r="F768" s="29" t="s">
        <v>4647</v>
      </c>
      <c r="G768" s="29" t="s">
        <v>4648</v>
      </c>
      <c r="H768" s="13" t="s">
        <v>3355</v>
      </c>
      <c r="I768" s="13" t="s">
        <v>3356</v>
      </c>
      <c r="J768" s="30" t="s">
        <v>3841</v>
      </c>
      <c r="K768" s="31">
        <v>49</v>
      </c>
      <c r="L768" s="31">
        <v>47.45</v>
      </c>
      <c r="M768" s="31">
        <v>22.049999999999997</v>
      </c>
      <c r="N768" s="32">
        <v>1662.2371142284569</v>
      </c>
      <c r="O768" s="32">
        <v>8944.9704742818994</v>
      </c>
      <c r="P768" s="32">
        <v>13331.489942848662</v>
      </c>
      <c r="Q768" s="32">
        <v>314.22845691382764</v>
      </c>
      <c r="R768" s="32">
        <v>314.22845691382764</v>
      </c>
      <c r="S768" s="32"/>
      <c r="T768" s="33">
        <v>1</v>
      </c>
      <c r="U768" s="33">
        <v>1</v>
      </c>
      <c r="V768" s="30">
        <v>41183</v>
      </c>
      <c r="W768" s="30"/>
      <c r="X768" s="34">
        <v>55153</v>
      </c>
      <c r="Y768" s="16">
        <v>4</v>
      </c>
      <c r="Z768" s="75" t="str">
        <f t="shared" si="11"/>
        <v>CAISO_Peaker1</v>
      </c>
      <c r="AA768" s="75">
        <f>IF(IFERROR(MATCH(C768,REN_Existing_Resources!E:E,0),FALSE),1,0)</f>
        <v>0</v>
      </c>
    </row>
    <row r="769" spans="2:27" x14ac:dyDescent="0.25">
      <c r="B769" s="29" t="s">
        <v>3334</v>
      </c>
      <c r="C769" s="29" t="s">
        <v>4646</v>
      </c>
      <c r="D769" s="29" t="s">
        <v>3460</v>
      </c>
      <c r="E769" s="29" t="s">
        <v>771</v>
      </c>
      <c r="F769" s="29" t="s">
        <v>4647</v>
      </c>
      <c r="G769" s="29" t="s">
        <v>4649</v>
      </c>
      <c r="H769" s="13" t="s">
        <v>3355</v>
      </c>
      <c r="I769" s="13" t="s">
        <v>3356</v>
      </c>
      <c r="J769" s="30" t="s">
        <v>3841</v>
      </c>
      <c r="K769" s="31">
        <v>49</v>
      </c>
      <c r="L769" s="31">
        <v>47.45</v>
      </c>
      <c r="M769" s="31">
        <v>22.049999999999997</v>
      </c>
      <c r="N769" s="32">
        <v>1662.2371142284569</v>
      </c>
      <c r="O769" s="32">
        <v>8944.9704742818994</v>
      </c>
      <c r="P769" s="32">
        <v>13331.489942848662</v>
      </c>
      <c r="Q769" s="32">
        <v>314.22845691382764</v>
      </c>
      <c r="R769" s="32">
        <v>314.22845691382764</v>
      </c>
      <c r="S769" s="32"/>
      <c r="T769" s="33">
        <v>1</v>
      </c>
      <c r="U769" s="33">
        <v>1</v>
      </c>
      <c r="V769" s="30">
        <v>41183</v>
      </c>
      <c r="W769" s="30"/>
      <c r="X769" s="34">
        <v>55153</v>
      </c>
      <c r="Y769" s="16">
        <v>4</v>
      </c>
      <c r="Z769" s="75" t="str">
        <f t="shared" si="11"/>
        <v>CAISO_Peaker1</v>
      </c>
      <c r="AA769" s="75">
        <f>IF(IFERROR(MATCH(C769,REN_Existing_Resources!E:E,0),FALSE),1,0)</f>
        <v>0</v>
      </c>
    </row>
    <row r="770" spans="2:27" x14ac:dyDescent="0.25">
      <c r="B770" s="29" t="s">
        <v>3334</v>
      </c>
      <c r="C770" s="29" t="s">
        <v>4650</v>
      </c>
      <c r="D770" s="29" t="s">
        <v>229</v>
      </c>
      <c r="E770" s="29" t="s">
        <v>3477</v>
      </c>
      <c r="F770" s="29" t="s">
        <v>4651</v>
      </c>
      <c r="G770" s="29"/>
      <c r="H770" s="13" t="s">
        <v>3390</v>
      </c>
      <c r="I770" s="13" t="s">
        <v>3338</v>
      </c>
      <c r="J770" s="30" t="s">
        <v>3391</v>
      </c>
      <c r="K770" s="31">
        <v>69</v>
      </c>
      <c r="L770" s="31">
        <v>60</v>
      </c>
      <c r="M770" s="31"/>
      <c r="N770" s="32"/>
      <c r="O770" s="32"/>
      <c r="P770" s="32"/>
      <c r="Q770" s="32"/>
      <c r="R770" s="32"/>
      <c r="S770" s="32"/>
      <c r="T770" s="33">
        <v>0</v>
      </c>
      <c r="U770" s="33">
        <v>1</v>
      </c>
      <c r="V770" s="30">
        <v>21186</v>
      </c>
      <c r="W770" s="30"/>
      <c r="X770" s="34">
        <v>55153</v>
      </c>
      <c r="Y770" s="16">
        <v>1</v>
      </c>
      <c r="Z770" s="75" t="str">
        <f t="shared" si="11"/>
        <v>CAISO_Hydro</v>
      </c>
      <c r="AA770" s="75">
        <f>IF(IFERROR(MATCH(C770,REN_Existing_Resources!E:E,0),FALSE),1,0)</f>
        <v>0</v>
      </c>
    </row>
    <row r="771" spans="2:27" x14ac:dyDescent="0.25">
      <c r="B771" s="29" t="s">
        <v>3334</v>
      </c>
      <c r="C771" s="29" t="s">
        <v>4652</v>
      </c>
      <c r="D771" s="29" t="s">
        <v>229</v>
      </c>
      <c r="E771" s="29" t="s">
        <v>3477</v>
      </c>
      <c r="F771" s="29" t="s">
        <v>4653</v>
      </c>
      <c r="G771" s="29"/>
      <c r="H771" s="13" t="s">
        <v>3390</v>
      </c>
      <c r="I771" s="13" t="s">
        <v>3338</v>
      </c>
      <c r="J771" s="30" t="s">
        <v>3391</v>
      </c>
      <c r="K771" s="31">
        <v>68.5</v>
      </c>
      <c r="L771" s="31">
        <v>60</v>
      </c>
      <c r="M771" s="31"/>
      <c r="N771" s="32"/>
      <c r="O771" s="32"/>
      <c r="P771" s="32"/>
      <c r="Q771" s="32"/>
      <c r="R771" s="32"/>
      <c r="S771" s="32"/>
      <c r="T771" s="33">
        <v>0</v>
      </c>
      <c r="U771" s="33">
        <v>1</v>
      </c>
      <c r="V771" s="30">
        <v>21186</v>
      </c>
      <c r="W771" s="30"/>
      <c r="X771" s="34">
        <v>55153</v>
      </c>
      <c r="Y771" s="16">
        <v>1</v>
      </c>
      <c r="Z771" s="75" t="str">
        <f t="shared" si="11"/>
        <v>CAISO_Hydro</v>
      </c>
      <c r="AA771" s="75">
        <f>IF(IFERROR(MATCH(C771,REN_Existing_Resources!E:E,0),FALSE),1,0)</f>
        <v>0</v>
      </c>
    </row>
    <row r="772" spans="2:27" x14ac:dyDescent="0.25">
      <c r="B772" s="29" t="s">
        <v>3334</v>
      </c>
      <c r="C772" s="29" t="s">
        <v>4654</v>
      </c>
      <c r="D772" s="29" t="s">
        <v>3342</v>
      </c>
      <c r="E772" s="29" t="s">
        <v>3343</v>
      </c>
      <c r="F772" s="29" t="s">
        <v>4655</v>
      </c>
      <c r="G772" s="29"/>
      <c r="H772" s="13" t="s">
        <v>3390</v>
      </c>
      <c r="I772" s="13" t="s">
        <v>3338</v>
      </c>
      <c r="J772" s="30"/>
      <c r="K772" s="31">
        <v>10.1</v>
      </c>
      <c r="L772" s="31">
        <v>10.1</v>
      </c>
      <c r="M772" s="31"/>
      <c r="N772" s="32"/>
      <c r="O772" s="32"/>
      <c r="P772" s="32"/>
      <c r="Q772" s="32"/>
      <c r="R772" s="32"/>
      <c r="S772" s="32"/>
      <c r="T772" s="33">
        <v>0</v>
      </c>
      <c r="U772" s="33">
        <v>1</v>
      </c>
      <c r="V772" s="30">
        <v>3654</v>
      </c>
      <c r="W772" s="30"/>
      <c r="X772" s="34">
        <v>55153</v>
      </c>
      <c r="Y772" s="16">
        <v>1</v>
      </c>
      <c r="Z772" s="75" t="str">
        <f t="shared" si="11"/>
        <v>Unclassified</v>
      </c>
      <c r="AA772" s="75">
        <f>IF(IFERROR(MATCH(C772,REN_Existing_Resources!E:E,0),FALSE),1,0)</f>
        <v>0</v>
      </c>
    </row>
    <row r="773" spans="2:27" x14ac:dyDescent="0.25">
      <c r="B773" s="29" t="s">
        <v>3334</v>
      </c>
      <c r="C773" s="29" t="s">
        <v>4656</v>
      </c>
      <c r="D773" s="29" t="s">
        <v>3342</v>
      </c>
      <c r="E773" s="29" t="s">
        <v>3343</v>
      </c>
      <c r="F773" s="29" t="s">
        <v>4657</v>
      </c>
      <c r="G773" s="29"/>
      <c r="H773" s="13" t="s">
        <v>3390</v>
      </c>
      <c r="I773" s="13" t="s">
        <v>3338</v>
      </c>
      <c r="J773" s="30" t="s">
        <v>3391</v>
      </c>
      <c r="K773" s="31">
        <v>1.25</v>
      </c>
      <c r="L773" s="31">
        <v>0</v>
      </c>
      <c r="M773" s="31"/>
      <c r="N773" s="32"/>
      <c r="O773" s="32"/>
      <c r="P773" s="32"/>
      <c r="Q773" s="32"/>
      <c r="R773" s="32"/>
      <c r="S773" s="32"/>
      <c r="T773" s="33">
        <v>0</v>
      </c>
      <c r="U773" s="33">
        <v>1</v>
      </c>
      <c r="V773" s="30">
        <v>32959</v>
      </c>
      <c r="W773" s="30"/>
      <c r="X773" s="34">
        <v>55153</v>
      </c>
      <c r="Y773" s="16">
        <v>1</v>
      </c>
      <c r="Z773" s="75" t="str">
        <f t="shared" si="11"/>
        <v>CAISO_Hydro</v>
      </c>
      <c r="AA773" s="75">
        <f>IF(IFERROR(MATCH(C773,REN_Existing_Resources!E:E,0),FALSE),1,0)</f>
        <v>0</v>
      </c>
    </row>
    <row r="774" spans="2:27" x14ac:dyDescent="0.25">
      <c r="B774" s="29" t="s">
        <v>3334</v>
      </c>
      <c r="C774" s="29" t="s">
        <v>1494</v>
      </c>
      <c r="D774" s="29" t="s">
        <v>3365</v>
      </c>
      <c r="E774" s="29"/>
      <c r="F774" s="29" t="s">
        <v>4658</v>
      </c>
      <c r="G774" s="29"/>
      <c r="H774" s="13" t="s">
        <v>3337</v>
      </c>
      <c r="I774" s="13" t="s">
        <v>3338</v>
      </c>
      <c r="J774" s="30"/>
      <c r="K774" s="31">
        <v>250</v>
      </c>
      <c r="L774" s="31">
        <v>200.86</v>
      </c>
      <c r="M774" s="31"/>
      <c r="N774" s="32"/>
      <c r="O774" s="32"/>
      <c r="P774" s="32"/>
      <c r="Q774" s="32"/>
      <c r="R774" s="32"/>
      <c r="S774" s="32"/>
      <c r="T774" s="33">
        <v>0</v>
      </c>
      <c r="U774" s="33">
        <v>1</v>
      </c>
      <c r="V774" s="30">
        <v>42605</v>
      </c>
      <c r="W774" s="30"/>
      <c r="X774" s="34">
        <v>55153</v>
      </c>
      <c r="Y774" s="16">
        <v>1</v>
      </c>
      <c r="Z774" s="75" t="str">
        <f t="shared" si="11"/>
        <v>RenExistRes</v>
      </c>
      <c r="AA774" s="75">
        <f>IF(IFERROR(MATCH(C774,REN_Existing_Resources!E:E,0),FALSE),1,0)</f>
        <v>1</v>
      </c>
    </row>
    <row r="775" spans="2:27" x14ac:dyDescent="0.25">
      <c r="B775" s="29" t="s">
        <v>3334</v>
      </c>
      <c r="C775" s="29" t="s">
        <v>3077</v>
      </c>
      <c r="D775" s="29" t="s">
        <v>3365</v>
      </c>
      <c r="E775" s="29"/>
      <c r="F775" s="29" t="s">
        <v>3076</v>
      </c>
      <c r="G775" s="29"/>
      <c r="H775" s="13" t="s">
        <v>3488</v>
      </c>
      <c r="I775" s="13" t="s">
        <v>3338</v>
      </c>
      <c r="J775" s="30"/>
      <c r="K775" s="31">
        <v>1.6</v>
      </c>
      <c r="L775" s="31">
        <v>0</v>
      </c>
      <c r="M775" s="31"/>
      <c r="N775" s="32"/>
      <c r="O775" s="32"/>
      <c r="P775" s="32"/>
      <c r="Q775" s="32"/>
      <c r="R775" s="32"/>
      <c r="S775" s="32"/>
      <c r="T775" s="33">
        <v>0</v>
      </c>
      <c r="U775" s="33">
        <v>1</v>
      </c>
      <c r="V775" s="30">
        <v>40215</v>
      </c>
      <c r="W775" s="30"/>
      <c r="X775" s="34">
        <v>55153</v>
      </c>
      <c r="Y775" s="16">
        <v>1</v>
      </c>
      <c r="Z775" s="75" t="str">
        <f t="shared" ref="Z775:Z838" si="12">IF(J775="",IF(AA775,"RenExistRes","Unclassified"),J775)</f>
        <v>RenExistRes</v>
      </c>
      <c r="AA775" s="75">
        <f>IF(IFERROR(MATCH(C775,REN_Existing_Resources!E:E,0),FALSE),1,0)</f>
        <v>1</v>
      </c>
    </row>
    <row r="776" spans="2:27" x14ac:dyDescent="0.25">
      <c r="B776" s="29" t="s">
        <v>3334</v>
      </c>
      <c r="C776" s="29" t="s">
        <v>4659</v>
      </c>
      <c r="D776" s="29" t="s">
        <v>3365</v>
      </c>
      <c r="E776" s="29"/>
      <c r="F776" s="29" t="s">
        <v>4659</v>
      </c>
      <c r="G776" s="29"/>
      <c r="H776" s="13" t="s">
        <v>3790</v>
      </c>
      <c r="I776" s="13" t="s">
        <v>3338</v>
      </c>
      <c r="J776" s="30"/>
      <c r="K776" s="31">
        <v>1</v>
      </c>
      <c r="L776" s="31">
        <v>0</v>
      </c>
      <c r="M776" s="31"/>
      <c r="N776" s="32"/>
      <c r="O776" s="32"/>
      <c r="P776" s="32"/>
      <c r="Q776" s="32"/>
      <c r="R776" s="32"/>
      <c r="S776" s="32"/>
      <c r="T776" s="33">
        <v>0</v>
      </c>
      <c r="U776" s="33">
        <v>1</v>
      </c>
      <c r="V776" s="74">
        <v>1</v>
      </c>
      <c r="W776" s="30"/>
      <c r="X776" s="34">
        <v>55153</v>
      </c>
      <c r="Y776" s="16">
        <v>1</v>
      </c>
      <c r="Z776" s="75" t="str">
        <f t="shared" si="12"/>
        <v>Unclassified</v>
      </c>
      <c r="AA776" s="75">
        <f>IF(IFERROR(MATCH(C776,REN_Existing_Resources!E:E,0),FALSE),1,0)</f>
        <v>0</v>
      </c>
    </row>
    <row r="777" spans="2:27" x14ac:dyDescent="0.25">
      <c r="B777" s="29" t="s">
        <v>3334</v>
      </c>
      <c r="C777" s="29" t="s">
        <v>4660</v>
      </c>
      <c r="D777" s="29" t="s">
        <v>3397</v>
      </c>
      <c r="E777" s="29" t="s">
        <v>1901</v>
      </c>
      <c r="F777" s="29" t="s">
        <v>4661</v>
      </c>
      <c r="G777" s="29" t="s">
        <v>4662</v>
      </c>
      <c r="H777" s="13" t="s">
        <v>3362</v>
      </c>
      <c r="I777" s="13" t="s">
        <v>3439</v>
      </c>
      <c r="J777" s="30" t="s">
        <v>3364</v>
      </c>
      <c r="K777" s="35">
        <v>2.0699999999999998</v>
      </c>
      <c r="L777" s="35">
        <v>2.0699999999999998</v>
      </c>
      <c r="M777" s="35">
        <v>2.0699999999999998</v>
      </c>
      <c r="N777" s="32"/>
      <c r="O777" s="32">
        <v>7606.0303582401057</v>
      </c>
      <c r="P777" s="32">
        <v>7606.0303582401057</v>
      </c>
      <c r="Q777" s="32"/>
      <c r="R777" s="32"/>
      <c r="S777" s="32"/>
      <c r="T777" s="33">
        <v>1</v>
      </c>
      <c r="U777" s="33">
        <v>1</v>
      </c>
      <c r="V777" s="30">
        <v>32509</v>
      </c>
      <c r="W777" s="30"/>
      <c r="X777" s="34">
        <v>55153</v>
      </c>
      <c r="Y777" s="16">
        <v>1</v>
      </c>
      <c r="Z777" s="75" t="str">
        <f t="shared" si="12"/>
        <v>CAISO_CHP</v>
      </c>
      <c r="AA777" s="75">
        <f>IF(IFERROR(MATCH(C777,REN_Existing_Resources!E:E,0),FALSE),1,0)</f>
        <v>0</v>
      </c>
    </row>
    <row r="778" spans="2:27" x14ac:dyDescent="0.25">
      <c r="B778" s="29" t="s">
        <v>3334</v>
      </c>
      <c r="C778" s="29" t="s">
        <v>4663</v>
      </c>
      <c r="D778" s="29" t="s">
        <v>3397</v>
      </c>
      <c r="E778" s="29" t="s">
        <v>1901</v>
      </c>
      <c r="F778" s="29" t="s">
        <v>4664</v>
      </c>
      <c r="G778" s="29" t="s">
        <v>4662</v>
      </c>
      <c r="H778" s="13" t="s">
        <v>3362</v>
      </c>
      <c r="I778" s="13" t="s">
        <v>3439</v>
      </c>
      <c r="J778" s="30" t="s">
        <v>3364</v>
      </c>
      <c r="K778" s="35">
        <v>19.739999999999998</v>
      </c>
      <c r="L778" s="35">
        <v>19.739999999999998</v>
      </c>
      <c r="M778" s="35">
        <v>19.739999999999998</v>
      </c>
      <c r="N778" s="32"/>
      <c r="O778" s="32">
        <v>7606.0303582401057</v>
      </c>
      <c r="P778" s="32">
        <v>7606.0303582401057</v>
      </c>
      <c r="Q778" s="32"/>
      <c r="R778" s="32"/>
      <c r="S778" s="32"/>
      <c r="T778" s="33">
        <v>1</v>
      </c>
      <c r="U778" s="33">
        <v>1</v>
      </c>
      <c r="V778" s="30">
        <v>32509</v>
      </c>
      <c r="W778" s="30"/>
      <c r="X778" s="34">
        <v>55153</v>
      </c>
      <c r="Y778" s="16">
        <v>1</v>
      </c>
      <c r="Z778" s="75" t="str">
        <f t="shared" si="12"/>
        <v>CAISO_CHP</v>
      </c>
      <c r="AA778" s="75">
        <f>IF(IFERROR(MATCH(C778,REN_Existing_Resources!E:E,0),FALSE),1,0)</f>
        <v>0</v>
      </c>
    </row>
    <row r="779" spans="2:27" x14ac:dyDescent="0.25">
      <c r="B779" s="29" t="s">
        <v>3334</v>
      </c>
      <c r="C779" s="29" t="s">
        <v>645</v>
      </c>
      <c r="D779" s="29" t="s">
        <v>3365</v>
      </c>
      <c r="E779" s="29"/>
      <c r="F779" s="29" t="s">
        <v>4665</v>
      </c>
      <c r="G779" s="29"/>
      <c r="H779" s="13" t="s">
        <v>3337</v>
      </c>
      <c r="I779" s="13" t="s">
        <v>3338</v>
      </c>
      <c r="J779" s="30"/>
      <c r="K779" s="31">
        <v>1.98</v>
      </c>
      <c r="L779" s="31">
        <v>1.63</v>
      </c>
      <c r="M779" s="31"/>
      <c r="N779" s="32"/>
      <c r="O779" s="32"/>
      <c r="P779" s="32"/>
      <c r="Q779" s="32"/>
      <c r="R779" s="32"/>
      <c r="S779" s="32"/>
      <c r="T779" s="33">
        <v>0</v>
      </c>
      <c r="U779" s="33">
        <v>1</v>
      </c>
      <c r="V779" s="30">
        <v>41992</v>
      </c>
      <c r="W779" s="30"/>
      <c r="X779" s="34">
        <v>55153</v>
      </c>
      <c r="Y779" s="16">
        <v>1</v>
      </c>
      <c r="Z779" s="75" t="str">
        <f t="shared" si="12"/>
        <v>RenExistRes</v>
      </c>
      <c r="AA779" s="75">
        <f>IF(IFERROR(MATCH(C779,REN_Existing_Resources!E:E,0),FALSE),1,0)</f>
        <v>1</v>
      </c>
    </row>
    <row r="780" spans="2:27" x14ac:dyDescent="0.25">
      <c r="B780" s="29" t="s">
        <v>3334</v>
      </c>
      <c r="C780" s="29" t="s">
        <v>2329</v>
      </c>
      <c r="D780" s="29" t="s">
        <v>3351</v>
      </c>
      <c r="E780" s="29" t="s">
        <v>3352</v>
      </c>
      <c r="F780" s="29" t="s">
        <v>4666</v>
      </c>
      <c r="G780" s="29"/>
      <c r="H780" s="13" t="s">
        <v>3404</v>
      </c>
      <c r="I780" s="13" t="s">
        <v>3338</v>
      </c>
      <c r="J780" s="30"/>
      <c r="K780" s="31">
        <v>2.1</v>
      </c>
      <c r="L780" s="31">
        <v>0.2</v>
      </c>
      <c r="M780" s="31"/>
      <c r="N780" s="32"/>
      <c r="O780" s="32"/>
      <c r="P780" s="32"/>
      <c r="Q780" s="32"/>
      <c r="R780" s="32"/>
      <c r="S780" s="32"/>
      <c r="T780" s="33">
        <v>0</v>
      </c>
      <c r="U780" s="33">
        <v>1</v>
      </c>
      <c r="V780" s="74">
        <v>1</v>
      </c>
      <c r="W780" s="30"/>
      <c r="X780" s="34">
        <v>55153</v>
      </c>
      <c r="Y780" s="16">
        <v>1</v>
      </c>
      <c r="Z780" s="75" t="str">
        <f t="shared" si="12"/>
        <v>RenExistRes</v>
      </c>
      <c r="AA780" s="75">
        <f>IF(IFERROR(MATCH(C780,REN_Existing_Resources!E:E,0),FALSE),1,0)</f>
        <v>1</v>
      </c>
    </row>
    <row r="781" spans="2:27" x14ac:dyDescent="0.25">
      <c r="B781" s="29" t="s">
        <v>3334</v>
      </c>
      <c r="C781" s="29" t="s">
        <v>4667</v>
      </c>
      <c r="D781" s="29" t="s">
        <v>229</v>
      </c>
      <c r="E781" s="29" t="s">
        <v>3477</v>
      </c>
      <c r="F781" s="29" t="s">
        <v>4668</v>
      </c>
      <c r="G781" s="29"/>
      <c r="H781" s="13" t="s">
        <v>3390</v>
      </c>
      <c r="I781" s="13" t="s">
        <v>3338</v>
      </c>
      <c r="J781" s="30"/>
      <c r="K781" s="31">
        <v>57</v>
      </c>
      <c r="L781" s="31">
        <v>57</v>
      </c>
      <c r="M781" s="31"/>
      <c r="N781" s="32"/>
      <c r="O781" s="32"/>
      <c r="P781" s="32"/>
      <c r="Q781" s="32"/>
      <c r="R781" s="32"/>
      <c r="S781" s="32"/>
      <c r="T781" s="33">
        <v>0</v>
      </c>
      <c r="U781" s="33">
        <v>1</v>
      </c>
      <c r="V781" s="30">
        <v>18264</v>
      </c>
      <c r="W781" s="30"/>
      <c r="X781" s="34">
        <v>55153</v>
      </c>
      <c r="Y781" s="16">
        <v>1</v>
      </c>
      <c r="Z781" s="75" t="str">
        <f t="shared" si="12"/>
        <v>Unclassified</v>
      </c>
      <c r="AA781" s="75">
        <f>IF(IFERROR(MATCH(C781,REN_Existing_Resources!E:E,0),FALSE),1,0)</f>
        <v>0</v>
      </c>
    </row>
    <row r="782" spans="2:27" x14ac:dyDescent="0.25">
      <c r="B782" s="29" t="s">
        <v>3334</v>
      </c>
      <c r="C782" s="29" t="s">
        <v>466</v>
      </c>
      <c r="D782" s="29" t="s">
        <v>229</v>
      </c>
      <c r="E782" s="29" t="s">
        <v>3477</v>
      </c>
      <c r="F782" s="29" t="s">
        <v>4669</v>
      </c>
      <c r="G782" s="29"/>
      <c r="H782" s="13" t="s">
        <v>3390</v>
      </c>
      <c r="I782" s="13" t="s">
        <v>3338</v>
      </c>
      <c r="J782" s="30"/>
      <c r="K782" s="31">
        <v>56.9</v>
      </c>
      <c r="L782" s="31">
        <v>56.9</v>
      </c>
      <c r="M782" s="31"/>
      <c r="N782" s="32"/>
      <c r="O782" s="32"/>
      <c r="P782" s="32"/>
      <c r="Q782" s="32"/>
      <c r="R782" s="32"/>
      <c r="S782" s="32"/>
      <c r="T782" s="33">
        <v>0</v>
      </c>
      <c r="U782" s="33">
        <v>1</v>
      </c>
      <c r="V782" s="30">
        <v>18264</v>
      </c>
      <c r="W782" s="30"/>
      <c r="X782" s="34">
        <v>55153</v>
      </c>
      <c r="Y782" s="16">
        <v>1</v>
      </c>
      <c r="Z782" s="75" t="str">
        <f t="shared" si="12"/>
        <v>RenExistRes</v>
      </c>
      <c r="AA782" s="75">
        <f>IF(IFERROR(MATCH(C782,REN_Existing_Resources!E:E,0),FALSE),1,0)</f>
        <v>1</v>
      </c>
    </row>
    <row r="783" spans="2:27" x14ac:dyDescent="0.25">
      <c r="B783" s="29" t="s">
        <v>3334</v>
      </c>
      <c r="C783" s="29" t="s">
        <v>4670</v>
      </c>
      <c r="D783" s="29" t="s">
        <v>3365</v>
      </c>
      <c r="E783" s="29"/>
      <c r="F783" s="29"/>
      <c r="G783" s="29"/>
      <c r="H783" s="13" t="s">
        <v>3461</v>
      </c>
      <c r="I783" s="13" t="s">
        <v>3338</v>
      </c>
      <c r="J783" s="30"/>
      <c r="K783" s="31">
        <v>0</v>
      </c>
      <c r="L783" s="31">
        <v>0</v>
      </c>
      <c r="M783" s="31"/>
      <c r="N783" s="32"/>
      <c r="O783" s="32"/>
      <c r="P783" s="32"/>
      <c r="Q783" s="32"/>
      <c r="R783" s="32"/>
      <c r="S783" s="32"/>
      <c r="T783" s="33">
        <v>1</v>
      </c>
      <c r="U783" s="33">
        <v>1</v>
      </c>
      <c r="V783" s="74">
        <v>1</v>
      </c>
      <c r="W783" s="30"/>
      <c r="X783" s="34">
        <v>55153</v>
      </c>
      <c r="Y783" s="16">
        <v>1</v>
      </c>
      <c r="Z783" s="75" t="str">
        <f t="shared" si="12"/>
        <v>Unclassified</v>
      </c>
      <c r="AA783" s="75">
        <f>IF(IFERROR(MATCH(C783,REN_Existing_Resources!E:E,0),FALSE),1,0)</f>
        <v>0</v>
      </c>
    </row>
    <row r="784" spans="2:27" x14ac:dyDescent="0.25">
      <c r="B784" s="29" t="s">
        <v>3334</v>
      </c>
      <c r="C784" s="29" t="s">
        <v>4671</v>
      </c>
      <c r="D784" s="29" t="s">
        <v>3339</v>
      </c>
      <c r="E784" s="29" t="s">
        <v>3480</v>
      </c>
      <c r="F784" s="29" t="s">
        <v>4672</v>
      </c>
      <c r="G784" s="29"/>
      <c r="H784" s="13" t="s">
        <v>3390</v>
      </c>
      <c r="I784" s="13" t="s">
        <v>3338</v>
      </c>
      <c r="J784" s="30"/>
      <c r="K784" s="31">
        <v>6.55</v>
      </c>
      <c r="L784" s="31">
        <v>0.01</v>
      </c>
      <c r="M784" s="31"/>
      <c r="N784" s="32"/>
      <c r="O784" s="32"/>
      <c r="P784" s="32"/>
      <c r="Q784" s="32"/>
      <c r="R784" s="32"/>
      <c r="S784" s="32"/>
      <c r="T784" s="33">
        <v>0</v>
      </c>
      <c r="U784" s="33">
        <v>1</v>
      </c>
      <c r="V784" s="30">
        <v>4750</v>
      </c>
      <c r="W784" s="30"/>
      <c r="X784" s="34">
        <v>55153</v>
      </c>
      <c r="Y784" s="16">
        <v>1</v>
      </c>
      <c r="Z784" s="75" t="str">
        <f t="shared" si="12"/>
        <v>Unclassified</v>
      </c>
      <c r="AA784" s="75">
        <f>IF(IFERROR(MATCH(C784,REN_Existing_Resources!E:E,0),FALSE),1,0)</f>
        <v>0</v>
      </c>
    </row>
    <row r="785" spans="2:27" x14ac:dyDescent="0.25">
      <c r="B785" s="29" t="s">
        <v>3334</v>
      </c>
      <c r="C785" s="29" t="s">
        <v>1242</v>
      </c>
      <c r="D785" s="29" t="s">
        <v>3339</v>
      </c>
      <c r="E785" s="29" t="s">
        <v>3480</v>
      </c>
      <c r="F785" s="29" t="s">
        <v>4673</v>
      </c>
      <c r="G785" s="29"/>
      <c r="H785" s="13" t="s">
        <v>3390</v>
      </c>
      <c r="I785" s="13" t="s">
        <v>3338</v>
      </c>
      <c r="J785" s="30"/>
      <c r="K785" s="31">
        <v>2.25</v>
      </c>
      <c r="L785" s="31">
        <v>0.13</v>
      </c>
      <c r="M785" s="31"/>
      <c r="N785" s="32"/>
      <c r="O785" s="32"/>
      <c r="P785" s="32"/>
      <c r="Q785" s="32"/>
      <c r="R785" s="32"/>
      <c r="S785" s="32"/>
      <c r="T785" s="33">
        <v>0</v>
      </c>
      <c r="U785" s="33">
        <v>1</v>
      </c>
      <c r="V785" s="30">
        <v>10594</v>
      </c>
      <c r="W785" s="30"/>
      <c r="X785" s="34">
        <v>55153</v>
      </c>
      <c r="Y785" s="16">
        <v>1</v>
      </c>
      <c r="Z785" s="75" t="str">
        <f t="shared" si="12"/>
        <v>RenExistRes</v>
      </c>
      <c r="AA785" s="75">
        <f>IF(IFERROR(MATCH(C785,REN_Existing_Resources!E:E,0),FALSE),1,0)</f>
        <v>1</v>
      </c>
    </row>
    <row r="786" spans="2:27" x14ac:dyDescent="0.25">
      <c r="B786" s="29" t="s">
        <v>3334</v>
      </c>
      <c r="C786" s="29" t="s">
        <v>1329</v>
      </c>
      <c r="D786" s="29" t="s">
        <v>3339</v>
      </c>
      <c r="E786" s="29" t="s">
        <v>3480</v>
      </c>
      <c r="F786" s="29" t="s">
        <v>4674</v>
      </c>
      <c r="G786" s="29"/>
      <c r="H786" s="13" t="s">
        <v>3390</v>
      </c>
      <c r="I786" s="13" t="s">
        <v>3338</v>
      </c>
      <c r="J786" s="30" t="s">
        <v>3391</v>
      </c>
      <c r="K786" s="31">
        <v>19.5</v>
      </c>
      <c r="L786" s="31">
        <v>0</v>
      </c>
      <c r="M786" s="31"/>
      <c r="N786" s="32"/>
      <c r="O786" s="32"/>
      <c r="P786" s="32"/>
      <c r="Q786" s="32"/>
      <c r="R786" s="32"/>
      <c r="S786" s="32"/>
      <c r="T786" s="33">
        <v>0</v>
      </c>
      <c r="U786" s="33">
        <v>1</v>
      </c>
      <c r="V786" s="30">
        <v>30682</v>
      </c>
      <c r="W786" s="30"/>
      <c r="X786" s="34">
        <v>55153</v>
      </c>
      <c r="Y786" s="16">
        <v>1</v>
      </c>
      <c r="Z786" s="75" t="str">
        <f t="shared" si="12"/>
        <v>CAISO_Hydro</v>
      </c>
      <c r="AA786" s="75">
        <f>IF(IFERROR(MATCH(C786,REN_Existing_Resources!E:E,0),FALSE),1,0)</f>
        <v>1</v>
      </c>
    </row>
    <row r="787" spans="2:27" x14ac:dyDescent="0.25">
      <c r="B787" s="29" t="s">
        <v>3334</v>
      </c>
      <c r="C787" s="29" t="s">
        <v>4675</v>
      </c>
      <c r="D787" s="29" t="s">
        <v>3339</v>
      </c>
      <c r="E787" s="29" t="s">
        <v>3480</v>
      </c>
      <c r="F787" s="29" t="s">
        <v>4675</v>
      </c>
      <c r="G787" s="29"/>
      <c r="H787" s="13" t="s">
        <v>3488</v>
      </c>
      <c r="I787" s="13" t="s">
        <v>3338</v>
      </c>
      <c r="J787" s="30"/>
      <c r="K787" s="31">
        <v>1.6</v>
      </c>
      <c r="L787" s="31">
        <v>0</v>
      </c>
      <c r="M787" s="31"/>
      <c r="N787" s="32"/>
      <c r="O787" s="32"/>
      <c r="P787" s="32"/>
      <c r="Q787" s="32"/>
      <c r="R787" s="32"/>
      <c r="S787" s="32"/>
      <c r="T787" s="33">
        <v>0</v>
      </c>
      <c r="U787" s="33">
        <v>1</v>
      </c>
      <c r="V787" s="30">
        <v>35923</v>
      </c>
      <c r="W787" s="30"/>
      <c r="X787" s="34">
        <v>55153</v>
      </c>
      <c r="Y787" s="16">
        <v>1</v>
      </c>
      <c r="Z787" s="75" t="str">
        <f t="shared" si="12"/>
        <v>Unclassified</v>
      </c>
      <c r="AA787" s="75">
        <f>IF(IFERROR(MATCH(C787,REN_Existing_Resources!E:E,0),FALSE),1,0)</f>
        <v>0</v>
      </c>
    </row>
    <row r="788" spans="2:27" x14ac:dyDescent="0.25">
      <c r="B788" s="29" t="s">
        <v>3334</v>
      </c>
      <c r="C788" s="29" t="s">
        <v>4676</v>
      </c>
      <c r="D788" s="29" t="s">
        <v>3365</v>
      </c>
      <c r="E788" s="29"/>
      <c r="F788" s="29" t="s">
        <v>4677</v>
      </c>
      <c r="G788" s="29" t="s">
        <v>4678</v>
      </c>
      <c r="H788" s="13" t="s">
        <v>3355</v>
      </c>
      <c r="I788" s="13" t="s">
        <v>3632</v>
      </c>
      <c r="J788" s="30" t="s">
        <v>3633</v>
      </c>
      <c r="K788" s="31">
        <v>2.75</v>
      </c>
      <c r="L788" s="31">
        <v>2.75</v>
      </c>
      <c r="M788" s="31">
        <v>0.17875000000000002</v>
      </c>
      <c r="N788" s="32">
        <v>29.152749999999997</v>
      </c>
      <c r="O788" s="32">
        <v>10300.75899275952</v>
      </c>
      <c r="P788" s="32">
        <v>10838.685428319195</v>
      </c>
      <c r="Q788" s="32">
        <v>75.862068965517253</v>
      </c>
      <c r="R788" s="32">
        <v>75.862068965517253</v>
      </c>
      <c r="S788" s="32"/>
      <c r="T788" s="33">
        <v>1</v>
      </c>
      <c r="U788" s="33">
        <v>1</v>
      </c>
      <c r="V788" s="30">
        <v>37114</v>
      </c>
      <c r="W788" s="30"/>
      <c r="X788" s="34">
        <v>55153</v>
      </c>
      <c r="Y788" s="16">
        <v>16</v>
      </c>
      <c r="Z788" s="75" t="str">
        <f t="shared" si="12"/>
        <v>CAISO_Reciprocating_Engine</v>
      </c>
      <c r="AA788" s="75">
        <f>IF(IFERROR(MATCH(C788,REN_Existing_Resources!E:E,0),FALSE),1,0)</f>
        <v>0</v>
      </c>
    </row>
    <row r="789" spans="2:27" x14ac:dyDescent="0.25">
      <c r="B789" s="29" t="s">
        <v>3334</v>
      </c>
      <c r="C789" s="29" t="s">
        <v>4676</v>
      </c>
      <c r="D789" s="29" t="s">
        <v>3365</v>
      </c>
      <c r="E789" s="29"/>
      <c r="F789" s="29" t="s">
        <v>4677</v>
      </c>
      <c r="G789" s="29" t="s">
        <v>4679</v>
      </c>
      <c r="H789" s="13" t="s">
        <v>3355</v>
      </c>
      <c r="I789" s="13" t="s">
        <v>3632</v>
      </c>
      <c r="J789" s="30" t="s">
        <v>3633</v>
      </c>
      <c r="K789" s="31">
        <v>2.75</v>
      </c>
      <c r="L789" s="31">
        <v>2.75</v>
      </c>
      <c r="M789" s="31">
        <v>0.17875000000000002</v>
      </c>
      <c r="N789" s="32">
        <v>29.152749999999997</v>
      </c>
      <c r="O789" s="32">
        <v>10300.75899275952</v>
      </c>
      <c r="P789" s="32">
        <v>10838.685428319195</v>
      </c>
      <c r="Q789" s="32">
        <v>75.862068965517253</v>
      </c>
      <c r="R789" s="32">
        <v>75.862068965517253</v>
      </c>
      <c r="S789" s="32"/>
      <c r="T789" s="33">
        <v>1</v>
      </c>
      <c r="U789" s="33">
        <v>1</v>
      </c>
      <c r="V789" s="30">
        <v>37114</v>
      </c>
      <c r="W789" s="30"/>
      <c r="X789" s="34">
        <v>55153</v>
      </c>
      <c r="Y789" s="16">
        <v>16</v>
      </c>
      <c r="Z789" s="75" t="str">
        <f t="shared" si="12"/>
        <v>CAISO_Reciprocating_Engine</v>
      </c>
      <c r="AA789" s="75">
        <f>IF(IFERROR(MATCH(C789,REN_Existing_Resources!E:E,0),FALSE),1,0)</f>
        <v>0</v>
      </c>
    </row>
    <row r="790" spans="2:27" x14ac:dyDescent="0.25">
      <c r="B790" s="29" t="s">
        <v>3334</v>
      </c>
      <c r="C790" s="29" t="s">
        <v>4676</v>
      </c>
      <c r="D790" s="29" t="s">
        <v>3365</v>
      </c>
      <c r="E790" s="29"/>
      <c r="F790" s="29" t="s">
        <v>4677</v>
      </c>
      <c r="G790" s="29" t="s">
        <v>4680</v>
      </c>
      <c r="H790" s="13" t="s">
        <v>3355</v>
      </c>
      <c r="I790" s="13" t="s">
        <v>3632</v>
      </c>
      <c r="J790" s="30" t="s">
        <v>3633</v>
      </c>
      <c r="K790" s="31">
        <v>2.75</v>
      </c>
      <c r="L790" s="31">
        <v>2.75</v>
      </c>
      <c r="M790" s="31">
        <v>0.17875000000000002</v>
      </c>
      <c r="N790" s="32">
        <v>29.152749999999997</v>
      </c>
      <c r="O790" s="32">
        <v>10300.75899275952</v>
      </c>
      <c r="P790" s="32">
        <v>10838.685428319195</v>
      </c>
      <c r="Q790" s="32">
        <v>75.862068965517253</v>
      </c>
      <c r="R790" s="32">
        <v>75.862068965517253</v>
      </c>
      <c r="S790" s="32"/>
      <c r="T790" s="33">
        <v>1</v>
      </c>
      <c r="U790" s="33">
        <v>1</v>
      </c>
      <c r="V790" s="30">
        <v>37114</v>
      </c>
      <c r="W790" s="30"/>
      <c r="X790" s="34">
        <v>55153</v>
      </c>
      <c r="Y790" s="16">
        <v>16</v>
      </c>
      <c r="Z790" s="75" t="str">
        <f t="shared" si="12"/>
        <v>CAISO_Reciprocating_Engine</v>
      </c>
      <c r="AA790" s="75">
        <f>IF(IFERROR(MATCH(C790,REN_Existing_Resources!E:E,0),FALSE),1,0)</f>
        <v>0</v>
      </c>
    </row>
    <row r="791" spans="2:27" x14ac:dyDescent="0.25">
      <c r="B791" s="29" t="s">
        <v>3334</v>
      </c>
      <c r="C791" s="29" t="s">
        <v>4676</v>
      </c>
      <c r="D791" s="29" t="s">
        <v>3365</v>
      </c>
      <c r="E791" s="29"/>
      <c r="F791" s="29" t="s">
        <v>4677</v>
      </c>
      <c r="G791" s="29" t="s">
        <v>4681</v>
      </c>
      <c r="H791" s="13" t="s">
        <v>3355</v>
      </c>
      <c r="I791" s="13" t="s">
        <v>3632</v>
      </c>
      <c r="J791" s="30" t="s">
        <v>3633</v>
      </c>
      <c r="K791" s="31">
        <v>2.75</v>
      </c>
      <c r="L791" s="31">
        <v>2.75</v>
      </c>
      <c r="M791" s="31">
        <v>0.17875000000000002</v>
      </c>
      <c r="N791" s="32">
        <v>29.152749999999997</v>
      </c>
      <c r="O791" s="32">
        <v>10300.75899275952</v>
      </c>
      <c r="P791" s="32">
        <v>10838.685428319195</v>
      </c>
      <c r="Q791" s="32">
        <v>75.862068965517253</v>
      </c>
      <c r="R791" s="32">
        <v>75.862068965517253</v>
      </c>
      <c r="S791" s="32"/>
      <c r="T791" s="33">
        <v>1</v>
      </c>
      <c r="U791" s="33">
        <v>1</v>
      </c>
      <c r="V791" s="30">
        <v>37114</v>
      </c>
      <c r="W791" s="30"/>
      <c r="X791" s="34">
        <v>55153</v>
      </c>
      <c r="Y791" s="16">
        <v>16</v>
      </c>
      <c r="Z791" s="75" t="str">
        <f t="shared" si="12"/>
        <v>CAISO_Reciprocating_Engine</v>
      </c>
      <c r="AA791" s="75">
        <f>IF(IFERROR(MATCH(C791,REN_Existing_Resources!E:E,0),FALSE),1,0)</f>
        <v>0</v>
      </c>
    </row>
    <row r="792" spans="2:27" x14ac:dyDescent="0.25">
      <c r="B792" s="29" t="s">
        <v>3334</v>
      </c>
      <c r="C792" s="29" t="s">
        <v>4676</v>
      </c>
      <c r="D792" s="29" t="s">
        <v>3365</v>
      </c>
      <c r="E792" s="29"/>
      <c r="F792" s="29" t="s">
        <v>4677</v>
      </c>
      <c r="G792" s="29" t="s">
        <v>4682</v>
      </c>
      <c r="H792" s="13" t="s">
        <v>3355</v>
      </c>
      <c r="I792" s="13" t="s">
        <v>3632</v>
      </c>
      <c r="J792" s="30" t="s">
        <v>3633</v>
      </c>
      <c r="K792" s="31">
        <v>2.75</v>
      </c>
      <c r="L792" s="31">
        <v>2.75</v>
      </c>
      <c r="M792" s="31">
        <v>0.17875000000000002</v>
      </c>
      <c r="N792" s="32">
        <v>29.152749999999997</v>
      </c>
      <c r="O792" s="32">
        <v>10300.75899275952</v>
      </c>
      <c r="P792" s="32">
        <v>10838.685428319195</v>
      </c>
      <c r="Q792" s="32">
        <v>75.862068965517253</v>
      </c>
      <c r="R792" s="32">
        <v>75.862068965517253</v>
      </c>
      <c r="S792" s="32"/>
      <c r="T792" s="33">
        <v>1</v>
      </c>
      <c r="U792" s="33">
        <v>1</v>
      </c>
      <c r="V792" s="30">
        <v>37114</v>
      </c>
      <c r="W792" s="30"/>
      <c r="X792" s="34">
        <v>55153</v>
      </c>
      <c r="Y792" s="16">
        <v>16</v>
      </c>
      <c r="Z792" s="75" t="str">
        <f t="shared" si="12"/>
        <v>CAISO_Reciprocating_Engine</v>
      </c>
      <c r="AA792" s="75">
        <f>IF(IFERROR(MATCH(C792,REN_Existing_Resources!E:E,0),FALSE),1,0)</f>
        <v>0</v>
      </c>
    </row>
    <row r="793" spans="2:27" x14ac:dyDescent="0.25">
      <c r="B793" s="29" t="s">
        <v>3334</v>
      </c>
      <c r="C793" s="29" t="s">
        <v>4676</v>
      </c>
      <c r="D793" s="29" t="s">
        <v>3365</v>
      </c>
      <c r="E793" s="29"/>
      <c r="F793" s="29" t="s">
        <v>4677</v>
      </c>
      <c r="G793" s="29" t="s">
        <v>4683</v>
      </c>
      <c r="H793" s="13" t="s">
        <v>3355</v>
      </c>
      <c r="I793" s="13" t="s">
        <v>3632</v>
      </c>
      <c r="J793" s="30" t="s">
        <v>3633</v>
      </c>
      <c r="K793" s="31">
        <v>2.75</v>
      </c>
      <c r="L793" s="31">
        <v>2.75</v>
      </c>
      <c r="M793" s="31">
        <v>0.17875000000000002</v>
      </c>
      <c r="N793" s="32">
        <v>29.152749999999997</v>
      </c>
      <c r="O793" s="32">
        <v>10300.75899275952</v>
      </c>
      <c r="P793" s="32">
        <v>10838.685428319195</v>
      </c>
      <c r="Q793" s="32">
        <v>75.862068965517253</v>
      </c>
      <c r="R793" s="32">
        <v>75.862068965517253</v>
      </c>
      <c r="S793" s="32"/>
      <c r="T793" s="33">
        <v>1</v>
      </c>
      <c r="U793" s="33">
        <v>1</v>
      </c>
      <c r="V793" s="30">
        <v>37114</v>
      </c>
      <c r="W793" s="30"/>
      <c r="X793" s="34">
        <v>55153</v>
      </c>
      <c r="Y793" s="16">
        <v>16</v>
      </c>
      <c r="Z793" s="75" t="str">
        <f t="shared" si="12"/>
        <v>CAISO_Reciprocating_Engine</v>
      </c>
      <c r="AA793" s="75">
        <f>IF(IFERROR(MATCH(C793,REN_Existing_Resources!E:E,0),FALSE),1,0)</f>
        <v>0</v>
      </c>
    </row>
    <row r="794" spans="2:27" x14ac:dyDescent="0.25">
      <c r="B794" s="29" t="s">
        <v>3334</v>
      </c>
      <c r="C794" s="29" t="s">
        <v>4676</v>
      </c>
      <c r="D794" s="29" t="s">
        <v>3365</v>
      </c>
      <c r="E794" s="29"/>
      <c r="F794" s="29" t="s">
        <v>4677</v>
      </c>
      <c r="G794" s="29" t="s">
        <v>4684</v>
      </c>
      <c r="H794" s="13" t="s">
        <v>3355</v>
      </c>
      <c r="I794" s="13" t="s">
        <v>3632</v>
      </c>
      <c r="J794" s="30" t="s">
        <v>3633</v>
      </c>
      <c r="K794" s="31">
        <v>2.75</v>
      </c>
      <c r="L794" s="31">
        <v>2.75</v>
      </c>
      <c r="M794" s="31">
        <v>0.17875000000000002</v>
      </c>
      <c r="N794" s="32">
        <v>29.152749999999997</v>
      </c>
      <c r="O794" s="32">
        <v>10300.75899275952</v>
      </c>
      <c r="P794" s="32">
        <v>10838.685428319195</v>
      </c>
      <c r="Q794" s="32">
        <v>75.862068965517253</v>
      </c>
      <c r="R794" s="32">
        <v>75.862068965517253</v>
      </c>
      <c r="S794" s="32"/>
      <c r="T794" s="33">
        <v>1</v>
      </c>
      <c r="U794" s="33">
        <v>1</v>
      </c>
      <c r="V794" s="30">
        <v>37114</v>
      </c>
      <c r="W794" s="30"/>
      <c r="X794" s="34">
        <v>55153</v>
      </c>
      <c r="Y794" s="16">
        <v>16</v>
      </c>
      <c r="Z794" s="75" t="str">
        <f t="shared" si="12"/>
        <v>CAISO_Reciprocating_Engine</v>
      </c>
      <c r="AA794" s="75">
        <f>IF(IFERROR(MATCH(C794,REN_Existing_Resources!E:E,0),FALSE),1,0)</f>
        <v>0</v>
      </c>
    </row>
    <row r="795" spans="2:27" x14ac:dyDescent="0.25">
      <c r="B795" s="29" t="s">
        <v>3334</v>
      </c>
      <c r="C795" s="29" t="s">
        <v>4676</v>
      </c>
      <c r="D795" s="29" t="s">
        <v>3365</v>
      </c>
      <c r="E795" s="29"/>
      <c r="F795" s="29" t="s">
        <v>4677</v>
      </c>
      <c r="G795" s="29" t="s">
        <v>4685</v>
      </c>
      <c r="H795" s="13" t="s">
        <v>3355</v>
      </c>
      <c r="I795" s="13" t="s">
        <v>3632</v>
      </c>
      <c r="J795" s="30" t="s">
        <v>3633</v>
      </c>
      <c r="K795" s="31">
        <v>2.75</v>
      </c>
      <c r="L795" s="31">
        <v>2.75</v>
      </c>
      <c r="M795" s="31">
        <v>0.17875000000000002</v>
      </c>
      <c r="N795" s="32">
        <v>29.152749999999997</v>
      </c>
      <c r="O795" s="32">
        <v>10300.75899275952</v>
      </c>
      <c r="P795" s="32">
        <v>10838.685428319195</v>
      </c>
      <c r="Q795" s="32">
        <v>75.862068965517253</v>
      </c>
      <c r="R795" s="32">
        <v>75.862068965517253</v>
      </c>
      <c r="S795" s="32"/>
      <c r="T795" s="33">
        <v>1</v>
      </c>
      <c r="U795" s="33">
        <v>1</v>
      </c>
      <c r="V795" s="30">
        <v>37114</v>
      </c>
      <c r="W795" s="30"/>
      <c r="X795" s="34">
        <v>55153</v>
      </c>
      <c r="Y795" s="16">
        <v>16</v>
      </c>
      <c r="Z795" s="75" t="str">
        <f t="shared" si="12"/>
        <v>CAISO_Reciprocating_Engine</v>
      </c>
      <c r="AA795" s="75">
        <f>IF(IFERROR(MATCH(C795,REN_Existing_Resources!E:E,0),FALSE),1,0)</f>
        <v>0</v>
      </c>
    </row>
    <row r="796" spans="2:27" x14ac:dyDescent="0.25">
      <c r="B796" s="29" t="s">
        <v>3334</v>
      </c>
      <c r="C796" s="29" t="s">
        <v>4676</v>
      </c>
      <c r="D796" s="29" t="s">
        <v>3365</v>
      </c>
      <c r="E796" s="29"/>
      <c r="F796" s="29" t="s">
        <v>4677</v>
      </c>
      <c r="G796" s="29" t="s">
        <v>4686</v>
      </c>
      <c r="H796" s="13" t="s">
        <v>3355</v>
      </c>
      <c r="I796" s="13" t="s">
        <v>3632</v>
      </c>
      <c r="J796" s="30" t="s">
        <v>3633</v>
      </c>
      <c r="K796" s="31">
        <v>2.75</v>
      </c>
      <c r="L796" s="31">
        <v>2.75</v>
      </c>
      <c r="M796" s="31">
        <v>0.17875000000000002</v>
      </c>
      <c r="N796" s="32">
        <v>29.152749999999997</v>
      </c>
      <c r="O796" s="32">
        <v>10300.75899275952</v>
      </c>
      <c r="P796" s="32">
        <v>10838.685428319195</v>
      </c>
      <c r="Q796" s="32">
        <v>75.862068965517253</v>
      </c>
      <c r="R796" s="32">
        <v>75.862068965517253</v>
      </c>
      <c r="S796" s="32"/>
      <c r="T796" s="33">
        <v>1</v>
      </c>
      <c r="U796" s="33">
        <v>1</v>
      </c>
      <c r="V796" s="30">
        <v>37114</v>
      </c>
      <c r="W796" s="30"/>
      <c r="X796" s="34">
        <v>55153</v>
      </c>
      <c r="Y796" s="16">
        <v>16</v>
      </c>
      <c r="Z796" s="75" t="str">
        <f t="shared" si="12"/>
        <v>CAISO_Reciprocating_Engine</v>
      </c>
      <c r="AA796" s="75">
        <f>IF(IFERROR(MATCH(C796,REN_Existing_Resources!E:E,0),FALSE),1,0)</f>
        <v>0</v>
      </c>
    </row>
    <row r="797" spans="2:27" x14ac:dyDescent="0.25">
      <c r="B797" s="29" t="s">
        <v>3334</v>
      </c>
      <c r="C797" s="29" t="s">
        <v>4676</v>
      </c>
      <c r="D797" s="29" t="s">
        <v>3365</v>
      </c>
      <c r="E797" s="29"/>
      <c r="F797" s="29" t="s">
        <v>4677</v>
      </c>
      <c r="G797" s="29" t="s">
        <v>4687</v>
      </c>
      <c r="H797" s="13" t="s">
        <v>3355</v>
      </c>
      <c r="I797" s="13" t="s">
        <v>3632</v>
      </c>
      <c r="J797" s="30" t="s">
        <v>3633</v>
      </c>
      <c r="K797" s="31">
        <v>2.75</v>
      </c>
      <c r="L797" s="31">
        <v>2.75</v>
      </c>
      <c r="M797" s="31">
        <v>0.17875000000000002</v>
      </c>
      <c r="N797" s="32">
        <v>29.152749999999997</v>
      </c>
      <c r="O797" s="32">
        <v>10300.75899275952</v>
      </c>
      <c r="P797" s="32">
        <v>10838.685428319195</v>
      </c>
      <c r="Q797" s="32">
        <v>75.862068965517253</v>
      </c>
      <c r="R797" s="32">
        <v>75.862068965517253</v>
      </c>
      <c r="S797" s="32"/>
      <c r="T797" s="33">
        <v>1</v>
      </c>
      <c r="U797" s="33">
        <v>1</v>
      </c>
      <c r="V797" s="30">
        <v>37114</v>
      </c>
      <c r="W797" s="30"/>
      <c r="X797" s="34">
        <v>55153</v>
      </c>
      <c r="Y797" s="16">
        <v>16</v>
      </c>
      <c r="Z797" s="75" t="str">
        <f t="shared" si="12"/>
        <v>CAISO_Reciprocating_Engine</v>
      </c>
      <c r="AA797" s="75">
        <f>IF(IFERROR(MATCH(C797,REN_Existing_Resources!E:E,0),FALSE),1,0)</f>
        <v>0</v>
      </c>
    </row>
    <row r="798" spans="2:27" x14ac:dyDescent="0.25">
      <c r="B798" s="39" t="s">
        <v>3334</v>
      </c>
      <c r="C798" s="39" t="s">
        <v>4676</v>
      </c>
      <c r="D798" s="29" t="s">
        <v>3365</v>
      </c>
      <c r="E798" s="29"/>
      <c r="F798" s="29" t="s">
        <v>4677</v>
      </c>
      <c r="G798" s="29" t="s">
        <v>4688</v>
      </c>
      <c r="H798" s="13" t="s">
        <v>3355</v>
      </c>
      <c r="I798" s="13" t="s">
        <v>3632</v>
      </c>
      <c r="J798" s="30" t="s">
        <v>3633</v>
      </c>
      <c r="K798" s="31">
        <v>2.75</v>
      </c>
      <c r="L798" s="31">
        <v>2.75</v>
      </c>
      <c r="M798" s="31">
        <v>0.17875000000000002</v>
      </c>
      <c r="N798" s="32">
        <v>29.152749999999997</v>
      </c>
      <c r="O798" s="32">
        <v>10300.75899275952</v>
      </c>
      <c r="P798" s="32">
        <v>10838.685428319195</v>
      </c>
      <c r="Q798" s="32">
        <v>75.862068965517253</v>
      </c>
      <c r="R798" s="32">
        <v>75.862068965517253</v>
      </c>
      <c r="S798" s="32"/>
      <c r="T798" s="33">
        <v>1</v>
      </c>
      <c r="U798" s="33">
        <v>1</v>
      </c>
      <c r="V798" s="30">
        <v>37114</v>
      </c>
      <c r="W798" s="30"/>
      <c r="X798" s="34">
        <v>55153</v>
      </c>
      <c r="Y798" s="16">
        <v>16</v>
      </c>
      <c r="Z798" s="75" t="str">
        <f t="shared" si="12"/>
        <v>CAISO_Reciprocating_Engine</v>
      </c>
      <c r="AA798" s="75">
        <f>IF(IFERROR(MATCH(C798,REN_Existing_Resources!E:E,0),FALSE),1,0)</f>
        <v>0</v>
      </c>
    </row>
    <row r="799" spans="2:27" x14ac:dyDescent="0.25">
      <c r="B799" s="29" t="s">
        <v>3334</v>
      </c>
      <c r="C799" s="29" t="s">
        <v>4676</v>
      </c>
      <c r="D799" s="29" t="s">
        <v>3365</v>
      </c>
      <c r="E799" s="29"/>
      <c r="F799" s="29" t="s">
        <v>4677</v>
      </c>
      <c r="G799" s="29" t="s">
        <v>4689</v>
      </c>
      <c r="H799" s="13" t="s">
        <v>3355</v>
      </c>
      <c r="I799" s="13" t="s">
        <v>3632</v>
      </c>
      <c r="J799" s="30" t="s">
        <v>3633</v>
      </c>
      <c r="K799" s="31">
        <v>2.75</v>
      </c>
      <c r="L799" s="31">
        <v>2.75</v>
      </c>
      <c r="M799" s="31">
        <v>0.17875000000000002</v>
      </c>
      <c r="N799" s="32">
        <v>29.152749999999997</v>
      </c>
      <c r="O799" s="32">
        <v>10300.75899275952</v>
      </c>
      <c r="P799" s="32">
        <v>10838.685428319195</v>
      </c>
      <c r="Q799" s="32">
        <v>75.862068965517253</v>
      </c>
      <c r="R799" s="32">
        <v>75.862068965517253</v>
      </c>
      <c r="S799" s="32"/>
      <c r="T799" s="33">
        <v>1</v>
      </c>
      <c r="U799" s="33">
        <v>1</v>
      </c>
      <c r="V799" s="30">
        <v>37114</v>
      </c>
      <c r="W799" s="30"/>
      <c r="X799" s="34">
        <v>55153</v>
      </c>
      <c r="Y799" s="16">
        <v>16</v>
      </c>
      <c r="Z799" s="75" t="str">
        <f t="shared" si="12"/>
        <v>CAISO_Reciprocating_Engine</v>
      </c>
      <c r="AA799" s="75">
        <f>IF(IFERROR(MATCH(C799,REN_Existing_Resources!E:E,0),FALSE),1,0)</f>
        <v>0</v>
      </c>
    </row>
    <row r="800" spans="2:27" x14ac:dyDescent="0.25">
      <c r="B800" s="29" t="s">
        <v>3334</v>
      </c>
      <c r="C800" s="29" t="s">
        <v>4676</v>
      </c>
      <c r="D800" s="29" t="s">
        <v>3365</v>
      </c>
      <c r="E800" s="29"/>
      <c r="F800" s="29" t="s">
        <v>4677</v>
      </c>
      <c r="G800" s="29" t="s">
        <v>4690</v>
      </c>
      <c r="H800" s="13" t="s">
        <v>3355</v>
      </c>
      <c r="I800" s="13" t="s">
        <v>3632</v>
      </c>
      <c r="J800" s="30" t="s">
        <v>3633</v>
      </c>
      <c r="K800" s="31">
        <v>2.75</v>
      </c>
      <c r="L800" s="31">
        <v>2.75</v>
      </c>
      <c r="M800" s="31">
        <v>0.17875000000000002</v>
      </c>
      <c r="N800" s="32">
        <v>29.152749999999997</v>
      </c>
      <c r="O800" s="32">
        <v>10300.75899275952</v>
      </c>
      <c r="P800" s="32">
        <v>10838.685428319195</v>
      </c>
      <c r="Q800" s="32">
        <v>75.862068965517253</v>
      </c>
      <c r="R800" s="32">
        <v>75.862068965517253</v>
      </c>
      <c r="S800" s="32"/>
      <c r="T800" s="33">
        <v>1</v>
      </c>
      <c r="U800" s="33">
        <v>1</v>
      </c>
      <c r="V800" s="30">
        <v>37114</v>
      </c>
      <c r="W800" s="30"/>
      <c r="X800" s="34">
        <v>55153</v>
      </c>
      <c r="Y800" s="16">
        <v>16</v>
      </c>
      <c r="Z800" s="75" t="str">
        <f t="shared" si="12"/>
        <v>CAISO_Reciprocating_Engine</v>
      </c>
      <c r="AA800" s="75">
        <f>IF(IFERROR(MATCH(C800,REN_Existing_Resources!E:E,0),FALSE),1,0)</f>
        <v>0</v>
      </c>
    </row>
    <row r="801" spans="2:27" x14ac:dyDescent="0.25">
      <c r="B801" s="29" t="s">
        <v>3334</v>
      </c>
      <c r="C801" s="29" t="s">
        <v>4676</v>
      </c>
      <c r="D801" s="29" t="s">
        <v>3365</v>
      </c>
      <c r="E801" s="29"/>
      <c r="F801" s="29" t="s">
        <v>4677</v>
      </c>
      <c r="G801" s="29" t="s">
        <v>4691</v>
      </c>
      <c r="H801" s="13" t="s">
        <v>3355</v>
      </c>
      <c r="I801" s="13" t="s">
        <v>3632</v>
      </c>
      <c r="J801" s="30" t="s">
        <v>3633</v>
      </c>
      <c r="K801" s="31">
        <v>2.75</v>
      </c>
      <c r="L801" s="31">
        <v>2.75</v>
      </c>
      <c r="M801" s="31">
        <v>0.17875000000000002</v>
      </c>
      <c r="N801" s="32">
        <v>29.152749999999997</v>
      </c>
      <c r="O801" s="32">
        <v>10300.75899275952</v>
      </c>
      <c r="P801" s="32">
        <v>10838.685428319195</v>
      </c>
      <c r="Q801" s="32">
        <v>75.862068965517253</v>
      </c>
      <c r="R801" s="32">
        <v>75.862068965517253</v>
      </c>
      <c r="S801" s="32"/>
      <c r="T801" s="33">
        <v>1</v>
      </c>
      <c r="U801" s="33">
        <v>1</v>
      </c>
      <c r="V801" s="30">
        <v>37114</v>
      </c>
      <c r="W801" s="30"/>
      <c r="X801" s="34">
        <v>55153</v>
      </c>
      <c r="Y801" s="16">
        <v>16</v>
      </c>
      <c r="Z801" s="75" t="str">
        <f t="shared" si="12"/>
        <v>CAISO_Reciprocating_Engine</v>
      </c>
      <c r="AA801" s="75">
        <f>IF(IFERROR(MATCH(C801,REN_Existing_Resources!E:E,0),FALSE),1,0)</f>
        <v>0</v>
      </c>
    </row>
    <row r="802" spans="2:27" x14ac:dyDescent="0.25">
      <c r="B802" s="29" t="s">
        <v>3334</v>
      </c>
      <c r="C802" s="29" t="s">
        <v>4676</v>
      </c>
      <c r="D802" s="29" t="s">
        <v>3365</v>
      </c>
      <c r="E802" s="29"/>
      <c r="F802" s="29" t="s">
        <v>4677</v>
      </c>
      <c r="G802" s="29" t="s">
        <v>4692</v>
      </c>
      <c r="H802" s="13" t="s">
        <v>3355</v>
      </c>
      <c r="I802" s="13" t="s">
        <v>3632</v>
      </c>
      <c r="J802" s="30" t="s">
        <v>3633</v>
      </c>
      <c r="K802" s="31">
        <v>2.75</v>
      </c>
      <c r="L802" s="31">
        <v>2.75</v>
      </c>
      <c r="M802" s="31">
        <v>0.17875000000000002</v>
      </c>
      <c r="N802" s="32">
        <v>29.152749999999997</v>
      </c>
      <c r="O802" s="32">
        <v>10300.75899275952</v>
      </c>
      <c r="P802" s="32">
        <v>10838.685428319195</v>
      </c>
      <c r="Q802" s="32">
        <v>75.862068965517253</v>
      </c>
      <c r="R802" s="32">
        <v>75.862068965517253</v>
      </c>
      <c r="S802" s="32"/>
      <c r="T802" s="33">
        <v>1</v>
      </c>
      <c r="U802" s="33">
        <v>1</v>
      </c>
      <c r="V802" s="30">
        <v>37114</v>
      </c>
      <c r="W802" s="30"/>
      <c r="X802" s="34">
        <v>55153</v>
      </c>
      <c r="Y802" s="16">
        <v>16</v>
      </c>
      <c r="Z802" s="75" t="str">
        <f t="shared" si="12"/>
        <v>CAISO_Reciprocating_Engine</v>
      </c>
      <c r="AA802" s="75">
        <f>IF(IFERROR(MATCH(C802,REN_Existing_Resources!E:E,0),FALSE),1,0)</f>
        <v>0</v>
      </c>
    </row>
    <row r="803" spans="2:27" x14ac:dyDescent="0.25">
      <c r="B803" s="29" t="s">
        <v>3334</v>
      </c>
      <c r="C803" s="29" t="s">
        <v>4676</v>
      </c>
      <c r="D803" s="29" t="s">
        <v>3365</v>
      </c>
      <c r="E803" s="29"/>
      <c r="F803" s="29" t="s">
        <v>4677</v>
      </c>
      <c r="G803" s="29" t="s">
        <v>4693</v>
      </c>
      <c r="H803" s="13" t="s">
        <v>3355</v>
      </c>
      <c r="I803" s="13" t="s">
        <v>3632</v>
      </c>
      <c r="J803" s="30" t="s">
        <v>3633</v>
      </c>
      <c r="K803" s="31">
        <v>2.75</v>
      </c>
      <c r="L803" s="31">
        <v>2.75</v>
      </c>
      <c r="M803" s="31">
        <v>0.17875000000000002</v>
      </c>
      <c r="N803" s="32">
        <v>29.152749999999997</v>
      </c>
      <c r="O803" s="32">
        <v>10300.75899275952</v>
      </c>
      <c r="P803" s="32">
        <v>10838.685428319195</v>
      </c>
      <c r="Q803" s="32">
        <v>75.862068965517253</v>
      </c>
      <c r="R803" s="32">
        <v>75.862068965517253</v>
      </c>
      <c r="S803" s="32"/>
      <c r="T803" s="33">
        <v>1</v>
      </c>
      <c r="U803" s="33">
        <v>1</v>
      </c>
      <c r="V803" s="30">
        <v>37114</v>
      </c>
      <c r="W803" s="30"/>
      <c r="X803" s="34">
        <v>55153</v>
      </c>
      <c r="Y803" s="16">
        <v>16</v>
      </c>
      <c r="Z803" s="75" t="str">
        <f t="shared" si="12"/>
        <v>CAISO_Reciprocating_Engine</v>
      </c>
      <c r="AA803" s="75">
        <f>IF(IFERROR(MATCH(C803,REN_Existing_Resources!E:E,0),FALSE),1,0)</f>
        <v>0</v>
      </c>
    </row>
    <row r="804" spans="2:27" x14ac:dyDescent="0.25">
      <c r="B804" s="29" t="s">
        <v>3334</v>
      </c>
      <c r="C804" s="29" t="s">
        <v>4694</v>
      </c>
      <c r="D804" s="29" t="s">
        <v>3351</v>
      </c>
      <c r="E804" s="29" t="s">
        <v>3352</v>
      </c>
      <c r="F804" s="29" t="s">
        <v>4695</v>
      </c>
      <c r="G804" s="29" t="s">
        <v>4696</v>
      </c>
      <c r="H804" s="13" t="s">
        <v>3370</v>
      </c>
      <c r="I804" s="13" t="s">
        <v>3371</v>
      </c>
      <c r="J804" s="30" t="s">
        <v>3372</v>
      </c>
      <c r="K804" s="31">
        <v>178.87</v>
      </c>
      <c r="L804" s="31">
        <v>178.87</v>
      </c>
      <c r="M804" s="31">
        <v>14.15190731845154</v>
      </c>
      <c r="N804" s="32">
        <v>14064.782111896018</v>
      </c>
      <c r="O804" s="32">
        <v>10450.550765754684</v>
      </c>
      <c r="P804" s="32">
        <v>18744.138641516129</v>
      </c>
      <c r="Q804" s="32">
        <v>484.19740039559201</v>
      </c>
      <c r="R804" s="32">
        <v>484.06598982763501</v>
      </c>
      <c r="S804" s="32"/>
      <c r="T804" s="33">
        <v>1</v>
      </c>
      <c r="U804" s="33">
        <v>1</v>
      </c>
      <c r="V804" s="30">
        <v>19725</v>
      </c>
      <c r="W804" s="30">
        <v>44196</v>
      </c>
      <c r="X804" s="34">
        <v>44196</v>
      </c>
      <c r="Y804" s="16">
        <v>1</v>
      </c>
      <c r="Z804" s="75" t="str">
        <f t="shared" si="12"/>
        <v>CAISO_ST</v>
      </c>
      <c r="AA804" s="75">
        <f>IF(IFERROR(MATCH(C804,REN_Existing_Resources!E:E,0),FALSE),1,0)</f>
        <v>0</v>
      </c>
    </row>
    <row r="805" spans="2:27" x14ac:dyDescent="0.25">
      <c r="B805" s="29" t="s">
        <v>3334</v>
      </c>
      <c r="C805" s="29" t="s">
        <v>4697</v>
      </c>
      <c r="D805" s="29" t="s">
        <v>3351</v>
      </c>
      <c r="E805" s="29" t="s">
        <v>3352</v>
      </c>
      <c r="F805" s="29" t="s">
        <v>4698</v>
      </c>
      <c r="G805" s="29" t="s">
        <v>4699</v>
      </c>
      <c r="H805" s="13" t="s">
        <v>3370</v>
      </c>
      <c r="I805" s="13" t="s">
        <v>3371</v>
      </c>
      <c r="J805" s="30" t="s">
        <v>3372</v>
      </c>
      <c r="K805" s="31">
        <v>175</v>
      </c>
      <c r="L805" s="31">
        <v>175</v>
      </c>
      <c r="M805" s="31">
        <v>14</v>
      </c>
      <c r="N805" s="32">
        <v>13913.81</v>
      </c>
      <c r="O805" s="32">
        <v>10830.195227445947</v>
      </c>
      <c r="P805" s="32">
        <v>25726.591936616442</v>
      </c>
      <c r="Q805" s="32">
        <v>175</v>
      </c>
      <c r="R805" s="32">
        <v>175</v>
      </c>
      <c r="S805" s="32"/>
      <c r="T805" s="33">
        <v>1</v>
      </c>
      <c r="U805" s="33">
        <v>1</v>
      </c>
      <c r="V805" s="30">
        <v>20821</v>
      </c>
      <c r="W805" s="30">
        <v>44196</v>
      </c>
      <c r="X805" s="34">
        <v>44196</v>
      </c>
      <c r="Y805" s="16">
        <v>1</v>
      </c>
      <c r="Z805" s="75" t="str">
        <f t="shared" si="12"/>
        <v>CAISO_ST</v>
      </c>
      <c r="AA805" s="75">
        <f>IF(IFERROR(MATCH(C805,REN_Existing_Resources!E:E,0),FALSE),1,0)</f>
        <v>0</v>
      </c>
    </row>
    <row r="806" spans="2:27" x14ac:dyDescent="0.25">
      <c r="B806" s="29" t="s">
        <v>3334</v>
      </c>
      <c r="C806" s="29" t="s">
        <v>4700</v>
      </c>
      <c r="D806" s="29" t="s">
        <v>3351</v>
      </c>
      <c r="E806" s="29" t="s">
        <v>3352</v>
      </c>
      <c r="F806" s="29" t="s">
        <v>4701</v>
      </c>
      <c r="G806" s="29" t="s">
        <v>4702</v>
      </c>
      <c r="H806" s="13" t="s">
        <v>3370</v>
      </c>
      <c r="I806" s="13" t="s">
        <v>3371</v>
      </c>
      <c r="J806" s="30" t="s">
        <v>3372</v>
      </c>
      <c r="K806" s="31">
        <v>505.96</v>
      </c>
      <c r="L806" s="31">
        <v>505.96</v>
      </c>
      <c r="M806" s="31">
        <v>39.413457754336136</v>
      </c>
      <c r="N806" s="32">
        <v>39170.818655036004</v>
      </c>
      <c r="O806" s="32">
        <v>9574.0725493643677</v>
      </c>
      <c r="P806" s="32">
        <v>15862.750043229371</v>
      </c>
      <c r="Q806" s="32">
        <v>492.66822192920171</v>
      </c>
      <c r="R806" s="32">
        <v>492.66822192920171</v>
      </c>
      <c r="S806" s="32"/>
      <c r="T806" s="33">
        <v>1</v>
      </c>
      <c r="U806" s="33">
        <v>1</v>
      </c>
      <c r="V806" s="30">
        <v>24473</v>
      </c>
      <c r="W806" s="30">
        <v>44196</v>
      </c>
      <c r="X806" s="34">
        <v>44196</v>
      </c>
      <c r="Y806" s="16">
        <v>1</v>
      </c>
      <c r="Z806" s="75" t="str">
        <f t="shared" si="12"/>
        <v>CAISO_ST</v>
      </c>
      <c r="AA806" s="75">
        <f>IF(IFERROR(MATCH(C806,REN_Existing_Resources!E:E,0),FALSE),1,0)</f>
        <v>0</v>
      </c>
    </row>
    <row r="807" spans="2:27" x14ac:dyDescent="0.25">
      <c r="B807" s="29" t="s">
        <v>3334</v>
      </c>
      <c r="C807" s="29" t="s">
        <v>4703</v>
      </c>
      <c r="D807" s="29" t="s">
        <v>3351</v>
      </c>
      <c r="E807" s="29" t="s">
        <v>3352</v>
      </c>
      <c r="F807" s="29" t="s">
        <v>4704</v>
      </c>
      <c r="G807" s="29" t="s">
        <v>4705</v>
      </c>
      <c r="H807" s="13" t="s">
        <v>3370</v>
      </c>
      <c r="I807" s="13" t="s">
        <v>3371</v>
      </c>
      <c r="J807" s="30" t="s">
        <v>3372</v>
      </c>
      <c r="K807" s="31">
        <v>495.9</v>
      </c>
      <c r="L807" s="31">
        <v>495.9</v>
      </c>
      <c r="M807" s="31">
        <v>39.388892336332603</v>
      </c>
      <c r="N807" s="32">
        <v>39146.404467887056</v>
      </c>
      <c r="O807" s="32">
        <v>9882.665822097375</v>
      </c>
      <c r="P807" s="32">
        <v>16295.892716355014</v>
      </c>
      <c r="Q807" s="32">
        <v>492.36115420415763</v>
      </c>
      <c r="R807" s="32">
        <v>492.36115420415763</v>
      </c>
      <c r="S807" s="32"/>
      <c r="T807" s="33">
        <v>1</v>
      </c>
      <c r="U807" s="33">
        <v>1</v>
      </c>
      <c r="V807" s="30">
        <v>24473</v>
      </c>
      <c r="W807" s="30">
        <v>44196</v>
      </c>
      <c r="X807" s="34">
        <v>44196</v>
      </c>
      <c r="Y807" s="16">
        <v>1</v>
      </c>
      <c r="Z807" s="75" t="str">
        <f t="shared" si="12"/>
        <v>CAISO_ST</v>
      </c>
      <c r="AA807" s="75">
        <f>IF(IFERROR(MATCH(C807,REN_Existing_Resources!E:E,0),FALSE),1,0)</f>
        <v>0</v>
      </c>
    </row>
    <row r="808" spans="2:27" x14ac:dyDescent="0.25">
      <c r="B808" s="29" t="s">
        <v>3334</v>
      </c>
      <c r="C808" s="29" t="s">
        <v>806</v>
      </c>
      <c r="D808" s="29" t="s">
        <v>134</v>
      </c>
      <c r="E808" s="29" t="s">
        <v>3779</v>
      </c>
      <c r="F808" s="29" t="s">
        <v>4706</v>
      </c>
      <c r="G808" s="29"/>
      <c r="H808" s="13" t="s">
        <v>3337</v>
      </c>
      <c r="I808" s="13" t="s">
        <v>3338</v>
      </c>
      <c r="J808" s="30"/>
      <c r="K808" s="31">
        <v>1.23</v>
      </c>
      <c r="L808" s="31">
        <v>0</v>
      </c>
      <c r="M808" s="31"/>
      <c r="N808" s="32"/>
      <c r="O808" s="32"/>
      <c r="P808" s="32"/>
      <c r="Q808" s="32"/>
      <c r="R808" s="32"/>
      <c r="S808" s="32"/>
      <c r="T808" s="33">
        <v>0</v>
      </c>
      <c r="U808" s="33">
        <v>1</v>
      </c>
      <c r="V808" s="30">
        <v>41807</v>
      </c>
      <c r="W808" s="30"/>
      <c r="X808" s="34">
        <v>55153</v>
      </c>
      <c r="Y808" s="16">
        <v>1</v>
      </c>
      <c r="Z808" s="75" t="str">
        <f t="shared" si="12"/>
        <v>RenExistRes</v>
      </c>
      <c r="AA808" s="75">
        <f>IF(IFERROR(MATCH(C808,REN_Existing_Resources!E:E,0),FALSE),1,0)</f>
        <v>1</v>
      </c>
    </row>
    <row r="809" spans="2:27" x14ac:dyDescent="0.25">
      <c r="B809" s="29" t="s">
        <v>3334</v>
      </c>
      <c r="C809" s="29" t="s">
        <v>4707</v>
      </c>
      <c r="D809" s="29" t="s">
        <v>3351</v>
      </c>
      <c r="E809" s="29" t="s">
        <v>3418</v>
      </c>
      <c r="F809" s="29" t="s">
        <v>4708</v>
      </c>
      <c r="G809" s="29"/>
      <c r="H809" s="13" t="s">
        <v>3404</v>
      </c>
      <c r="I809" s="13" t="s">
        <v>3338</v>
      </c>
      <c r="J809" s="30"/>
      <c r="K809" s="31">
        <v>10</v>
      </c>
      <c r="L809" s="31">
        <v>3.45</v>
      </c>
      <c r="M809" s="31"/>
      <c r="N809" s="32"/>
      <c r="O809" s="32"/>
      <c r="P809" s="32"/>
      <c r="Q809" s="32"/>
      <c r="R809" s="32"/>
      <c r="S809" s="32"/>
      <c r="T809" s="33">
        <v>0</v>
      </c>
      <c r="U809" s="33">
        <v>1</v>
      </c>
      <c r="V809" s="74">
        <v>1</v>
      </c>
      <c r="W809" s="30"/>
      <c r="X809" s="34">
        <v>55153</v>
      </c>
      <c r="Y809" s="16">
        <v>1</v>
      </c>
      <c r="Z809" s="75" t="str">
        <f t="shared" si="12"/>
        <v>Unclassified</v>
      </c>
      <c r="AA809" s="75">
        <f>IF(IFERROR(MATCH(C809,REN_Existing_Resources!E:E,0),FALSE),1,0)</f>
        <v>0</v>
      </c>
    </row>
    <row r="810" spans="2:27" x14ac:dyDescent="0.25">
      <c r="B810" s="29" t="s">
        <v>3334</v>
      </c>
      <c r="C810" s="29" t="s">
        <v>1310</v>
      </c>
      <c r="D810" s="29" t="s">
        <v>3351</v>
      </c>
      <c r="E810" s="29" t="s">
        <v>3352</v>
      </c>
      <c r="F810" s="29" t="s">
        <v>4709</v>
      </c>
      <c r="G810" s="29"/>
      <c r="H810" s="13" t="s">
        <v>3463</v>
      </c>
      <c r="I810" s="13" t="s">
        <v>3338</v>
      </c>
      <c r="J810" s="30"/>
      <c r="K810" s="31">
        <v>5.0999999999999996</v>
      </c>
      <c r="L810" s="31">
        <v>0.21</v>
      </c>
      <c r="M810" s="31"/>
      <c r="N810" s="32"/>
      <c r="O810" s="32"/>
      <c r="P810" s="32"/>
      <c r="Q810" s="32"/>
      <c r="R810" s="32"/>
      <c r="S810" s="32"/>
      <c r="T810" s="33">
        <v>1</v>
      </c>
      <c r="U810" s="33">
        <v>1</v>
      </c>
      <c r="V810" s="30">
        <v>31778</v>
      </c>
      <c r="W810" s="30"/>
      <c r="X810" s="34">
        <v>55153</v>
      </c>
      <c r="Y810" s="16">
        <v>1</v>
      </c>
      <c r="Z810" s="75" t="str">
        <f t="shared" si="12"/>
        <v>RenExistRes</v>
      </c>
      <c r="AA810" s="75">
        <f>IF(IFERROR(MATCH(C810,REN_Existing_Resources!E:E,0),FALSE),1,0)</f>
        <v>1</v>
      </c>
    </row>
    <row r="811" spans="2:27" x14ac:dyDescent="0.25">
      <c r="B811" s="29" t="s">
        <v>3334</v>
      </c>
      <c r="C811" s="29" t="s">
        <v>1135</v>
      </c>
      <c r="D811" s="29" t="s">
        <v>3351</v>
      </c>
      <c r="E811" s="29" t="s">
        <v>3352</v>
      </c>
      <c r="F811" s="29" t="s">
        <v>4710</v>
      </c>
      <c r="G811" s="29"/>
      <c r="H811" s="13" t="s">
        <v>3790</v>
      </c>
      <c r="I811" s="13" t="s">
        <v>3338</v>
      </c>
      <c r="J811" s="30"/>
      <c r="K811" s="31">
        <v>4</v>
      </c>
      <c r="L811" s="31">
        <v>0</v>
      </c>
      <c r="M811" s="31"/>
      <c r="N811" s="32"/>
      <c r="O811" s="32"/>
      <c r="P811" s="32"/>
      <c r="Q811" s="32"/>
      <c r="R811" s="32"/>
      <c r="S811" s="32"/>
      <c r="T811" s="33">
        <v>0</v>
      </c>
      <c r="U811" s="33">
        <v>1</v>
      </c>
      <c r="V811" s="30">
        <v>39423</v>
      </c>
      <c r="W811" s="30"/>
      <c r="X811" s="34">
        <v>55153</v>
      </c>
      <c r="Y811" s="16">
        <v>1</v>
      </c>
      <c r="Z811" s="75" t="str">
        <f t="shared" si="12"/>
        <v>RenExistRes</v>
      </c>
      <c r="AA811" s="75">
        <f>IF(IFERROR(MATCH(C811,REN_Existing_Resources!E:E,0),FALSE),1,0)</f>
        <v>1</v>
      </c>
    </row>
    <row r="812" spans="2:27" x14ac:dyDescent="0.25">
      <c r="B812" s="29" t="s">
        <v>3334</v>
      </c>
      <c r="C812" s="29" t="s">
        <v>2593</v>
      </c>
      <c r="D812" s="29" t="s">
        <v>3460</v>
      </c>
      <c r="E812" s="29" t="s">
        <v>41</v>
      </c>
      <c r="F812" s="29" t="s">
        <v>4711</v>
      </c>
      <c r="G812" s="29"/>
      <c r="H812" s="13" t="s">
        <v>3488</v>
      </c>
      <c r="I812" s="13" t="s">
        <v>3338</v>
      </c>
      <c r="J812" s="30"/>
      <c r="K812" s="31">
        <v>2.5</v>
      </c>
      <c r="L812" s="31">
        <v>2</v>
      </c>
      <c r="M812" s="31"/>
      <c r="N812" s="32"/>
      <c r="O812" s="32"/>
      <c r="P812" s="32"/>
      <c r="Q812" s="32"/>
      <c r="R812" s="32"/>
      <c r="S812" s="32"/>
      <c r="T812" s="33">
        <v>0</v>
      </c>
      <c r="U812" s="33">
        <v>1</v>
      </c>
      <c r="V812" s="30">
        <v>31048</v>
      </c>
      <c r="W812" s="30"/>
      <c r="X812" s="34">
        <v>55153</v>
      </c>
      <c r="Y812" s="16">
        <v>1</v>
      </c>
      <c r="Z812" s="75" t="str">
        <f t="shared" si="12"/>
        <v>RenExistRes</v>
      </c>
      <c r="AA812" s="75">
        <f>IF(IFERROR(MATCH(C812,REN_Existing_Resources!E:E,0),FALSE),1,0)</f>
        <v>1</v>
      </c>
    </row>
    <row r="813" spans="2:27" x14ac:dyDescent="0.25">
      <c r="B813" s="29" t="s">
        <v>3334</v>
      </c>
      <c r="C813" s="29" t="s">
        <v>495</v>
      </c>
      <c r="D813" s="29" t="s">
        <v>3365</v>
      </c>
      <c r="E813" s="29"/>
      <c r="F813" s="29" t="s">
        <v>4712</v>
      </c>
      <c r="G813" s="29"/>
      <c r="H813" s="13" t="s">
        <v>3390</v>
      </c>
      <c r="I813" s="13" t="s">
        <v>3338</v>
      </c>
      <c r="J813" s="30" t="s">
        <v>3391</v>
      </c>
      <c r="K813" s="31">
        <v>18.399999999999999</v>
      </c>
      <c r="L813" s="31">
        <v>0.2</v>
      </c>
      <c r="M813" s="31"/>
      <c r="N813" s="32"/>
      <c r="O813" s="32"/>
      <c r="P813" s="32"/>
      <c r="Q813" s="32"/>
      <c r="R813" s="32"/>
      <c r="S813" s="32"/>
      <c r="T813" s="33">
        <v>0</v>
      </c>
      <c r="U813" s="33">
        <v>1</v>
      </c>
      <c r="V813" s="30">
        <v>32646</v>
      </c>
      <c r="W813" s="30"/>
      <c r="X813" s="34">
        <v>55153</v>
      </c>
      <c r="Y813" s="16">
        <v>1</v>
      </c>
      <c r="Z813" s="75" t="str">
        <f t="shared" si="12"/>
        <v>CAISO_Hydro</v>
      </c>
      <c r="AA813" s="75">
        <f>IF(IFERROR(MATCH(C813,REN_Existing_Resources!E:E,0),FALSE),1,0)</f>
        <v>1</v>
      </c>
    </row>
    <row r="814" spans="2:27" x14ac:dyDescent="0.25">
      <c r="B814" s="29" t="s">
        <v>3334</v>
      </c>
      <c r="C814" s="29" t="s">
        <v>215</v>
      </c>
      <c r="D814" s="29" t="s">
        <v>229</v>
      </c>
      <c r="E814" s="29" t="s">
        <v>3486</v>
      </c>
      <c r="F814" s="29" t="s">
        <v>4713</v>
      </c>
      <c r="G814" s="29"/>
      <c r="H814" s="13" t="s">
        <v>3390</v>
      </c>
      <c r="I814" s="13" t="s">
        <v>3338</v>
      </c>
      <c r="J814" s="30" t="s">
        <v>3391</v>
      </c>
      <c r="K814" s="31">
        <v>1.7</v>
      </c>
      <c r="L814" s="31">
        <v>0.92</v>
      </c>
      <c r="M814" s="31"/>
      <c r="N814" s="32"/>
      <c r="O814" s="32"/>
      <c r="P814" s="32"/>
      <c r="Q814" s="32"/>
      <c r="R814" s="32"/>
      <c r="S814" s="32"/>
      <c r="T814" s="33">
        <v>0</v>
      </c>
      <c r="U814" s="33">
        <v>1</v>
      </c>
      <c r="V814" s="30">
        <v>30682</v>
      </c>
      <c r="W814" s="30"/>
      <c r="X814" s="34">
        <v>55153</v>
      </c>
      <c r="Y814" s="16">
        <v>1</v>
      </c>
      <c r="Z814" s="75" t="str">
        <f t="shared" si="12"/>
        <v>CAISO_Hydro</v>
      </c>
      <c r="AA814" s="75">
        <f>IF(IFERROR(MATCH(C814,REN_Existing_Resources!E:E,0),FALSE),1,0)</f>
        <v>1</v>
      </c>
    </row>
    <row r="815" spans="2:27" x14ac:dyDescent="0.25">
      <c r="B815" s="29" t="s">
        <v>3334</v>
      </c>
      <c r="C815" s="29" t="s">
        <v>4714</v>
      </c>
      <c r="D815" s="29" t="s">
        <v>229</v>
      </c>
      <c r="E815" s="29" t="s">
        <v>4515</v>
      </c>
      <c r="F815" s="29" t="s">
        <v>4715</v>
      </c>
      <c r="G815" s="29"/>
      <c r="H815" s="13" t="s">
        <v>3390</v>
      </c>
      <c r="I815" s="13" t="s">
        <v>3338</v>
      </c>
      <c r="J815" s="30"/>
      <c r="K815" s="31">
        <v>13.5</v>
      </c>
      <c r="L815" s="31">
        <v>13.5</v>
      </c>
      <c r="M815" s="31"/>
      <c r="N815" s="32"/>
      <c r="O815" s="32"/>
      <c r="P815" s="32"/>
      <c r="Q815" s="32"/>
      <c r="R815" s="32"/>
      <c r="S815" s="32"/>
      <c r="T815" s="33">
        <v>0</v>
      </c>
      <c r="U815" s="33">
        <v>1</v>
      </c>
      <c r="V815" s="30">
        <v>29221</v>
      </c>
      <c r="W815" s="30"/>
      <c r="X815" s="34">
        <v>55153</v>
      </c>
      <c r="Y815" s="16">
        <v>1</v>
      </c>
      <c r="Z815" s="75" t="str">
        <f t="shared" si="12"/>
        <v>Unclassified</v>
      </c>
      <c r="AA815" s="75">
        <f>IF(IFERROR(MATCH(C815,REN_Existing_Resources!E:E,0),FALSE),1,0)</f>
        <v>0</v>
      </c>
    </row>
    <row r="816" spans="2:27" x14ac:dyDescent="0.25">
      <c r="B816" s="29" t="s">
        <v>3334</v>
      </c>
      <c r="C816" s="29" t="s">
        <v>2348</v>
      </c>
      <c r="D816" s="29" t="s">
        <v>3365</v>
      </c>
      <c r="E816" s="29"/>
      <c r="F816" s="29" t="s">
        <v>4716</v>
      </c>
      <c r="G816" s="29"/>
      <c r="H816" s="13" t="s">
        <v>3404</v>
      </c>
      <c r="I816" s="13" t="s">
        <v>3338</v>
      </c>
      <c r="J816" s="30"/>
      <c r="K816" s="31">
        <v>140</v>
      </c>
      <c r="L816" s="31">
        <v>28.91</v>
      </c>
      <c r="M816" s="31"/>
      <c r="N816" s="32"/>
      <c r="O816" s="32"/>
      <c r="P816" s="32"/>
      <c r="Q816" s="32"/>
      <c r="R816" s="32"/>
      <c r="S816" s="32"/>
      <c r="T816" s="33">
        <v>0</v>
      </c>
      <c r="U816" s="33">
        <v>1</v>
      </c>
      <c r="V816" s="74">
        <v>1</v>
      </c>
      <c r="W816" s="30"/>
      <c r="X816" s="34">
        <v>55153</v>
      </c>
      <c r="Y816" s="16">
        <v>1</v>
      </c>
      <c r="Z816" s="75" t="str">
        <f t="shared" si="12"/>
        <v>RenExistRes</v>
      </c>
      <c r="AA816" s="75">
        <f>IF(IFERROR(MATCH(C816,REN_Existing_Resources!E:E,0),FALSE),1,0)</f>
        <v>1</v>
      </c>
    </row>
    <row r="817" spans="2:27" x14ac:dyDescent="0.25">
      <c r="B817" s="29" t="s">
        <v>3334</v>
      </c>
      <c r="C817" s="29" t="s">
        <v>3161</v>
      </c>
      <c r="D817" s="29" t="s">
        <v>3339</v>
      </c>
      <c r="E817" s="29" t="s">
        <v>3340</v>
      </c>
      <c r="F817" s="29" t="s">
        <v>4717</v>
      </c>
      <c r="G817" s="29"/>
      <c r="H817" s="13" t="s">
        <v>3337</v>
      </c>
      <c r="I817" s="13" t="s">
        <v>3338</v>
      </c>
      <c r="J817" s="30"/>
      <c r="K817" s="31">
        <v>20</v>
      </c>
      <c r="L817" s="31">
        <v>20</v>
      </c>
      <c r="M817" s="31"/>
      <c r="N817" s="32"/>
      <c r="O817" s="32"/>
      <c r="P817" s="32"/>
      <c r="Q817" s="32"/>
      <c r="R817" s="32"/>
      <c r="S817" s="32"/>
      <c r="T817" s="33">
        <v>0</v>
      </c>
      <c r="U817" s="33">
        <v>1</v>
      </c>
      <c r="V817" s="30">
        <v>41628</v>
      </c>
      <c r="W817" s="30"/>
      <c r="X817" s="34">
        <v>55153</v>
      </c>
      <c r="Y817" s="16">
        <v>1</v>
      </c>
      <c r="Z817" s="75" t="str">
        <f t="shared" si="12"/>
        <v>RenExistRes</v>
      </c>
      <c r="AA817" s="75">
        <f>IF(IFERROR(MATCH(C817,REN_Existing_Resources!E:E,0),FALSE),1,0)</f>
        <v>1</v>
      </c>
    </row>
    <row r="818" spans="2:27" x14ac:dyDescent="0.25">
      <c r="B818" s="29" t="s">
        <v>3334</v>
      </c>
      <c r="C818" s="29" t="s">
        <v>1477</v>
      </c>
      <c r="D818" s="29" t="s">
        <v>3339</v>
      </c>
      <c r="E818" s="29" t="s">
        <v>3340</v>
      </c>
      <c r="F818" s="29" t="s">
        <v>4718</v>
      </c>
      <c r="G818" s="29"/>
      <c r="H818" s="13" t="s">
        <v>3337</v>
      </c>
      <c r="I818" s="13" t="s">
        <v>3338</v>
      </c>
      <c r="J818" s="30"/>
      <c r="K818" s="31">
        <v>20</v>
      </c>
      <c r="L818" s="31">
        <v>17.54</v>
      </c>
      <c r="M818" s="31"/>
      <c r="N818" s="32"/>
      <c r="O818" s="32"/>
      <c r="P818" s="32"/>
      <c r="Q818" s="32"/>
      <c r="R818" s="32"/>
      <c r="S818" s="32"/>
      <c r="T818" s="33">
        <v>0</v>
      </c>
      <c r="U818" s="33">
        <v>1</v>
      </c>
      <c r="V818" s="30">
        <v>41628</v>
      </c>
      <c r="W818" s="30"/>
      <c r="X818" s="34">
        <v>55153</v>
      </c>
      <c r="Y818" s="16">
        <v>1</v>
      </c>
      <c r="Z818" s="75" t="str">
        <f t="shared" si="12"/>
        <v>RenExistRes</v>
      </c>
      <c r="AA818" s="75">
        <f>IF(IFERROR(MATCH(C818,REN_Existing_Resources!E:E,0),FALSE),1,0)</f>
        <v>1</v>
      </c>
    </row>
    <row r="819" spans="2:27" x14ac:dyDescent="0.25">
      <c r="B819" s="29" t="s">
        <v>3334</v>
      </c>
      <c r="C819" s="29" t="s">
        <v>2171</v>
      </c>
      <c r="D819" s="29" t="s">
        <v>3365</v>
      </c>
      <c r="E819" s="29"/>
      <c r="F819" s="29" t="s">
        <v>4719</v>
      </c>
      <c r="G819" s="29"/>
      <c r="H819" s="13" t="s">
        <v>3404</v>
      </c>
      <c r="I819" s="13" t="s">
        <v>3338</v>
      </c>
      <c r="J819" s="30"/>
      <c r="K819" s="31">
        <v>79.2</v>
      </c>
      <c r="L819" s="31">
        <v>14.6</v>
      </c>
      <c r="M819" s="31"/>
      <c r="N819" s="32"/>
      <c r="O819" s="32"/>
      <c r="P819" s="32"/>
      <c r="Q819" s="32"/>
      <c r="R819" s="32"/>
      <c r="S819" s="32"/>
      <c r="T819" s="33">
        <v>0</v>
      </c>
      <c r="U819" s="33">
        <v>1</v>
      </c>
      <c r="V819" s="30">
        <v>42016</v>
      </c>
      <c r="W819" s="30"/>
      <c r="X819" s="34">
        <v>55153</v>
      </c>
      <c r="Y819" s="16">
        <v>1</v>
      </c>
      <c r="Z819" s="75" t="str">
        <f t="shared" si="12"/>
        <v>RenExistRes</v>
      </c>
      <c r="AA819" s="75">
        <f>IF(IFERROR(MATCH(C819,REN_Existing_Resources!E:E,0),FALSE),1,0)</f>
        <v>1</v>
      </c>
    </row>
    <row r="820" spans="2:27" x14ac:dyDescent="0.25">
      <c r="B820" s="29" t="s">
        <v>3334</v>
      </c>
      <c r="C820" s="29" t="s">
        <v>1010</v>
      </c>
      <c r="D820" s="29" t="s">
        <v>3365</v>
      </c>
      <c r="E820" s="29"/>
      <c r="F820" s="29" t="s">
        <v>4720</v>
      </c>
      <c r="G820" s="29"/>
      <c r="H820" s="13" t="s">
        <v>3404</v>
      </c>
      <c r="I820" s="13" t="s">
        <v>3338</v>
      </c>
      <c r="J820" s="30"/>
      <c r="K820" s="31">
        <v>19.8</v>
      </c>
      <c r="L820" s="31">
        <v>3.43</v>
      </c>
      <c r="M820" s="31"/>
      <c r="N820" s="32"/>
      <c r="O820" s="32"/>
      <c r="P820" s="32"/>
      <c r="Q820" s="32"/>
      <c r="R820" s="32"/>
      <c r="S820" s="32"/>
      <c r="T820" s="33">
        <v>0</v>
      </c>
      <c r="U820" s="33">
        <v>1</v>
      </c>
      <c r="V820" s="30">
        <v>42016</v>
      </c>
      <c r="W820" s="30"/>
      <c r="X820" s="34">
        <v>55153</v>
      </c>
      <c r="Y820" s="16">
        <v>1</v>
      </c>
      <c r="Z820" s="75" t="str">
        <f t="shared" si="12"/>
        <v>RenExistRes</v>
      </c>
      <c r="AA820" s="75">
        <f>IF(IFERROR(MATCH(C820,REN_Existing_Resources!E:E,0),FALSE),1,0)</f>
        <v>1</v>
      </c>
    </row>
    <row r="821" spans="2:27" x14ac:dyDescent="0.25">
      <c r="B821" s="29" t="s">
        <v>3334</v>
      </c>
      <c r="C821" s="29" t="s">
        <v>2168</v>
      </c>
      <c r="D821" s="29" t="s">
        <v>3365</v>
      </c>
      <c r="E821" s="29"/>
      <c r="F821" s="29" t="s">
        <v>4721</v>
      </c>
      <c r="G821" s="29"/>
      <c r="H821" s="13" t="s">
        <v>3404</v>
      </c>
      <c r="I821" s="13" t="s">
        <v>3338</v>
      </c>
      <c r="J821" s="30"/>
      <c r="K821" s="31">
        <v>99</v>
      </c>
      <c r="L821" s="31">
        <v>18.329999999999998</v>
      </c>
      <c r="M821" s="31"/>
      <c r="N821" s="32"/>
      <c r="O821" s="32"/>
      <c r="P821" s="32"/>
      <c r="Q821" s="32"/>
      <c r="R821" s="32"/>
      <c r="S821" s="32"/>
      <c r="T821" s="33">
        <v>0</v>
      </c>
      <c r="U821" s="33">
        <v>1</v>
      </c>
      <c r="V821" s="30">
        <v>42180</v>
      </c>
      <c r="W821" s="30"/>
      <c r="X821" s="34">
        <v>55153</v>
      </c>
      <c r="Y821" s="16">
        <v>1</v>
      </c>
      <c r="Z821" s="75" t="str">
        <f t="shared" si="12"/>
        <v>RenExistRes</v>
      </c>
      <c r="AA821" s="75">
        <f>IF(IFERROR(MATCH(C821,REN_Existing_Resources!E:E,0),FALSE),1,0)</f>
        <v>1</v>
      </c>
    </row>
    <row r="822" spans="2:27" x14ac:dyDescent="0.25">
      <c r="B822" s="29" t="s">
        <v>3334</v>
      </c>
      <c r="C822" s="29" t="s">
        <v>4722</v>
      </c>
      <c r="D822" s="29" t="s">
        <v>3365</v>
      </c>
      <c r="E822" s="29"/>
      <c r="F822" s="29" t="s">
        <v>4723</v>
      </c>
      <c r="G822" s="29" t="s">
        <v>4724</v>
      </c>
      <c r="H822" s="13" t="s">
        <v>3370</v>
      </c>
      <c r="I822" s="13" t="s">
        <v>3439</v>
      </c>
      <c r="J822" s="30" t="s">
        <v>3860</v>
      </c>
      <c r="K822" s="31">
        <v>586.02</v>
      </c>
      <c r="L822" s="31">
        <v>586.02</v>
      </c>
      <c r="M822" s="31">
        <v>331.09678388256879</v>
      </c>
      <c r="N822" s="32">
        <v>54517.042751559638</v>
      </c>
      <c r="O822" s="32">
        <v>6871.5313522929737</v>
      </c>
      <c r="P822" s="32">
        <v>7383.9481088247885</v>
      </c>
      <c r="Q822" s="32">
        <v>295.69816513761464</v>
      </c>
      <c r="R822" s="32">
        <v>296.12827155963294</v>
      </c>
      <c r="S822" s="32"/>
      <c r="T822" s="33">
        <v>1</v>
      </c>
      <c r="U822" s="33">
        <v>1</v>
      </c>
      <c r="V822" s="30">
        <v>37049</v>
      </c>
      <c r="W822" s="30"/>
      <c r="X822" s="34">
        <v>55153</v>
      </c>
      <c r="Y822" s="16">
        <v>1</v>
      </c>
      <c r="Z822" s="75" t="str">
        <f t="shared" si="12"/>
        <v>CAISO_CCGT1</v>
      </c>
      <c r="AA822" s="75">
        <f>IF(IFERROR(MATCH(C822,REN_Existing_Resources!E:E,0),FALSE),1,0)</f>
        <v>0</v>
      </c>
    </row>
    <row r="823" spans="2:27" x14ac:dyDescent="0.25">
      <c r="B823" s="29" t="s">
        <v>3334</v>
      </c>
      <c r="C823" s="29" t="s">
        <v>4646</v>
      </c>
      <c r="D823" s="29" t="s">
        <v>3460</v>
      </c>
      <c r="E823" s="29" t="s">
        <v>771</v>
      </c>
      <c r="F823" s="29" t="s">
        <v>4647</v>
      </c>
      <c r="G823" s="29" t="s">
        <v>4725</v>
      </c>
      <c r="H823" s="13" t="s">
        <v>3355</v>
      </c>
      <c r="I823" s="13" t="s">
        <v>3356</v>
      </c>
      <c r="J823" s="30" t="s">
        <v>3841</v>
      </c>
      <c r="K823" s="31">
        <v>49</v>
      </c>
      <c r="L823" s="31">
        <v>47.45</v>
      </c>
      <c r="M823" s="31">
        <v>22.049999999999997</v>
      </c>
      <c r="N823" s="32">
        <v>1662.2371142284569</v>
      </c>
      <c r="O823" s="32">
        <v>8944.9704742818994</v>
      </c>
      <c r="P823" s="32">
        <v>13331.489942848662</v>
      </c>
      <c r="Q823" s="32">
        <v>314.22845691382764</v>
      </c>
      <c r="R823" s="32">
        <v>314.22845691382764</v>
      </c>
      <c r="S823" s="32"/>
      <c r="T823" s="33">
        <v>1</v>
      </c>
      <c r="U823" s="33">
        <v>1</v>
      </c>
      <c r="V823" s="30">
        <v>41183</v>
      </c>
      <c r="W823" s="30"/>
      <c r="X823" s="34">
        <v>55153</v>
      </c>
      <c r="Y823" s="16">
        <v>4</v>
      </c>
      <c r="Z823" s="75" t="str">
        <f t="shared" si="12"/>
        <v>CAISO_Peaker1</v>
      </c>
      <c r="AA823" s="75">
        <f>IF(IFERROR(MATCH(C823,REN_Existing_Resources!E:E,0),FALSE),1,0)</f>
        <v>0</v>
      </c>
    </row>
    <row r="824" spans="2:27" x14ac:dyDescent="0.25">
      <c r="B824" s="29" t="s">
        <v>3334</v>
      </c>
      <c r="C824" s="29" t="s">
        <v>4646</v>
      </c>
      <c r="D824" s="29" t="s">
        <v>3460</v>
      </c>
      <c r="E824" s="29" t="s">
        <v>771</v>
      </c>
      <c r="F824" s="29" t="s">
        <v>4647</v>
      </c>
      <c r="G824" s="29" t="s">
        <v>4726</v>
      </c>
      <c r="H824" s="13" t="s">
        <v>3355</v>
      </c>
      <c r="I824" s="13" t="s">
        <v>3356</v>
      </c>
      <c r="J824" s="30" t="s">
        <v>3841</v>
      </c>
      <c r="K824" s="31">
        <v>49</v>
      </c>
      <c r="L824" s="31">
        <v>47.45</v>
      </c>
      <c r="M824" s="31">
        <v>22.049999999999997</v>
      </c>
      <c r="N824" s="32">
        <v>1662.2371142284569</v>
      </c>
      <c r="O824" s="32">
        <v>8944.9704742818994</v>
      </c>
      <c r="P824" s="32">
        <v>13331.489942848662</v>
      </c>
      <c r="Q824" s="32">
        <v>314.22845691382764</v>
      </c>
      <c r="R824" s="32">
        <v>314.22845691382764</v>
      </c>
      <c r="S824" s="32"/>
      <c r="T824" s="33">
        <v>1</v>
      </c>
      <c r="U824" s="33">
        <v>1</v>
      </c>
      <c r="V824" s="30">
        <v>41183</v>
      </c>
      <c r="W824" s="30"/>
      <c r="X824" s="34">
        <v>55153</v>
      </c>
      <c r="Y824" s="16">
        <v>4</v>
      </c>
      <c r="Z824" s="75" t="str">
        <f t="shared" si="12"/>
        <v>CAISO_Peaker1</v>
      </c>
      <c r="AA824" s="75">
        <f>IF(IFERROR(MATCH(C824,REN_Existing_Resources!E:E,0),FALSE),1,0)</f>
        <v>0</v>
      </c>
    </row>
    <row r="825" spans="2:27" x14ac:dyDescent="0.25">
      <c r="B825" s="29" t="s">
        <v>3334</v>
      </c>
      <c r="C825" s="29" t="s">
        <v>4727</v>
      </c>
      <c r="D825" s="29" t="s">
        <v>3351</v>
      </c>
      <c r="E825" s="29" t="s">
        <v>3352</v>
      </c>
      <c r="F825" s="29" t="s">
        <v>4728</v>
      </c>
      <c r="G825" s="29" t="s">
        <v>4729</v>
      </c>
      <c r="H825" s="13" t="s">
        <v>3355</v>
      </c>
      <c r="I825" s="13" t="s">
        <v>3356</v>
      </c>
      <c r="J825" s="30" t="s">
        <v>3841</v>
      </c>
      <c r="K825" s="31">
        <v>49.4</v>
      </c>
      <c r="L825" s="31">
        <v>49.4</v>
      </c>
      <c r="M825" s="31">
        <v>22.229999999999997</v>
      </c>
      <c r="N825" s="32">
        <v>1675.805680808081</v>
      </c>
      <c r="O825" s="32">
        <v>8936.5061327561343</v>
      </c>
      <c r="P825" s="32">
        <v>13332.515215648553</v>
      </c>
      <c r="Q825" s="32">
        <v>319.35353535353534</v>
      </c>
      <c r="R825" s="32">
        <v>319.35353535353534</v>
      </c>
      <c r="S825" s="32"/>
      <c r="T825" s="33">
        <v>1</v>
      </c>
      <c r="U825" s="33">
        <v>1</v>
      </c>
      <c r="V825" s="30">
        <v>40802</v>
      </c>
      <c r="W825" s="30"/>
      <c r="X825" s="34">
        <v>55153</v>
      </c>
      <c r="Y825" s="16">
        <v>1</v>
      </c>
      <c r="Z825" s="75" t="str">
        <f t="shared" si="12"/>
        <v>CAISO_Peaker1</v>
      </c>
      <c r="AA825" s="75">
        <f>IF(IFERROR(MATCH(C825,REN_Existing_Resources!E:E,0),FALSE),1,0)</f>
        <v>0</v>
      </c>
    </row>
    <row r="826" spans="2:27" x14ac:dyDescent="0.25">
      <c r="B826" s="29" t="s">
        <v>3334</v>
      </c>
      <c r="C826" s="29" t="s">
        <v>4730</v>
      </c>
      <c r="D826" s="29" t="s">
        <v>3351</v>
      </c>
      <c r="E826" s="29" t="s">
        <v>3352</v>
      </c>
      <c r="F826" s="29" t="s">
        <v>4731</v>
      </c>
      <c r="G826" s="29" t="s">
        <v>4732</v>
      </c>
      <c r="H826" s="13" t="s">
        <v>3355</v>
      </c>
      <c r="I826" s="13" t="s">
        <v>3356</v>
      </c>
      <c r="J826" s="30" t="s">
        <v>3841</v>
      </c>
      <c r="K826" s="31">
        <v>49.4</v>
      </c>
      <c r="L826" s="31">
        <v>48</v>
      </c>
      <c r="M826" s="31">
        <v>22.229999999999997</v>
      </c>
      <c r="N826" s="32">
        <v>1675.805680808081</v>
      </c>
      <c r="O826" s="32">
        <v>8936.5061327561343</v>
      </c>
      <c r="P826" s="32">
        <v>13332.515215648553</v>
      </c>
      <c r="Q826" s="32">
        <v>319.35353535353534</v>
      </c>
      <c r="R826" s="32">
        <v>319.35353535353534</v>
      </c>
      <c r="S826" s="32"/>
      <c r="T826" s="33">
        <v>1</v>
      </c>
      <c r="U826" s="33">
        <v>1</v>
      </c>
      <c r="V826" s="30">
        <v>40802</v>
      </c>
      <c r="W826" s="30"/>
      <c r="X826" s="34">
        <v>55153</v>
      </c>
      <c r="Y826" s="16">
        <v>1</v>
      </c>
      <c r="Z826" s="75" t="str">
        <f t="shared" si="12"/>
        <v>CAISO_Peaker1</v>
      </c>
      <c r="AA826" s="75">
        <f>IF(IFERROR(MATCH(C826,REN_Existing_Resources!E:E,0),FALSE),1,0)</f>
        <v>0</v>
      </c>
    </row>
    <row r="827" spans="2:27" x14ac:dyDescent="0.25">
      <c r="B827" s="29" t="s">
        <v>3334</v>
      </c>
      <c r="C827" s="29" t="s">
        <v>4733</v>
      </c>
      <c r="D827" s="29" t="s">
        <v>3351</v>
      </c>
      <c r="E827" s="29" t="s">
        <v>3352</v>
      </c>
      <c r="F827" s="29" t="s">
        <v>4734</v>
      </c>
      <c r="G827" s="29" t="s">
        <v>4735</v>
      </c>
      <c r="H827" s="13" t="s">
        <v>3355</v>
      </c>
      <c r="I827" s="13" t="s">
        <v>3356</v>
      </c>
      <c r="J827" s="30" t="s">
        <v>3841</v>
      </c>
      <c r="K827" s="31">
        <v>49.4</v>
      </c>
      <c r="L827" s="31">
        <v>48</v>
      </c>
      <c r="M827" s="31">
        <v>22.229999999999997</v>
      </c>
      <c r="N827" s="32">
        <v>1675.805680808081</v>
      </c>
      <c r="O827" s="32">
        <v>8936.5061327561343</v>
      </c>
      <c r="P827" s="32">
        <v>13332.515215648553</v>
      </c>
      <c r="Q827" s="32">
        <v>319.35353535353534</v>
      </c>
      <c r="R827" s="32">
        <v>319.35353535353534</v>
      </c>
      <c r="S827" s="32"/>
      <c r="T827" s="33">
        <v>1</v>
      </c>
      <c r="U827" s="33">
        <v>1</v>
      </c>
      <c r="V827" s="30">
        <v>40754</v>
      </c>
      <c r="W827" s="30"/>
      <c r="X827" s="34">
        <v>55153</v>
      </c>
      <c r="Y827" s="16">
        <v>1</v>
      </c>
      <c r="Z827" s="75" t="str">
        <f t="shared" si="12"/>
        <v>CAISO_Peaker1</v>
      </c>
      <c r="AA827" s="75">
        <f>IF(IFERROR(MATCH(C827,REN_Existing_Resources!E:E,0),FALSE),1,0)</f>
        <v>0</v>
      </c>
    </row>
    <row r="828" spans="2:27" x14ac:dyDescent="0.25">
      <c r="B828" s="29" t="s">
        <v>3334</v>
      </c>
      <c r="C828" s="29" t="s">
        <v>3023</v>
      </c>
      <c r="D828" s="29" t="s">
        <v>3351</v>
      </c>
      <c r="E828" s="29" t="s">
        <v>3418</v>
      </c>
      <c r="F828" s="29" t="s">
        <v>3022</v>
      </c>
      <c r="G828" s="29"/>
      <c r="H828" s="13" t="s">
        <v>3337</v>
      </c>
      <c r="I828" s="13" t="s">
        <v>3338</v>
      </c>
      <c r="J828" s="30"/>
      <c r="K828" s="31">
        <v>7.5</v>
      </c>
      <c r="L828" s="31">
        <v>6.03</v>
      </c>
      <c r="M828" s="31"/>
      <c r="N828" s="32"/>
      <c r="O828" s="32"/>
      <c r="P828" s="32"/>
      <c r="Q828" s="32"/>
      <c r="R828" s="32"/>
      <c r="S828" s="32"/>
      <c r="T828" s="33">
        <v>0</v>
      </c>
      <c r="U828" s="33">
        <v>1</v>
      </c>
      <c r="V828" s="30">
        <v>42256</v>
      </c>
      <c r="W828" s="30"/>
      <c r="X828" s="34">
        <v>55153</v>
      </c>
      <c r="Y828" s="16">
        <v>1</v>
      </c>
      <c r="Z828" s="75" t="str">
        <f t="shared" si="12"/>
        <v>RenExistRes</v>
      </c>
      <c r="AA828" s="75">
        <f>IF(IFERROR(MATCH(C828,REN_Existing_Resources!E:E,0),FALSE),1,0)</f>
        <v>1</v>
      </c>
    </row>
    <row r="829" spans="2:27" x14ac:dyDescent="0.25">
      <c r="B829" s="29" t="s">
        <v>3334</v>
      </c>
      <c r="C829" s="29" t="s">
        <v>4736</v>
      </c>
      <c r="D829" s="29" t="s">
        <v>3351</v>
      </c>
      <c r="E829" s="29" t="s">
        <v>3352</v>
      </c>
      <c r="F829" s="29" t="s">
        <v>4737</v>
      </c>
      <c r="G829" s="29" t="s">
        <v>4738</v>
      </c>
      <c r="H829" s="13" t="s">
        <v>3355</v>
      </c>
      <c r="I829" s="13" t="s">
        <v>3356</v>
      </c>
      <c r="J829" s="30" t="s">
        <v>3841</v>
      </c>
      <c r="K829" s="31">
        <v>49.4</v>
      </c>
      <c r="L829" s="31">
        <v>49.4</v>
      </c>
      <c r="M829" s="31">
        <v>22.229999999999997</v>
      </c>
      <c r="N829" s="32">
        <v>1675.805680808081</v>
      </c>
      <c r="O829" s="32">
        <v>8936.5061327561343</v>
      </c>
      <c r="P829" s="32">
        <v>13332.515215648553</v>
      </c>
      <c r="Q829" s="32">
        <v>319.35353535353534</v>
      </c>
      <c r="R829" s="32">
        <v>319.35353535353534</v>
      </c>
      <c r="S829" s="32"/>
      <c r="T829" s="33">
        <v>1</v>
      </c>
      <c r="U829" s="33">
        <v>1</v>
      </c>
      <c r="V829" s="30">
        <v>40754</v>
      </c>
      <c r="W829" s="30"/>
      <c r="X829" s="34">
        <v>55153</v>
      </c>
      <c r="Y829" s="16">
        <v>1</v>
      </c>
      <c r="Z829" s="75" t="str">
        <f t="shared" si="12"/>
        <v>CAISO_Peaker1</v>
      </c>
      <c r="AA829" s="75">
        <f>IF(IFERROR(MATCH(C829,REN_Existing_Resources!E:E,0),FALSE),1,0)</f>
        <v>0</v>
      </c>
    </row>
    <row r="830" spans="2:27" x14ac:dyDescent="0.25">
      <c r="B830" s="29" t="s">
        <v>3334</v>
      </c>
      <c r="C830" s="29" t="s">
        <v>4739</v>
      </c>
      <c r="D830" s="29" t="s">
        <v>3339</v>
      </c>
      <c r="E830" s="29" t="s">
        <v>4530</v>
      </c>
      <c r="F830" s="29" t="s">
        <v>4740</v>
      </c>
      <c r="G830" s="29" t="s">
        <v>4741</v>
      </c>
      <c r="H830" s="13" t="s">
        <v>3370</v>
      </c>
      <c r="I830" s="13" t="s">
        <v>3356</v>
      </c>
      <c r="J830" s="30" t="s">
        <v>3841</v>
      </c>
      <c r="K830" s="31">
        <v>49</v>
      </c>
      <c r="L830" s="31">
        <v>49</v>
      </c>
      <c r="M830" s="31">
        <v>22.05</v>
      </c>
      <c r="N830" s="32">
        <v>1662.2370000000001</v>
      </c>
      <c r="O830" s="32">
        <v>8936.5051020408155</v>
      </c>
      <c r="P830" s="32">
        <v>13332.512925170067</v>
      </c>
      <c r="Q830" s="32">
        <v>360</v>
      </c>
      <c r="R830" s="32">
        <v>360</v>
      </c>
      <c r="S830" s="32"/>
      <c r="T830" s="33">
        <v>1</v>
      </c>
      <c r="U830" s="33">
        <v>1</v>
      </c>
      <c r="V830" s="30">
        <v>41290</v>
      </c>
      <c r="W830" s="30"/>
      <c r="X830" s="34">
        <v>55153</v>
      </c>
      <c r="Y830" s="16">
        <v>1</v>
      </c>
      <c r="Z830" s="75" t="str">
        <f t="shared" si="12"/>
        <v>CAISO_Peaker1</v>
      </c>
      <c r="AA830" s="75">
        <f>IF(IFERROR(MATCH(C830,REN_Existing_Resources!E:E,0),FALSE),1,0)</f>
        <v>0</v>
      </c>
    </row>
    <row r="831" spans="2:27" x14ac:dyDescent="0.25">
      <c r="B831" s="29" t="s">
        <v>3334</v>
      </c>
      <c r="C831" s="29" t="s">
        <v>4742</v>
      </c>
      <c r="D831" s="29" t="s">
        <v>229</v>
      </c>
      <c r="E831" s="29" t="s">
        <v>3359</v>
      </c>
      <c r="F831" s="29" t="s">
        <v>4743</v>
      </c>
      <c r="G831" s="29" t="s">
        <v>4744</v>
      </c>
      <c r="H831" s="13" t="s">
        <v>3355</v>
      </c>
      <c r="I831" s="13" t="s">
        <v>3356</v>
      </c>
      <c r="J831" s="30" t="s">
        <v>3841</v>
      </c>
      <c r="K831" s="31">
        <v>46.3</v>
      </c>
      <c r="L831" s="31">
        <v>45</v>
      </c>
      <c r="M831" s="31">
        <v>20.834999999999997</v>
      </c>
      <c r="N831" s="32">
        <v>1570.6444569138275</v>
      </c>
      <c r="O831" s="32">
        <v>8913.5628552342805</v>
      </c>
      <c r="P831" s="32">
        <v>13335.203170361887</v>
      </c>
      <c r="Q831" s="32">
        <v>308.97595190380758</v>
      </c>
      <c r="R831" s="32">
        <v>309.34709418837673</v>
      </c>
      <c r="S831" s="32"/>
      <c r="T831" s="33">
        <v>1</v>
      </c>
      <c r="U831" s="33">
        <v>1</v>
      </c>
      <c r="V831" s="30">
        <v>37613</v>
      </c>
      <c r="W831" s="30"/>
      <c r="X831" s="34">
        <v>55153</v>
      </c>
      <c r="Y831" s="16">
        <v>1</v>
      </c>
      <c r="Z831" s="75" t="str">
        <f t="shared" si="12"/>
        <v>CAISO_Peaker1</v>
      </c>
      <c r="AA831" s="75">
        <f>IF(IFERROR(MATCH(C831,REN_Existing_Resources!E:E,0),FALSE),1,0)</f>
        <v>0</v>
      </c>
    </row>
    <row r="832" spans="2:27" x14ac:dyDescent="0.25">
      <c r="B832" s="29" t="s">
        <v>3334</v>
      </c>
      <c r="C832" s="29" t="s">
        <v>4745</v>
      </c>
      <c r="D832" s="29" t="s">
        <v>83</v>
      </c>
      <c r="E832" s="29" t="s">
        <v>3348</v>
      </c>
      <c r="F832" s="29" t="s">
        <v>4746</v>
      </c>
      <c r="G832" s="29" t="s">
        <v>4747</v>
      </c>
      <c r="H832" s="13" t="s">
        <v>3362</v>
      </c>
      <c r="I832" s="13" t="s">
        <v>3400</v>
      </c>
      <c r="J832" s="30" t="s">
        <v>3841</v>
      </c>
      <c r="K832" s="31">
        <v>47.49</v>
      </c>
      <c r="L832" s="31">
        <v>44</v>
      </c>
      <c r="M832" s="31">
        <v>47.015100000000004</v>
      </c>
      <c r="N832" s="32">
        <v>5185.4476990958419</v>
      </c>
      <c r="O832" s="32">
        <v>8783.1309403254982</v>
      </c>
      <c r="P832" s="32">
        <v>8815.3140811368667</v>
      </c>
      <c r="Q832" s="32">
        <v>73.854249547920432</v>
      </c>
      <c r="R832" s="32">
        <v>73.854249547920432</v>
      </c>
      <c r="S832" s="32"/>
      <c r="T832" s="33">
        <v>1</v>
      </c>
      <c r="U832" s="33">
        <v>1</v>
      </c>
      <c r="V832" s="30">
        <v>33329</v>
      </c>
      <c r="W832" s="30"/>
      <c r="X832" s="34">
        <v>55153</v>
      </c>
      <c r="Y832" s="16">
        <v>1</v>
      </c>
      <c r="Z832" s="75" t="str">
        <f t="shared" si="12"/>
        <v>CAISO_Peaker1</v>
      </c>
      <c r="AA832" s="75">
        <f>IF(IFERROR(MATCH(C832,REN_Existing_Resources!E:E,0),FALSE),1,0)</f>
        <v>0</v>
      </c>
    </row>
    <row r="833" spans="2:27" x14ac:dyDescent="0.25">
      <c r="B833" s="29" t="s">
        <v>3334</v>
      </c>
      <c r="C833" s="29" t="s">
        <v>648</v>
      </c>
      <c r="D833" s="29" t="s">
        <v>134</v>
      </c>
      <c r="E833" s="29" t="s">
        <v>3547</v>
      </c>
      <c r="F833" s="29" t="s">
        <v>4748</v>
      </c>
      <c r="G833" s="29"/>
      <c r="H833" s="13" t="s">
        <v>3337</v>
      </c>
      <c r="I833" s="13" t="s">
        <v>3338</v>
      </c>
      <c r="J833" s="30"/>
      <c r="K833" s="31">
        <v>1.5</v>
      </c>
      <c r="L833" s="31">
        <v>0</v>
      </c>
      <c r="M833" s="31"/>
      <c r="N833" s="32"/>
      <c r="O833" s="32"/>
      <c r="P833" s="32"/>
      <c r="Q833" s="32"/>
      <c r="R833" s="32"/>
      <c r="S833" s="32"/>
      <c r="T833" s="33">
        <v>0</v>
      </c>
      <c r="U833" s="33">
        <v>1</v>
      </c>
      <c r="V833" s="30">
        <v>42152</v>
      </c>
      <c r="W833" s="30"/>
      <c r="X833" s="34">
        <v>55153</v>
      </c>
      <c r="Y833" s="16">
        <v>1</v>
      </c>
      <c r="Z833" s="75" t="str">
        <f t="shared" si="12"/>
        <v>RenExistRes</v>
      </c>
      <c r="AA833" s="75">
        <f>IF(IFERROR(MATCH(C833,REN_Existing_Resources!E:E,0),FALSE),1,0)</f>
        <v>1</v>
      </c>
    </row>
    <row r="834" spans="2:27" x14ac:dyDescent="0.25">
      <c r="B834" s="29" t="s">
        <v>3334</v>
      </c>
      <c r="C834" s="29" t="s">
        <v>4749</v>
      </c>
      <c r="D834" s="29" t="s">
        <v>3365</v>
      </c>
      <c r="E834" s="29"/>
      <c r="F834" s="29" t="s">
        <v>4750</v>
      </c>
      <c r="G834" s="29" t="s">
        <v>4751</v>
      </c>
      <c r="H834" s="13" t="s">
        <v>3362</v>
      </c>
      <c r="I834" s="13" t="s">
        <v>3400</v>
      </c>
      <c r="J834" s="30" t="s">
        <v>3364</v>
      </c>
      <c r="K834" s="35">
        <v>32.17</v>
      </c>
      <c r="L834" s="35">
        <v>32.17</v>
      </c>
      <c r="M834" s="35">
        <v>32.17</v>
      </c>
      <c r="N834" s="32"/>
      <c r="O834" s="32">
        <v>7606.0303582401057</v>
      </c>
      <c r="P834" s="32">
        <v>7606.0303582401057</v>
      </c>
      <c r="Q834" s="32"/>
      <c r="R834" s="32"/>
      <c r="S834" s="32"/>
      <c r="T834" s="33">
        <v>1</v>
      </c>
      <c r="U834" s="33">
        <v>1</v>
      </c>
      <c r="V834" s="30">
        <v>33522</v>
      </c>
      <c r="W834" s="30"/>
      <c r="X834" s="34">
        <v>55153</v>
      </c>
      <c r="Y834" s="16">
        <v>1</v>
      </c>
      <c r="Z834" s="75" t="str">
        <f t="shared" si="12"/>
        <v>CAISO_CHP</v>
      </c>
      <c r="AA834" s="75">
        <f>IF(IFERROR(MATCH(C834,REN_Existing_Resources!E:E,0),FALSE),1,0)</f>
        <v>0</v>
      </c>
    </row>
    <row r="835" spans="2:27" x14ac:dyDescent="0.25">
      <c r="B835" s="29" t="s">
        <v>3334</v>
      </c>
      <c r="C835" s="29" t="s">
        <v>4752</v>
      </c>
      <c r="D835" s="29" t="s">
        <v>3365</v>
      </c>
      <c r="E835" s="29"/>
      <c r="F835" s="29" t="s">
        <v>4753</v>
      </c>
      <c r="G835" s="29"/>
      <c r="H835" s="13" t="s">
        <v>3390</v>
      </c>
      <c r="I835" s="13" t="s">
        <v>3338</v>
      </c>
      <c r="J835" s="30" t="s">
        <v>3391</v>
      </c>
      <c r="K835" s="31">
        <v>46</v>
      </c>
      <c r="L835" s="31">
        <v>46</v>
      </c>
      <c r="M835" s="31"/>
      <c r="N835" s="32"/>
      <c r="O835" s="32"/>
      <c r="P835" s="32"/>
      <c r="Q835" s="32"/>
      <c r="R835" s="32"/>
      <c r="S835" s="32"/>
      <c r="T835" s="33">
        <v>0</v>
      </c>
      <c r="U835" s="33">
        <v>1</v>
      </c>
      <c r="V835" s="30">
        <v>11324</v>
      </c>
      <c r="W835" s="30"/>
      <c r="X835" s="34">
        <v>55153</v>
      </c>
      <c r="Y835" s="16">
        <v>1</v>
      </c>
      <c r="Z835" s="75" t="str">
        <f t="shared" si="12"/>
        <v>CAISO_Hydro</v>
      </c>
      <c r="AA835" s="75">
        <f>IF(IFERROR(MATCH(C835,REN_Existing_Resources!E:E,0),FALSE),1,0)</f>
        <v>0</v>
      </c>
    </row>
    <row r="836" spans="2:27" x14ac:dyDescent="0.25">
      <c r="B836" s="29" t="s">
        <v>3334</v>
      </c>
      <c r="C836" s="29" t="s">
        <v>4754</v>
      </c>
      <c r="D836" s="29" t="s">
        <v>3397</v>
      </c>
      <c r="E836" s="29" t="s">
        <v>1901</v>
      </c>
      <c r="F836" s="29" t="s">
        <v>4755</v>
      </c>
      <c r="G836" s="29" t="s">
        <v>4756</v>
      </c>
      <c r="H836" s="13" t="s">
        <v>3362</v>
      </c>
      <c r="I836" s="13" t="s">
        <v>3400</v>
      </c>
      <c r="J836" s="30" t="s">
        <v>3364</v>
      </c>
      <c r="K836" s="35">
        <v>2.13</v>
      </c>
      <c r="L836" s="35">
        <v>2.13</v>
      </c>
      <c r="M836" s="35">
        <v>2.13</v>
      </c>
      <c r="N836" s="32"/>
      <c r="O836" s="32">
        <v>7606.0303582401057</v>
      </c>
      <c r="P836" s="32">
        <v>7606.0303582401057</v>
      </c>
      <c r="Q836" s="32"/>
      <c r="R836" s="32"/>
      <c r="S836" s="32"/>
      <c r="T836" s="33">
        <v>1</v>
      </c>
      <c r="U836" s="33">
        <v>1</v>
      </c>
      <c r="V836" s="30">
        <v>41703</v>
      </c>
      <c r="W836" s="30"/>
      <c r="X836" s="34">
        <v>55153</v>
      </c>
      <c r="Y836" s="16">
        <v>3</v>
      </c>
      <c r="Z836" s="75" t="str">
        <f t="shared" si="12"/>
        <v>CAISO_CHP</v>
      </c>
      <c r="AA836" s="75">
        <f>IF(IFERROR(MATCH(C836,REN_Existing_Resources!E:E,0),FALSE),1,0)</f>
        <v>0</v>
      </c>
    </row>
    <row r="837" spans="2:27" x14ac:dyDescent="0.25">
      <c r="B837" s="29" t="s">
        <v>3334</v>
      </c>
      <c r="C837" s="29" t="s">
        <v>4754</v>
      </c>
      <c r="D837" s="29" t="s">
        <v>3397</v>
      </c>
      <c r="E837" s="29" t="s">
        <v>1901</v>
      </c>
      <c r="F837" s="29" t="s">
        <v>4755</v>
      </c>
      <c r="G837" s="29" t="s">
        <v>4757</v>
      </c>
      <c r="H837" s="13" t="s">
        <v>3362</v>
      </c>
      <c r="I837" s="13" t="s">
        <v>3400</v>
      </c>
      <c r="J837" s="30" t="s">
        <v>3364</v>
      </c>
      <c r="K837" s="35">
        <v>2.13</v>
      </c>
      <c r="L837" s="35">
        <v>2.13</v>
      </c>
      <c r="M837" s="35">
        <v>2.13</v>
      </c>
      <c r="N837" s="32"/>
      <c r="O837" s="32">
        <v>7606.0303582401057</v>
      </c>
      <c r="P837" s="32">
        <v>7606.0303582401057</v>
      </c>
      <c r="Q837" s="32"/>
      <c r="R837" s="32"/>
      <c r="S837" s="32"/>
      <c r="T837" s="33">
        <v>1</v>
      </c>
      <c r="U837" s="33">
        <v>1</v>
      </c>
      <c r="V837" s="30">
        <v>41703</v>
      </c>
      <c r="W837" s="30"/>
      <c r="X837" s="34">
        <v>55153</v>
      </c>
      <c r="Y837" s="16">
        <v>3</v>
      </c>
      <c r="Z837" s="75" t="str">
        <f t="shared" si="12"/>
        <v>CAISO_CHP</v>
      </c>
      <c r="AA837" s="75">
        <f>IF(IFERROR(MATCH(C837,REN_Existing_Resources!E:E,0),FALSE),1,0)</f>
        <v>0</v>
      </c>
    </row>
    <row r="838" spans="2:27" x14ac:dyDescent="0.25">
      <c r="B838" s="29" t="s">
        <v>3334</v>
      </c>
      <c r="C838" s="29" t="s">
        <v>4754</v>
      </c>
      <c r="D838" s="29" t="s">
        <v>3397</v>
      </c>
      <c r="E838" s="29" t="s">
        <v>1901</v>
      </c>
      <c r="F838" s="29" t="s">
        <v>4755</v>
      </c>
      <c r="G838" s="29" t="s">
        <v>4758</v>
      </c>
      <c r="H838" s="13" t="s">
        <v>3362</v>
      </c>
      <c r="I838" s="13" t="s">
        <v>3400</v>
      </c>
      <c r="J838" s="30" t="s">
        <v>3364</v>
      </c>
      <c r="K838" s="35">
        <v>2.13</v>
      </c>
      <c r="L838" s="35">
        <v>2.13</v>
      </c>
      <c r="M838" s="35">
        <v>2.13</v>
      </c>
      <c r="N838" s="32"/>
      <c r="O838" s="32">
        <v>7606.0303582401057</v>
      </c>
      <c r="P838" s="32">
        <v>7606.0303582401057</v>
      </c>
      <c r="Q838" s="32"/>
      <c r="R838" s="32"/>
      <c r="S838" s="32"/>
      <c r="T838" s="33">
        <v>1</v>
      </c>
      <c r="U838" s="33">
        <v>1</v>
      </c>
      <c r="V838" s="30">
        <v>41703</v>
      </c>
      <c r="W838" s="30"/>
      <c r="X838" s="34">
        <v>55153</v>
      </c>
      <c r="Y838" s="16">
        <v>3</v>
      </c>
      <c r="Z838" s="75" t="str">
        <f t="shared" si="12"/>
        <v>CAISO_CHP</v>
      </c>
      <c r="AA838" s="75">
        <f>IF(IFERROR(MATCH(C838,REN_Existing_Resources!E:E,0),FALSE),1,0)</f>
        <v>0</v>
      </c>
    </row>
    <row r="839" spans="2:27" x14ac:dyDescent="0.25">
      <c r="B839" s="29" t="s">
        <v>3334</v>
      </c>
      <c r="C839" s="29" t="s">
        <v>993</v>
      </c>
      <c r="D839" s="29" t="s">
        <v>3365</v>
      </c>
      <c r="E839" s="29"/>
      <c r="F839" s="29" t="s">
        <v>4759</v>
      </c>
      <c r="G839" s="29"/>
      <c r="H839" s="13" t="s">
        <v>3337</v>
      </c>
      <c r="I839" s="13" t="s">
        <v>3338</v>
      </c>
      <c r="J839" s="30"/>
      <c r="K839" s="31">
        <v>275</v>
      </c>
      <c r="L839" s="31">
        <v>222.58</v>
      </c>
      <c r="M839" s="31"/>
      <c r="N839" s="32"/>
      <c r="O839" s="32"/>
      <c r="P839" s="32"/>
      <c r="Q839" s="32"/>
      <c r="R839" s="32"/>
      <c r="S839" s="32"/>
      <c r="T839" s="33">
        <v>0</v>
      </c>
      <c r="U839" s="33">
        <v>1</v>
      </c>
      <c r="V839" s="30">
        <v>41977</v>
      </c>
      <c r="W839" s="30"/>
      <c r="X839" s="34">
        <v>55153</v>
      </c>
      <c r="Y839" s="16">
        <v>1</v>
      </c>
      <c r="Z839" s="75" t="str">
        <f t="shared" ref="Z839:Z902" si="13">IF(J839="",IF(AA839,"RenExistRes","Unclassified"),J839)</f>
        <v>RenExistRes</v>
      </c>
      <c r="AA839" s="75">
        <f>IF(IFERROR(MATCH(C839,REN_Existing_Resources!E:E,0),FALSE),1,0)</f>
        <v>1</v>
      </c>
    </row>
    <row r="840" spans="2:27" x14ac:dyDescent="0.25">
      <c r="B840" s="29" t="s">
        <v>3334</v>
      </c>
      <c r="C840" s="29" t="s">
        <v>4760</v>
      </c>
      <c r="D840" s="29" t="s">
        <v>3351</v>
      </c>
      <c r="E840" s="29"/>
      <c r="F840" s="29"/>
      <c r="G840" s="29"/>
      <c r="H840" s="13" t="s">
        <v>3790</v>
      </c>
      <c r="I840" s="13" t="s">
        <v>3338</v>
      </c>
      <c r="J840" s="30"/>
      <c r="K840" s="31">
        <v>8</v>
      </c>
      <c r="L840" s="31">
        <v>1.2</v>
      </c>
      <c r="M840" s="31"/>
      <c r="N840" s="32"/>
      <c r="O840" s="32"/>
      <c r="P840" s="32"/>
      <c r="Q840" s="32"/>
      <c r="R840" s="32"/>
      <c r="S840" s="32"/>
      <c r="T840" s="33">
        <v>0</v>
      </c>
      <c r="U840" s="33">
        <v>1</v>
      </c>
      <c r="V840" s="74">
        <v>1</v>
      </c>
      <c r="W840" s="30"/>
      <c r="X840" s="34">
        <v>55153</v>
      </c>
      <c r="Y840" s="16">
        <v>1</v>
      </c>
      <c r="Z840" s="75" t="str">
        <f t="shared" si="13"/>
        <v>Unclassified</v>
      </c>
      <c r="AA840" s="75">
        <f>IF(IFERROR(MATCH(C840,REN_Existing_Resources!E:E,0),FALSE),1,0)</f>
        <v>0</v>
      </c>
    </row>
    <row r="841" spans="2:27" x14ac:dyDescent="0.25">
      <c r="B841" s="29" t="s">
        <v>3334</v>
      </c>
      <c r="C841" s="29" t="s">
        <v>65</v>
      </c>
      <c r="D841" s="29" t="s">
        <v>3365</v>
      </c>
      <c r="E841" s="29"/>
      <c r="F841" s="29" t="s">
        <v>4761</v>
      </c>
      <c r="G841" s="29"/>
      <c r="H841" s="13" t="s">
        <v>3488</v>
      </c>
      <c r="I841" s="13" t="s">
        <v>3338</v>
      </c>
      <c r="J841" s="30"/>
      <c r="K841" s="31">
        <v>1.5</v>
      </c>
      <c r="L841" s="31">
        <v>0</v>
      </c>
      <c r="M841" s="31"/>
      <c r="N841" s="32"/>
      <c r="O841" s="32"/>
      <c r="P841" s="32"/>
      <c r="Q841" s="32"/>
      <c r="R841" s="32"/>
      <c r="S841" s="32"/>
      <c r="T841" s="33">
        <v>0</v>
      </c>
      <c r="U841" s="33">
        <v>1</v>
      </c>
      <c r="V841" s="30">
        <v>41473</v>
      </c>
      <c r="W841" s="30"/>
      <c r="X841" s="34">
        <v>55153</v>
      </c>
      <c r="Y841" s="16">
        <v>1</v>
      </c>
      <c r="Z841" s="75" t="str">
        <f t="shared" si="13"/>
        <v>RenExistRes</v>
      </c>
      <c r="AA841" s="75">
        <f>IF(IFERROR(MATCH(C841,REN_Existing_Resources!E:E,0),FALSE),1,0)</f>
        <v>1</v>
      </c>
    </row>
    <row r="842" spans="2:27" x14ac:dyDescent="0.25">
      <c r="B842" s="29" t="s">
        <v>3334</v>
      </c>
      <c r="C842" s="29" t="s">
        <v>4762</v>
      </c>
      <c r="D842" s="29" t="s">
        <v>3342</v>
      </c>
      <c r="E842" s="29" t="s">
        <v>3966</v>
      </c>
      <c r="F842" s="29" t="s">
        <v>4763</v>
      </c>
      <c r="G842" s="29"/>
      <c r="H842" s="13" t="s">
        <v>3345</v>
      </c>
      <c r="I842" s="13" t="s">
        <v>3338</v>
      </c>
      <c r="J842" s="30"/>
      <c r="K842" s="31">
        <v>92.1</v>
      </c>
      <c r="L842" s="31">
        <v>63</v>
      </c>
      <c r="M842" s="31"/>
      <c r="N842" s="32"/>
      <c r="O842" s="32"/>
      <c r="P842" s="32"/>
      <c r="Q842" s="32"/>
      <c r="R842" s="32"/>
      <c r="S842" s="32"/>
      <c r="T842" s="33">
        <v>0</v>
      </c>
      <c r="U842" s="33">
        <v>1</v>
      </c>
      <c r="V842" s="30">
        <v>30755</v>
      </c>
      <c r="W842" s="30"/>
      <c r="X842" s="34">
        <v>55153</v>
      </c>
      <c r="Y842" s="16">
        <v>1</v>
      </c>
      <c r="Z842" s="75" t="str">
        <f t="shared" si="13"/>
        <v>Unclassified</v>
      </c>
      <c r="AA842" s="75">
        <f>IF(IFERROR(MATCH(C842,REN_Existing_Resources!E:E,0),FALSE),1,0)</f>
        <v>0</v>
      </c>
    </row>
    <row r="843" spans="2:27" x14ac:dyDescent="0.25">
      <c r="B843" s="29" t="s">
        <v>3334</v>
      </c>
      <c r="C843" s="29" t="s">
        <v>4764</v>
      </c>
      <c r="D843" s="29" t="s">
        <v>3351</v>
      </c>
      <c r="E843" s="29"/>
      <c r="F843" s="29" t="s">
        <v>4765</v>
      </c>
      <c r="G843" s="29"/>
      <c r="H843" s="13" t="s">
        <v>3790</v>
      </c>
      <c r="I843" s="13" t="s">
        <v>3338</v>
      </c>
      <c r="J843" s="30"/>
      <c r="K843" s="31">
        <v>19.600000000000001</v>
      </c>
      <c r="L843" s="31">
        <v>15.88</v>
      </c>
      <c r="M843" s="31"/>
      <c r="N843" s="32"/>
      <c r="O843" s="32"/>
      <c r="P843" s="32"/>
      <c r="Q843" s="32"/>
      <c r="R843" s="32"/>
      <c r="S843" s="32"/>
      <c r="T843" s="33">
        <v>0</v>
      </c>
      <c r="U843" s="33">
        <v>1</v>
      </c>
      <c r="V843" s="30">
        <v>42487</v>
      </c>
      <c r="W843" s="30"/>
      <c r="X843" s="34">
        <v>55153</v>
      </c>
      <c r="Y843" s="16">
        <v>1</v>
      </c>
      <c r="Z843" s="75" t="str">
        <f t="shared" si="13"/>
        <v>Unclassified</v>
      </c>
      <c r="AA843" s="75">
        <f>IF(IFERROR(MATCH(C843,REN_Existing_Resources!E:E,0),FALSE),1,0)</f>
        <v>0</v>
      </c>
    </row>
    <row r="844" spans="2:27" x14ac:dyDescent="0.25">
      <c r="B844" s="29" t="s">
        <v>3334</v>
      </c>
      <c r="C844" s="29" t="s">
        <v>4766</v>
      </c>
      <c r="D844" s="29" t="s">
        <v>3351</v>
      </c>
      <c r="E844" s="29" t="s">
        <v>3418</v>
      </c>
      <c r="F844" s="29" t="s">
        <v>4767</v>
      </c>
      <c r="G844" s="29"/>
      <c r="H844" s="13" t="s">
        <v>3404</v>
      </c>
      <c r="I844" s="13" t="s">
        <v>3338</v>
      </c>
      <c r="J844" s="30"/>
      <c r="K844" s="31">
        <v>31</v>
      </c>
      <c r="L844" s="31">
        <v>3.4</v>
      </c>
      <c r="M844" s="31"/>
      <c r="N844" s="32"/>
      <c r="O844" s="32"/>
      <c r="P844" s="32"/>
      <c r="Q844" s="32"/>
      <c r="R844" s="32"/>
      <c r="S844" s="32"/>
      <c r="T844" s="33">
        <v>0</v>
      </c>
      <c r="U844" s="33">
        <v>1</v>
      </c>
      <c r="V844" s="30">
        <v>30376</v>
      </c>
      <c r="W844" s="30"/>
      <c r="X844" s="34">
        <v>55153</v>
      </c>
      <c r="Y844" s="16">
        <v>1</v>
      </c>
      <c r="Z844" s="75" t="str">
        <f t="shared" si="13"/>
        <v>Unclassified</v>
      </c>
      <c r="AA844" s="75">
        <f>IF(IFERROR(MATCH(C844,REN_Existing_Resources!E:E,0),FALSE),1,0)</f>
        <v>0</v>
      </c>
    </row>
    <row r="845" spans="2:27" x14ac:dyDescent="0.25">
      <c r="B845" s="29" t="s">
        <v>3334</v>
      </c>
      <c r="C845" s="29" t="s">
        <v>4768</v>
      </c>
      <c r="D845" s="29" t="s">
        <v>3365</v>
      </c>
      <c r="E845" s="29"/>
      <c r="F845" s="29" t="s">
        <v>4769</v>
      </c>
      <c r="G845" s="29" t="s">
        <v>4770</v>
      </c>
      <c r="H845" s="13" t="s">
        <v>3362</v>
      </c>
      <c r="I845" s="13" t="s">
        <v>3400</v>
      </c>
      <c r="J845" s="30" t="s">
        <v>3364</v>
      </c>
      <c r="K845" s="35">
        <v>32.25</v>
      </c>
      <c r="L845" s="35">
        <v>32.25</v>
      </c>
      <c r="M845" s="35">
        <v>32.25</v>
      </c>
      <c r="N845" s="32"/>
      <c r="O845" s="32">
        <v>7606.0303582401057</v>
      </c>
      <c r="P845" s="32">
        <v>7606.0303582401057</v>
      </c>
      <c r="Q845" s="32"/>
      <c r="R845" s="32"/>
      <c r="S845" s="32"/>
      <c r="T845" s="33">
        <v>1</v>
      </c>
      <c r="U845" s="33">
        <v>1</v>
      </c>
      <c r="V845" s="30">
        <v>33518</v>
      </c>
      <c r="W845" s="30"/>
      <c r="X845" s="34">
        <v>55153</v>
      </c>
      <c r="Y845" s="16">
        <v>1</v>
      </c>
      <c r="Z845" s="75" t="str">
        <f t="shared" si="13"/>
        <v>CAISO_CHP</v>
      </c>
      <c r="AA845" s="75">
        <f>IF(IFERROR(MATCH(C845,REN_Existing_Resources!E:E,0),FALSE),1,0)</f>
        <v>0</v>
      </c>
    </row>
    <row r="846" spans="2:27" x14ac:dyDescent="0.25">
      <c r="B846" s="29" t="s">
        <v>3334</v>
      </c>
      <c r="C846" s="29" t="s">
        <v>1160</v>
      </c>
      <c r="D846" s="29" t="s">
        <v>3339</v>
      </c>
      <c r="E846" s="29" t="s">
        <v>3340</v>
      </c>
      <c r="F846" s="29" t="s">
        <v>4771</v>
      </c>
      <c r="G846" s="29"/>
      <c r="H846" s="13" t="s">
        <v>3488</v>
      </c>
      <c r="I846" s="13" t="s">
        <v>3338</v>
      </c>
      <c r="J846" s="30"/>
      <c r="K846" s="31">
        <v>1.57</v>
      </c>
      <c r="L846" s="31">
        <v>0</v>
      </c>
      <c r="M846" s="31"/>
      <c r="N846" s="32"/>
      <c r="O846" s="32"/>
      <c r="P846" s="32"/>
      <c r="Q846" s="32"/>
      <c r="R846" s="32"/>
      <c r="S846" s="32"/>
      <c r="T846" s="33">
        <v>0</v>
      </c>
      <c r="U846" s="33">
        <v>1</v>
      </c>
      <c r="V846" s="30">
        <v>40050</v>
      </c>
      <c r="W846" s="30"/>
      <c r="X846" s="34">
        <v>55153</v>
      </c>
      <c r="Y846" s="16">
        <v>1</v>
      </c>
      <c r="Z846" s="75" t="str">
        <f t="shared" si="13"/>
        <v>RenExistRes</v>
      </c>
      <c r="AA846" s="75">
        <f>IF(IFERROR(MATCH(C846,REN_Existing_Resources!E:E,0),FALSE),1,0)</f>
        <v>1</v>
      </c>
    </row>
    <row r="847" spans="2:27" x14ac:dyDescent="0.25">
      <c r="B847" s="29" t="s">
        <v>3334</v>
      </c>
      <c r="C847" s="29" t="s">
        <v>4772</v>
      </c>
      <c r="D847" s="29" t="s">
        <v>3339</v>
      </c>
      <c r="E847" s="29" t="s">
        <v>3340</v>
      </c>
      <c r="F847" s="29" t="s">
        <v>4773</v>
      </c>
      <c r="G847" s="29"/>
      <c r="H847" s="13" t="s">
        <v>3390</v>
      </c>
      <c r="I847" s="13" t="s">
        <v>3338</v>
      </c>
      <c r="J847" s="30"/>
      <c r="K847" s="31">
        <v>9.1</v>
      </c>
      <c r="L847" s="31">
        <v>7.4</v>
      </c>
      <c r="M847" s="31"/>
      <c r="N847" s="32"/>
      <c r="O847" s="32"/>
      <c r="P847" s="32"/>
      <c r="Q847" s="32"/>
      <c r="R847" s="32"/>
      <c r="S847" s="32"/>
      <c r="T847" s="33">
        <v>0</v>
      </c>
      <c r="U847" s="33">
        <v>1</v>
      </c>
      <c r="V847" s="30">
        <v>29587</v>
      </c>
      <c r="W847" s="30"/>
      <c r="X847" s="34">
        <v>55153</v>
      </c>
      <c r="Y847" s="16">
        <v>1</v>
      </c>
      <c r="Z847" s="75" t="str">
        <f t="shared" si="13"/>
        <v>Unclassified</v>
      </c>
      <c r="AA847" s="75">
        <f>IF(IFERROR(MATCH(C847,REN_Existing_Resources!E:E,0),FALSE),1,0)</f>
        <v>0</v>
      </c>
    </row>
    <row r="848" spans="2:27" x14ac:dyDescent="0.25">
      <c r="B848" s="29" t="s">
        <v>3334</v>
      </c>
      <c r="C848" s="29" t="s">
        <v>4774</v>
      </c>
      <c r="D848" s="29" t="s">
        <v>3339</v>
      </c>
      <c r="E848" s="29" t="s">
        <v>3340</v>
      </c>
      <c r="F848" s="29" t="s">
        <v>4775</v>
      </c>
      <c r="G848" s="29" t="s">
        <v>4776</v>
      </c>
      <c r="H848" s="13" t="s">
        <v>3362</v>
      </c>
      <c r="I848" s="13" t="s">
        <v>3356</v>
      </c>
      <c r="J848" s="30" t="s">
        <v>3364</v>
      </c>
      <c r="K848" s="35">
        <v>19.3</v>
      </c>
      <c r="L848" s="35">
        <v>19.3</v>
      </c>
      <c r="M848" s="35">
        <v>19.3</v>
      </c>
      <c r="N848" s="32"/>
      <c r="O848" s="32">
        <v>7606.0303582401057</v>
      </c>
      <c r="P848" s="32">
        <v>7606.0303582401057</v>
      </c>
      <c r="Q848" s="32"/>
      <c r="R848" s="32"/>
      <c r="S848" s="32"/>
      <c r="T848" s="33">
        <v>1</v>
      </c>
      <c r="U848" s="33">
        <v>1</v>
      </c>
      <c r="V848" s="30">
        <v>32338</v>
      </c>
      <c r="W848" s="30"/>
      <c r="X848" s="34">
        <v>55153</v>
      </c>
      <c r="Y848" s="16">
        <v>1</v>
      </c>
      <c r="Z848" s="75" t="str">
        <f t="shared" si="13"/>
        <v>CAISO_CHP</v>
      </c>
      <c r="AA848" s="75">
        <f>IF(IFERROR(MATCH(C848,REN_Existing_Resources!E:E,0),FALSE),1,0)</f>
        <v>0</v>
      </c>
    </row>
    <row r="849" spans="2:27" x14ac:dyDescent="0.25">
      <c r="B849" s="29" t="s">
        <v>3334</v>
      </c>
      <c r="C849" s="29" t="s">
        <v>1302</v>
      </c>
      <c r="D849" s="29" t="s">
        <v>3339</v>
      </c>
      <c r="E849" s="29" t="s">
        <v>3340</v>
      </c>
      <c r="F849" s="29" t="s">
        <v>4777</v>
      </c>
      <c r="G849" s="29"/>
      <c r="H849" s="13" t="s">
        <v>3390</v>
      </c>
      <c r="I849" s="13" t="s">
        <v>3338</v>
      </c>
      <c r="J849" s="30" t="s">
        <v>3391</v>
      </c>
      <c r="K849" s="31">
        <v>8.9</v>
      </c>
      <c r="L849" s="31">
        <v>0.63</v>
      </c>
      <c r="M849" s="31"/>
      <c r="N849" s="32"/>
      <c r="O849" s="32"/>
      <c r="P849" s="32"/>
      <c r="Q849" s="32"/>
      <c r="R849" s="32"/>
      <c r="S849" s="32"/>
      <c r="T849" s="33">
        <v>0</v>
      </c>
      <c r="U849" s="33">
        <v>1</v>
      </c>
      <c r="V849" s="30">
        <v>31778</v>
      </c>
      <c r="W849" s="30"/>
      <c r="X849" s="34">
        <v>55153</v>
      </c>
      <c r="Y849" s="16">
        <v>1</v>
      </c>
      <c r="Z849" s="75" t="str">
        <f t="shared" si="13"/>
        <v>CAISO_Hydro</v>
      </c>
      <c r="AA849" s="75">
        <f>IF(IFERROR(MATCH(C849,REN_Existing_Resources!E:E,0),FALSE),1,0)</f>
        <v>1</v>
      </c>
    </row>
    <row r="850" spans="2:27" x14ac:dyDescent="0.25">
      <c r="B850" s="29" t="s">
        <v>3334</v>
      </c>
      <c r="C850" s="29" t="s">
        <v>2654</v>
      </c>
      <c r="D850" s="29" t="s">
        <v>3339</v>
      </c>
      <c r="E850" s="29" t="s">
        <v>3340</v>
      </c>
      <c r="F850" s="29" t="s">
        <v>4778</v>
      </c>
      <c r="G850" s="29"/>
      <c r="H850" s="13" t="s">
        <v>3488</v>
      </c>
      <c r="I850" s="13" t="s">
        <v>3338</v>
      </c>
      <c r="J850" s="30"/>
      <c r="K850" s="31">
        <v>8</v>
      </c>
      <c r="L850" s="31">
        <v>4.71</v>
      </c>
      <c r="M850" s="31"/>
      <c r="N850" s="32"/>
      <c r="O850" s="32"/>
      <c r="P850" s="32"/>
      <c r="Q850" s="32"/>
      <c r="R850" s="32"/>
      <c r="S850" s="32"/>
      <c r="T850" s="33">
        <v>0</v>
      </c>
      <c r="U850" s="33">
        <v>1</v>
      </c>
      <c r="V850" s="30">
        <v>40505</v>
      </c>
      <c r="W850" s="30"/>
      <c r="X850" s="34">
        <v>55153</v>
      </c>
      <c r="Y850" s="16">
        <v>1</v>
      </c>
      <c r="Z850" s="75" t="str">
        <f t="shared" si="13"/>
        <v>RenExistRes</v>
      </c>
      <c r="AA850" s="75">
        <f>IF(IFERROR(MATCH(C850,REN_Existing_Resources!E:E,0),FALSE),1,0)</f>
        <v>1</v>
      </c>
    </row>
    <row r="851" spans="2:27" x14ac:dyDescent="0.25">
      <c r="B851" s="29" t="s">
        <v>3334</v>
      </c>
      <c r="C851" s="29" t="s">
        <v>2864</v>
      </c>
      <c r="D851" s="29" t="s">
        <v>3339</v>
      </c>
      <c r="E851" s="29" t="s">
        <v>3340</v>
      </c>
      <c r="F851" s="29" t="s">
        <v>4779</v>
      </c>
      <c r="G851" s="29"/>
      <c r="H851" s="13" t="s">
        <v>3488</v>
      </c>
      <c r="I851" s="13" t="s">
        <v>3338</v>
      </c>
      <c r="J851" s="30"/>
      <c r="K851" s="31">
        <v>6.1</v>
      </c>
      <c r="L851" s="31">
        <v>5.34</v>
      </c>
      <c r="M851" s="31"/>
      <c r="N851" s="32"/>
      <c r="O851" s="32"/>
      <c r="P851" s="32"/>
      <c r="Q851" s="32"/>
      <c r="R851" s="32"/>
      <c r="S851" s="32"/>
      <c r="T851" s="33">
        <v>0</v>
      </c>
      <c r="U851" s="33">
        <v>1</v>
      </c>
      <c r="V851" s="30">
        <v>36165</v>
      </c>
      <c r="W851" s="30"/>
      <c r="X851" s="34">
        <v>55153</v>
      </c>
      <c r="Y851" s="16">
        <v>1</v>
      </c>
      <c r="Z851" s="75" t="str">
        <f t="shared" si="13"/>
        <v>RenExistRes</v>
      </c>
      <c r="AA851" s="75">
        <f>IF(IFERROR(MATCH(C851,REN_Existing_Resources!E:E,0),FALSE),1,0)</f>
        <v>1</v>
      </c>
    </row>
    <row r="852" spans="2:27" x14ac:dyDescent="0.25">
      <c r="B852" s="29" t="s">
        <v>3334</v>
      </c>
      <c r="C852" s="29" t="s">
        <v>4780</v>
      </c>
      <c r="D852" s="29" t="s">
        <v>3351</v>
      </c>
      <c r="E852" s="29" t="s">
        <v>3418</v>
      </c>
      <c r="F852" s="29" t="s">
        <v>4781</v>
      </c>
      <c r="G852" s="29" t="s">
        <v>4782</v>
      </c>
      <c r="H852" s="13" t="s">
        <v>3370</v>
      </c>
      <c r="I852" s="13" t="s">
        <v>3439</v>
      </c>
      <c r="J852" s="30" t="s">
        <v>3860</v>
      </c>
      <c r="K852" s="31">
        <v>525</v>
      </c>
      <c r="L852" s="31">
        <v>484.5</v>
      </c>
      <c r="M852" s="31">
        <v>278.25689781021902</v>
      </c>
      <c r="N852" s="32">
        <v>43566.483120437959</v>
      </c>
      <c r="O852" s="32">
        <v>6857.1082609763789</v>
      </c>
      <c r="P852" s="32">
        <v>7242.1607118216134</v>
      </c>
      <c r="Q852" s="32">
        <v>212.68248175182481</v>
      </c>
      <c r="R852" s="32">
        <v>212.68248175182481</v>
      </c>
      <c r="S852" s="32"/>
      <c r="T852" s="33">
        <v>1</v>
      </c>
      <c r="U852" s="33">
        <v>1</v>
      </c>
      <c r="V852" s="30">
        <v>38696</v>
      </c>
      <c r="W852" s="30"/>
      <c r="X852" s="34">
        <v>55153</v>
      </c>
      <c r="Y852" s="16">
        <v>1</v>
      </c>
      <c r="Z852" s="75" t="str">
        <f t="shared" si="13"/>
        <v>CAISO_CCGT1</v>
      </c>
      <c r="AA852" s="75">
        <f>IF(IFERROR(MATCH(C852,REN_Existing_Resources!E:E,0),FALSE),1,0)</f>
        <v>0</v>
      </c>
    </row>
    <row r="853" spans="2:27" x14ac:dyDescent="0.25">
      <c r="B853" s="29" t="s">
        <v>3334</v>
      </c>
      <c r="C853" s="29" t="s">
        <v>4783</v>
      </c>
      <c r="D853" s="29" t="s">
        <v>3351</v>
      </c>
      <c r="E853" s="29" t="s">
        <v>3418</v>
      </c>
      <c r="F853" s="29" t="s">
        <v>4784</v>
      </c>
      <c r="G853" s="29" t="s">
        <v>4785</v>
      </c>
      <c r="H853" s="13" t="s">
        <v>3370</v>
      </c>
      <c r="I853" s="13" t="s">
        <v>3439</v>
      </c>
      <c r="J853" s="30" t="s">
        <v>3860</v>
      </c>
      <c r="K853" s="31">
        <v>525</v>
      </c>
      <c r="L853" s="31">
        <v>484.5</v>
      </c>
      <c r="M853" s="31">
        <v>337.7516605839416</v>
      </c>
      <c r="N853" s="32">
        <v>52881.525547445257</v>
      </c>
      <c r="O853" s="32">
        <v>6829.5586022870948</v>
      </c>
      <c r="P853" s="32">
        <v>7083.5578763963313</v>
      </c>
      <c r="Q853" s="32">
        <v>212.68248175182481</v>
      </c>
      <c r="R853" s="32">
        <v>212.68248175182481</v>
      </c>
      <c r="S853" s="32"/>
      <c r="T853" s="33">
        <v>1</v>
      </c>
      <c r="U853" s="33">
        <v>1</v>
      </c>
      <c r="V853" s="30">
        <v>38736</v>
      </c>
      <c r="W853" s="30"/>
      <c r="X853" s="34">
        <v>55153</v>
      </c>
      <c r="Y853" s="16">
        <v>1</v>
      </c>
      <c r="Z853" s="75" t="str">
        <f t="shared" si="13"/>
        <v>CAISO_CCGT1</v>
      </c>
      <c r="AA853" s="75">
        <f>IF(IFERROR(MATCH(C853,REN_Existing_Resources!E:E,0),FALSE),1,0)</f>
        <v>0</v>
      </c>
    </row>
    <row r="854" spans="2:27" x14ac:dyDescent="0.25">
      <c r="B854" s="29" t="s">
        <v>3334</v>
      </c>
      <c r="C854" s="29" t="s">
        <v>4786</v>
      </c>
      <c r="D854" s="29" t="s">
        <v>3351</v>
      </c>
      <c r="E854" s="29" t="s">
        <v>3418</v>
      </c>
      <c r="F854" s="29" t="s">
        <v>4787</v>
      </c>
      <c r="G854" s="29"/>
      <c r="H854" s="13" t="s">
        <v>3362</v>
      </c>
      <c r="I854" s="13" t="s">
        <v>3338</v>
      </c>
      <c r="J854" s="30" t="s">
        <v>3364</v>
      </c>
      <c r="K854" s="35">
        <v>0.12</v>
      </c>
      <c r="L854" s="35">
        <v>0.12</v>
      </c>
      <c r="M854" s="35">
        <v>0.12</v>
      </c>
      <c r="N854" s="32"/>
      <c r="O854" s="32">
        <v>7606.0303582401057</v>
      </c>
      <c r="P854" s="32">
        <v>7606.0303582401057</v>
      </c>
      <c r="Q854" s="32"/>
      <c r="R854" s="32"/>
      <c r="S854" s="32"/>
      <c r="T854" s="33">
        <v>1</v>
      </c>
      <c r="U854" s="33">
        <v>1</v>
      </c>
      <c r="V854" s="30">
        <v>32509</v>
      </c>
      <c r="W854" s="30"/>
      <c r="X854" s="34">
        <v>55153</v>
      </c>
      <c r="Y854" s="16">
        <v>1</v>
      </c>
      <c r="Z854" s="75" t="str">
        <f t="shared" si="13"/>
        <v>CAISO_CHP</v>
      </c>
      <c r="AA854" s="75">
        <f>IF(IFERROR(MATCH(C854,REN_Existing_Resources!E:E,0),FALSE),1,0)</f>
        <v>0</v>
      </c>
    </row>
    <row r="855" spans="2:27" x14ac:dyDescent="0.25">
      <c r="B855" s="29" t="s">
        <v>3334</v>
      </c>
      <c r="C855" s="29" t="s">
        <v>1431</v>
      </c>
      <c r="D855" s="29" t="s">
        <v>3351</v>
      </c>
      <c r="E855" s="29" t="s">
        <v>3418</v>
      </c>
      <c r="F855" s="29" t="s">
        <v>4788</v>
      </c>
      <c r="G855" s="29"/>
      <c r="H855" s="13" t="s">
        <v>3337</v>
      </c>
      <c r="I855" s="13" t="s">
        <v>3338</v>
      </c>
      <c r="J855" s="30"/>
      <c r="K855" s="31">
        <v>2</v>
      </c>
      <c r="L855" s="31">
        <v>0.64</v>
      </c>
      <c r="M855" s="31"/>
      <c r="N855" s="32"/>
      <c r="O855" s="32"/>
      <c r="P855" s="32"/>
      <c r="Q855" s="32"/>
      <c r="R855" s="32"/>
      <c r="S855" s="32"/>
      <c r="T855" s="33">
        <v>0</v>
      </c>
      <c r="U855" s="33">
        <v>1</v>
      </c>
      <c r="V855" s="30">
        <v>40625</v>
      </c>
      <c r="W855" s="30"/>
      <c r="X855" s="34">
        <v>55153</v>
      </c>
      <c r="Y855" s="16">
        <v>1</v>
      </c>
      <c r="Z855" s="75" t="str">
        <f t="shared" si="13"/>
        <v>RenExistRes</v>
      </c>
      <c r="AA855" s="75">
        <f>IF(IFERROR(MATCH(C855,REN_Existing_Resources!E:E,0),FALSE),1,0)</f>
        <v>1</v>
      </c>
    </row>
    <row r="856" spans="2:27" x14ac:dyDescent="0.25">
      <c r="B856" s="29" t="s">
        <v>3334</v>
      </c>
      <c r="C856" s="29" t="s">
        <v>1393</v>
      </c>
      <c r="D856" s="29" t="s">
        <v>3351</v>
      </c>
      <c r="E856" s="29" t="s">
        <v>3418</v>
      </c>
      <c r="F856" s="29" t="s">
        <v>4789</v>
      </c>
      <c r="G856" s="29"/>
      <c r="H856" s="13" t="s">
        <v>3337</v>
      </c>
      <c r="I856" s="13" t="s">
        <v>3338</v>
      </c>
      <c r="J856" s="30"/>
      <c r="K856" s="31">
        <v>2.5</v>
      </c>
      <c r="L856" s="31">
        <v>1.1499999999999999</v>
      </c>
      <c r="M856" s="31"/>
      <c r="N856" s="32"/>
      <c r="O856" s="32"/>
      <c r="P856" s="32"/>
      <c r="Q856" s="32"/>
      <c r="R856" s="32"/>
      <c r="S856" s="32"/>
      <c r="T856" s="33">
        <v>0</v>
      </c>
      <c r="U856" s="33">
        <v>1</v>
      </c>
      <c r="V856" s="30">
        <v>41237</v>
      </c>
      <c r="W856" s="30"/>
      <c r="X856" s="34">
        <v>55153</v>
      </c>
      <c r="Y856" s="16">
        <v>1</v>
      </c>
      <c r="Z856" s="75" t="str">
        <f t="shared" si="13"/>
        <v>RenExistRes</v>
      </c>
      <c r="AA856" s="75">
        <f>IF(IFERROR(MATCH(C856,REN_Existing_Resources!E:E,0),FALSE),1,0)</f>
        <v>1</v>
      </c>
    </row>
    <row r="857" spans="2:27" x14ac:dyDescent="0.25">
      <c r="B857" s="29" t="s">
        <v>3334</v>
      </c>
      <c r="C857" s="29" t="s">
        <v>1399</v>
      </c>
      <c r="D857" s="29" t="s">
        <v>3351</v>
      </c>
      <c r="E857" s="29" t="s">
        <v>3418</v>
      </c>
      <c r="F857" s="29" t="s">
        <v>4790</v>
      </c>
      <c r="G857" s="29"/>
      <c r="H857" s="13" t="s">
        <v>3337</v>
      </c>
      <c r="I857" s="13" t="s">
        <v>3338</v>
      </c>
      <c r="J857" s="30"/>
      <c r="K857" s="31">
        <v>2.5</v>
      </c>
      <c r="L857" s="31">
        <v>1.03</v>
      </c>
      <c r="M857" s="31"/>
      <c r="N857" s="32"/>
      <c r="O857" s="32"/>
      <c r="P857" s="32"/>
      <c r="Q857" s="32"/>
      <c r="R857" s="32"/>
      <c r="S857" s="32"/>
      <c r="T857" s="33">
        <v>0</v>
      </c>
      <c r="U857" s="33">
        <v>1</v>
      </c>
      <c r="V857" s="30">
        <v>41237</v>
      </c>
      <c r="W857" s="30"/>
      <c r="X857" s="34">
        <v>55153</v>
      </c>
      <c r="Y857" s="16">
        <v>1</v>
      </c>
      <c r="Z857" s="75" t="str">
        <f t="shared" si="13"/>
        <v>RenExistRes</v>
      </c>
      <c r="AA857" s="75">
        <f>IF(IFERROR(MATCH(C857,REN_Existing_Resources!E:E,0),FALSE),1,0)</f>
        <v>1</v>
      </c>
    </row>
    <row r="858" spans="2:27" x14ac:dyDescent="0.25">
      <c r="B858" s="29" t="s">
        <v>3334</v>
      </c>
      <c r="C858" s="29" t="s">
        <v>1411</v>
      </c>
      <c r="D858" s="29" t="s">
        <v>3351</v>
      </c>
      <c r="E858" s="29" t="s">
        <v>3418</v>
      </c>
      <c r="F858" s="29" t="s">
        <v>4791</v>
      </c>
      <c r="G858" s="29"/>
      <c r="H858" s="13" t="s">
        <v>3337</v>
      </c>
      <c r="I858" s="13" t="s">
        <v>3338</v>
      </c>
      <c r="J858" s="30"/>
      <c r="K858" s="31">
        <v>3.5</v>
      </c>
      <c r="L858" s="31">
        <v>0.91</v>
      </c>
      <c r="M858" s="31"/>
      <c r="N858" s="32"/>
      <c r="O858" s="32"/>
      <c r="P858" s="32"/>
      <c r="Q858" s="32"/>
      <c r="R858" s="32"/>
      <c r="S858" s="32"/>
      <c r="T858" s="33">
        <v>0</v>
      </c>
      <c r="U858" s="33">
        <v>1</v>
      </c>
      <c r="V858" s="30">
        <v>41442</v>
      </c>
      <c r="W858" s="30"/>
      <c r="X858" s="34">
        <v>55153</v>
      </c>
      <c r="Y858" s="16">
        <v>1</v>
      </c>
      <c r="Z858" s="75" t="str">
        <f t="shared" si="13"/>
        <v>RenExistRes</v>
      </c>
      <c r="AA858" s="75">
        <f>IF(IFERROR(MATCH(C858,REN_Existing_Resources!E:E,0),FALSE),1,0)</f>
        <v>1</v>
      </c>
    </row>
    <row r="859" spans="2:27" x14ac:dyDescent="0.25">
      <c r="B859" s="29" t="s">
        <v>3334</v>
      </c>
      <c r="C859" s="29" t="s">
        <v>1416</v>
      </c>
      <c r="D859" s="29" t="s">
        <v>3351</v>
      </c>
      <c r="E859" s="29" t="s">
        <v>3418</v>
      </c>
      <c r="F859" s="29" t="s">
        <v>4792</v>
      </c>
      <c r="G859" s="29"/>
      <c r="H859" s="13" t="s">
        <v>3337</v>
      </c>
      <c r="I859" s="13" t="s">
        <v>3338</v>
      </c>
      <c r="J859" s="30"/>
      <c r="K859" s="31">
        <v>3.5</v>
      </c>
      <c r="L859" s="31">
        <v>0.87</v>
      </c>
      <c r="M859" s="31"/>
      <c r="N859" s="32"/>
      <c r="O859" s="32"/>
      <c r="P859" s="32"/>
      <c r="Q859" s="32"/>
      <c r="R859" s="32"/>
      <c r="S859" s="32"/>
      <c r="T859" s="33">
        <v>0</v>
      </c>
      <c r="U859" s="33">
        <v>1</v>
      </c>
      <c r="V859" s="30">
        <v>41436</v>
      </c>
      <c r="W859" s="30"/>
      <c r="X859" s="34">
        <v>55153</v>
      </c>
      <c r="Y859" s="16">
        <v>1</v>
      </c>
      <c r="Z859" s="75" t="str">
        <f t="shared" si="13"/>
        <v>RenExistRes</v>
      </c>
      <c r="AA859" s="75">
        <f>IF(IFERROR(MATCH(C859,REN_Existing_Resources!E:E,0),FALSE),1,0)</f>
        <v>1</v>
      </c>
    </row>
    <row r="860" spans="2:27" x14ac:dyDescent="0.25">
      <c r="B860" s="29" t="s">
        <v>3334</v>
      </c>
      <c r="C860" s="29" t="s">
        <v>1422</v>
      </c>
      <c r="D860" s="29" t="s">
        <v>3351</v>
      </c>
      <c r="E860" s="29" t="s">
        <v>3418</v>
      </c>
      <c r="F860" s="29" t="s">
        <v>4793</v>
      </c>
      <c r="G860" s="29"/>
      <c r="H860" s="13" t="s">
        <v>3337</v>
      </c>
      <c r="I860" s="13" t="s">
        <v>3338</v>
      </c>
      <c r="J860" s="30"/>
      <c r="K860" s="31">
        <v>1.5</v>
      </c>
      <c r="L860" s="31">
        <v>0.46</v>
      </c>
      <c r="M860" s="31"/>
      <c r="N860" s="32"/>
      <c r="O860" s="32"/>
      <c r="P860" s="32"/>
      <c r="Q860" s="32"/>
      <c r="R860" s="32"/>
      <c r="S860" s="32"/>
      <c r="T860" s="33">
        <v>0</v>
      </c>
      <c r="U860" s="33">
        <v>1</v>
      </c>
      <c r="V860" s="30">
        <v>40757</v>
      </c>
      <c r="W860" s="30"/>
      <c r="X860" s="34">
        <v>55153</v>
      </c>
      <c r="Y860" s="16">
        <v>1</v>
      </c>
      <c r="Z860" s="75" t="str">
        <f t="shared" si="13"/>
        <v>RenExistRes</v>
      </c>
      <c r="AA860" s="75">
        <f>IF(IFERROR(MATCH(C860,REN_Existing_Resources!E:E,0),FALSE),1,0)</f>
        <v>1</v>
      </c>
    </row>
    <row r="861" spans="2:27" x14ac:dyDescent="0.25">
      <c r="B861" s="29" t="s">
        <v>3334</v>
      </c>
      <c r="C861" s="29" t="s">
        <v>1458</v>
      </c>
      <c r="D861" s="29" t="s">
        <v>3351</v>
      </c>
      <c r="E861" s="29" t="s">
        <v>3418</v>
      </c>
      <c r="F861" s="29" t="s">
        <v>4794</v>
      </c>
      <c r="G861" s="29"/>
      <c r="H861" s="13" t="s">
        <v>3337</v>
      </c>
      <c r="I861" s="13" t="s">
        <v>3338</v>
      </c>
      <c r="J861" s="30"/>
      <c r="K861" s="31">
        <v>5</v>
      </c>
      <c r="L861" s="31">
        <v>0</v>
      </c>
      <c r="M861" s="31"/>
      <c r="N861" s="32"/>
      <c r="O861" s="32"/>
      <c r="P861" s="32"/>
      <c r="Q861" s="32"/>
      <c r="R861" s="32"/>
      <c r="S861" s="32"/>
      <c r="T861" s="33">
        <v>0</v>
      </c>
      <c r="U861" s="33">
        <v>1</v>
      </c>
      <c r="V861" s="30">
        <v>41518</v>
      </c>
      <c r="W861" s="30"/>
      <c r="X861" s="34">
        <v>55153</v>
      </c>
      <c r="Y861" s="16">
        <v>1</v>
      </c>
      <c r="Z861" s="75" t="str">
        <f t="shared" si="13"/>
        <v>RenExistRes</v>
      </c>
      <c r="AA861" s="75">
        <f>IF(IFERROR(MATCH(C861,REN_Existing_Resources!E:E,0),FALSE),1,0)</f>
        <v>1</v>
      </c>
    </row>
    <row r="862" spans="2:27" x14ac:dyDescent="0.25">
      <c r="B862" s="29" t="s">
        <v>3334</v>
      </c>
      <c r="C862" s="29" t="s">
        <v>1281</v>
      </c>
      <c r="D862" s="29" t="s">
        <v>3351</v>
      </c>
      <c r="E862" s="29" t="s">
        <v>3418</v>
      </c>
      <c r="F862" s="29" t="s">
        <v>4795</v>
      </c>
      <c r="G862" s="29"/>
      <c r="H862" s="13" t="s">
        <v>3390</v>
      </c>
      <c r="I862" s="13" t="s">
        <v>3338</v>
      </c>
      <c r="J862" s="30"/>
      <c r="K862" s="31">
        <v>6.95</v>
      </c>
      <c r="L862" s="31">
        <v>0</v>
      </c>
      <c r="M862" s="31"/>
      <c r="N862" s="32"/>
      <c r="O862" s="32"/>
      <c r="P862" s="32"/>
      <c r="Q862" s="32"/>
      <c r="R862" s="32"/>
      <c r="S862" s="32"/>
      <c r="T862" s="33">
        <v>0</v>
      </c>
      <c r="U862" s="33">
        <v>1</v>
      </c>
      <c r="V862" s="74">
        <v>1</v>
      </c>
      <c r="W862" s="30"/>
      <c r="X862" s="34">
        <v>55153</v>
      </c>
      <c r="Y862" s="16">
        <v>1</v>
      </c>
      <c r="Z862" s="75" t="str">
        <f t="shared" si="13"/>
        <v>RenExistRes</v>
      </c>
      <c r="AA862" s="75">
        <f>IF(IFERROR(MATCH(C862,REN_Existing_Resources!E:E,0),FALSE),1,0)</f>
        <v>1</v>
      </c>
    </row>
    <row r="863" spans="2:27" x14ac:dyDescent="0.25">
      <c r="B863" s="29" t="s">
        <v>3334</v>
      </c>
      <c r="C863" s="29" t="s">
        <v>1262</v>
      </c>
      <c r="D863" s="29" t="s">
        <v>3351</v>
      </c>
      <c r="E863" s="29" t="s">
        <v>3418</v>
      </c>
      <c r="F863" s="29" t="s">
        <v>4796</v>
      </c>
      <c r="G863" s="29"/>
      <c r="H863" s="13" t="s">
        <v>3390</v>
      </c>
      <c r="I863" s="13" t="s">
        <v>3338</v>
      </c>
      <c r="J863" s="30"/>
      <c r="K863" s="31">
        <v>3.93</v>
      </c>
      <c r="L863" s="31">
        <v>0.73</v>
      </c>
      <c r="M863" s="31"/>
      <c r="N863" s="32"/>
      <c r="O863" s="32"/>
      <c r="P863" s="32"/>
      <c r="Q863" s="32"/>
      <c r="R863" s="32"/>
      <c r="S863" s="32"/>
      <c r="T863" s="33">
        <v>0</v>
      </c>
      <c r="U863" s="33">
        <v>1</v>
      </c>
      <c r="V863" s="74">
        <v>1</v>
      </c>
      <c r="W863" s="30"/>
      <c r="X863" s="34">
        <v>55153</v>
      </c>
      <c r="Y863" s="16">
        <v>1</v>
      </c>
      <c r="Z863" s="75" t="str">
        <f t="shared" si="13"/>
        <v>RenExistRes</v>
      </c>
      <c r="AA863" s="75">
        <f>IF(IFERROR(MATCH(C863,REN_Existing_Resources!E:E,0),FALSE),1,0)</f>
        <v>1</v>
      </c>
    </row>
    <row r="864" spans="2:27" x14ac:dyDescent="0.25">
      <c r="B864" s="29" t="s">
        <v>3334</v>
      </c>
      <c r="C864" s="29" t="s">
        <v>4797</v>
      </c>
      <c r="D864" s="29" t="s">
        <v>3365</v>
      </c>
      <c r="E864" s="29"/>
      <c r="F864" s="29" t="s">
        <v>4798</v>
      </c>
      <c r="G864" s="29"/>
      <c r="H864" s="13" t="s">
        <v>3461</v>
      </c>
      <c r="I864" s="13" t="s">
        <v>3338</v>
      </c>
      <c r="J864" s="30"/>
      <c r="K864" s="31">
        <v>0</v>
      </c>
      <c r="L864" s="31">
        <v>2.34</v>
      </c>
      <c r="M864" s="31"/>
      <c r="N864" s="32"/>
      <c r="O864" s="32"/>
      <c r="P864" s="32"/>
      <c r="Q864" s="32"/>
      <c r="R864" s="32"/>
      <c r="S864" s="32"/>
      <c r="T864" s="33">
        <v>1</v>
      </c>
      <c r="U864" s="33">
        <v>1</v>
      </c>
      <c r="V864" s="74">
        <v>1</v>
      </c>
      <c r="W864" s="30"/>
      <c r="X864" s="34">
        <v>55153</v>
      </c>
      <c r="Y864" s="16">
        <v>1</v>
      </c>
      <c r="Z864" s="75" t="str">
        <f t="shared" si="13"/>
        <v>Unclassified</v>
      </c>
      <c r="AA864" s="75">
        <f>IF(IFERROR(MATCH(C864,REN_Existing_Resources!E:E,0),FALSE),1,0)</f>
        <v>0</v>
      </c>
    </row>
    <row r="865" spans="2:27" x14ac:dyDescent="0.25">
      <c r="B865" s="29" t="s">
        <v>3334</v>
      </c>
      <c r="C865" s="29" t="s">
        <v>4799</v>
      </c>
      <c r="D865" s="29" t="s">
        <v>3365</v>
      </c>
      <c r="E865" s="29"/>
      <c r="F865" s="29" t="s">
        <v>4800</v>
      </c>
      <c r="G865" s="29"/>
      <c r="H865" s="13" t="s">
        <v>3461</v>
      </c>
      <c r="I865" s="13" t="s">
        <v>3338</v>
      </c>
      <c r="J865" s="30"/>
      <c r="K865" s="31">
        <v>0</v>
      </c>
      <c r="L865" s="31">
        <v>1.5</v>
      </c>
      <c r="M865" s="31"/>
      <c r="N865" s="32"/>
      <c r="O865" s="32"/>
      <c r="P865" s="32"/>
      <c r="Q865" s="32"/>
      <c r="R865" s="32"/>
      <c r="S865" s="32"/>
      <c r="T865" s="33">
        <v>1</v>
      </c>
      <c r="U865" s="33">
        <v>1</v>
      </c>
      <c r="V865" s="74">
        <v>1</v>
      </c>
      <c r="W865" s="30"/>
      <c r="X865" s="34">
        <v>55153</v>
      </c>
      <c r="Y865" s="16">
        <v>1</v>
      </c>
      <c r="Z865" s="75" t="str">
        <f t="shared" si="13"/>
        <v>Unclassified</v>
      </c>
      <c r="AA865" s="75">
        <f>IF(IFERROR(MATCH(C865,REN_Existing_Resources!E:E,0),FALSE),1,0)</f>
        <v>0</v>
      </c>
    </row>
    <row r="866" spans="2:27" x14ac:dyDescent="0.25">
      <c r="B866" s="29" t="s">
        <v>3334</v>
      </c>
      <c r="C866" s="29" t="s">
        <v>4801</v>
      </c>
      <c r="D866" s="29" t="s">
        <v>3365</v>
      </c>
      <c r="E866" s="29"/>
      <c r="F866" s="29" t="s">
        <v>4802</v>
      </c>
      <c r="G866" s="29"/>
      <c r="H866" s="13" t="s">
        <v>3461</v>
      </c>
      <c r="I866" s="13" t="s">
        <v>3338</v>
      </c>
      <c r="J866" s="30"/>
      <c r="K866" s="31">
        <v>0</v>
      </c>
      <c r="L866" s="31">
        <v>0.4</v>
      </c>
      <c r="M866" s="31"/>
      <c r="N866" s="32"/>
      <c r="O866" s="32"/>
      <c r="P866" s="32"/>
      <c r="Q866" s="32"/>
      <c r="R866" s="32"/>
      <c r="S866" s="32"/>
      <c r="T866" s="33">
        <v>1</v>
      </c>
      <c r="U866" s="33">
        <v>1</v>
      </c>
      <c r="V866" s="74">
        <v>1</v>
      </c>
      <c r="W866" s="30"/>
      <c r="X866" s="34">
        <v>55153</v>
      </c>
      <c r="Y866" s="16">
        <v>1</v>
      </c>
      <c r="Z866" s="75" t="str">
        <f t="shared" si="13"/>
        <v>Unclassified</v>
      </c>
      <c r="AA866" s="75">
        <f>IF(IFERROR(MATCH(C866,REN_Existing_Resources!E:E,0),FALSE),1,0)</f>
        <v>0</v>
      </c>
    </row>
    <row r="867" spans="2:27" x14ac:dyDescent="0.25">
      <c r="B867" s="29" t="s">
        <v>3334</v>
      </c>
      <c r="C867" s="29" t="s">
        <v>4803</v>
      </c>
      <c r="D867" s="29" t="s">
        <v>3365</v>
      </c>
      <c r="E867" s="29"/>
      <c r="F867" s="29" t="s">
        <v>4804</v>
      </c>
      <c r="G867" s="29"/>
      <c r="H867" s="13" t="s">
        <v>3461</v>
      </c>
      <c r="I867" s="13" t="s">
        <v>3338</v>
      </c>
      <c r="J867" s="30"/>
      <c r="K867" s="31">
        <v>0</v>
      </c>
      <c r="L867" s="31">
        <v>0.35</v>
      </c>
      <c r="M867" s="31"/>
      <c r="N867" s="32"/>
      <c r="O867" s="32"/>
      <c r="P867" s="32"/>
      <c r="Q867" s="32"/>
      <c r="R867" s="32"/>
      <c r="S867" s="32"/>
      <c r="T867" s="33">
        <v>1</v>
      </c>
      <c r="U867" s="33">
        <v>1</v>
      </c>
      <c r="V867" s="74">
        <v>1</v>
      </c>
      <c r="W867" s="30"/>
      <c r="X867" s="34">
        <v>55153</v>
      </c>
      <c r="Y867" s="16">
        <v>1</v>
      </c>
      <c r="Z867" s="75" t="str">
        <f t="shared" si="13"/>
        <v>Unclassified</v>
      </c>
      <c r="AA867" s="75">
        <f>IF(IFERROR(MATCH(C867,REN_Existing_Resources!E:E,0),FALSE),1,0)</f>
        <v>0</v>
      </c>
    </row>
    <row r="868" spans="2:27" x14ac:dyDescent="0.25">
      <c r="B868" s="29" t="s">
        <v>3334</v>
      </c>
      <c r="C868" s="29" t="s">
        <v>4805</v>
      </c>
      <c r="D868" s="29" t="s">
        <v>3365</v>
      </c>
      <c r="E868" s="29"/>
      <c r="F868" s="29" t="s">
        <v>4805</v>
      </c>
      <c r="G868" s="29"/>
      <c r="H868" s="13" t="s">
        <v>3461</v>
      </c>
      <c r="I868" s="13" t="s">
        <v>3338</v>
      </c>
      <c r="J868" s="30"/>
      <c r="K868" s="31">
        <v>0</v>
      </c>
      <c r="L868" s="31">
        <v>0.6</v>
      </c>
      <c r="M868" s="31"/>
      <c r="N868" s="32"/>
      <c r="O868" s="32"/>
      <c r="P868" s="32"/>
      <c r="Q868" s="32"/>
      <c r="R868" s="32"/>
      <c r="S868" s="32"/>
      <c r="T868" s="33">
        <v>1</v>
      </c>
      <c r="U868" s="33">
        <v>1</v>
      </c>
      <c r="V868" s="74">
        <v>1</v>
      </c>
      <c r="W868" s="30"/>
      <c r="X868" s="34">
        <v>55153</v>
      </c>
      <c r="Y868" s="16">
        <v>1</v>
      </c>
      <c r="Z868" s="75" t="str">
        <f t="shared" si="13"/>
        <v>Unclassified</v>
      </c>
      <c r="AA868" s="75">
        <f>IF(IFERROR(MATCH(C868,REN_Existing_Resources!E:E,0),FALSE),1,0)</f>
        <v>0</v>
      </c>
    </row>
    <row r="869" spans="2:27" x14ac:dyDescent="0.25">
      <c r="B869" s="29" t="s">
        <v>3334</v>
      </c>
      <c r="C869" s="29" t="s">
        <v>4806</v>
      </c>
      <c r="D869" s="29" t="s">
        <v>3365</v>
      </c>
      <c r="E869" s="29"/>
      <c r="F869" s="29" t="s">
        <v>4806</v>
      </c>
      <c r="G869" s="29"/>
      <c r="H869" s="13" t="s">
        <v>3461</v>
      </c>
      <c r="I869" s="13" t="s">
        <v>3338</v>
      </c>
      <c r="J869" s="30"/>
      <c r="K869" s="31">
        <v>0</v>
      </c>
      <c r="L869" s="31">
        <v>0.2</v>
      </c>
      <c r="M869" s="31"/>
      <c r="N869" s="32"/>
      <c r="O869" s="32"/>
      <c r="P869" s="32"/>
      <c r="Q869" s="32"/>
      <c r="R869" s="32"/>
      <c r="S869" s="32"/>
      <c r="T869" s="33">
        <v>1</v>
      </c>
      <c r="U869" s="33">
        <v>1</v>
      </c>
      <c r="V869" s="74">
        <v>1</v>
      </c>
      <c r="W869" s="30"/>
      <c r="X869" s="34">
        <v>55153</v>
      </c>
      <c r="Y869" s="16">
        <v>1</v>
      </c>
      <c r="Z869" s="75" t="str">
        <f t="shared" si="13"/>
        <v>Unclassified</v>
      </c>
      <c r="AA869" s="75">
        <f>IF(IFERROR(MATCH(C869,REN_Existing_Resources!E:E,0),FALSE),1,0)</f>
        <v>0</v>
      </c>
    </row>
    <row r="870" spans="2:27" x14ac:dyDescent="0.25">
      <c r="B870" s="29" t="s">
        <v>3334</v>
      </c>
      <c r="C870" s="29" t="s">
        <v>4807</v>
      </c>
      <c r="D870" s="29" t="s">
        <v>3365</v>
      </c>
      <c r="E870" s="29"/>
      <c r="F870" s="29" t="s">
        <v>4807</v>
      </c>
      <c r="G870" s="29"/>
      <c r="H870" s="13" t="s">
        <v>3461</v>
      </c>
      <c r="I870" s="13" t="s">
        <v>3338</v>
      </c>
      <c r="J870" s="30"/>
      <c r="K870" s="31">
        <v>0</v>
      </c>
      <c r="L870" s="31">
        <v>0.55000000000000004</v>
      </c>
      <c r="M870" s="31"/>
      <c r="N870" s="32"/>
      <c r="O870" s="32"/>
      <c r="P870" s="32"/>
      <c r="Q870" s="32"/>
      <c r="R870" s="32"/>
      <c r="S870" s="32"/>
      <c r="T870" s="33">
        <v>1</v>
      </c>
      <c r="U870" s="33">
        <v>1</v>
      </c>
      <c r="V870" s="74">
        <v>1</v>
      </c>
      <c r="W870" s="30"/>
      <c r="X870" s="34">
        <v>55153</v>
      </c>
      <c r="Y870" s="16">
        <v>1</v>
      </c>
      <c r="Z870" s="75" t="str">
        <f t="shared" si="13"/>
        <v>Unclassified</v>
      </c>
      <c r="AA870" s="75">
        <f>IF(IFERROR(MATCH(C870,REN_Existing_Resources!E:E,0),FALSE),1,0)</f>
        <v>0</v>
      </c>
    </row>
    <row r="871" spans="2:27" x14ac:dyDescent="0.25">
      <c r="B871" s="29" t="s">
        <v>3334</v>
      </c>
      <c r="C871" s="29" t="s">
        <v>4808</v>
      </c>
      <c r="D871" s="29" t="s">
        <v>3365</v>
      </c>
      <c r="E871" s="29"/>
      <c r="F871" s="29" t="s">
        <v>4809</v>
      </c>
      <c r="G871" s="29"/>
      <c r="H871" s="13" t="s">
        <v>3461</v>
      </c>
      <c r="I871" s="13" t="s">
        <v>3338</v>
      </c>
      <c r="J871" s="30"/>
      <c r="K871" s="31">
        <v>0</v>
      </c>
      <c r="L871" s="31">
        <v>0.16</v>
      </c>
      <c r="M871" s="31"/>
      <c r="N871" s="32"/>
      <c r="O871" s="32"/>
      <c r="P871" s="32"/>
      <c r="Q871" s="32"/>
      <c r="R871" s="32"/>
      <c r="S871" s="32"/>
      <c r="T871" s="33">
        <v>1</v>
      </c>
      <c r="U871" s="33">
        <v>1</v>
      </c>
      <c r="V871" s="74">
        <v>1</v>
      </c>
      <c r="W871" s="30"/>
      <c r="X871" s="34">
        <v>55153</v>
      </c>
      <c r="Y871" s="16">
        <v>1</v>
      </c>
      <c r="Z871" s="75" t="str">
        <f t="shared" si="13"/>
        <v>Unclassified</v>
      </c>
      <c r="AA871" s="75">
        <f>IF(IFERROR(MATCH(C871,REN_Existing_Resources!E:E,0),FALSE),1,0)</f>
        <v>0</v>
      </c>
    </row>
    <row r="872" spans="2:27" x14ac:dyDescent="0.25">
      <c r="B872" s="29" t="s">
        <v>3334</v>
      </c>
      <c r="C872" s="29" t="s">
        <v>4810</v>
      </c>
      <c r="D872" s="29" t="s">
        <v>3365</v>
      </c>
      <c r="E872" s="29"/>
      <c r="F872" s="29" t="s">
        <v>4810</v>
      </c>
      <c r="G872" s="29"/>
      <c r="H872" s="13" t="s">
        <v>3461</v>
      </c>
      <c r="I872" s="13" t="s">
        <v>3338</v>
      </c>
      <c r="J872" s="30"/>
      <c r="K872" s="31">
        <v>0</v>
      </c>
      <c r="L872" s="31">
        <v>0.2</v>
      </c>
      <c r="M872" s="31"/>
      <c r="N872" s="32"/>
      <c r="O872" s="32"/>
      <c r="P872" s="32"/>
      <c r="Q872" s="32"/>
      <c r="R872" s="32"/>
      <c r="S872" s="32"/>
      <c r="T872" s="33">
        <v>1</v>
      </c>
      <c r="U872" s="33">
        <v>1</v>
      </c>
      <c r="V872" s="74">
        <v>1</v>
      </c>
      <c r="W872" s="30"/>
      <c r="X872" s="34">
        <v>55153</v>
      </c>
      <c r="Y872" s="16">
        <v>1</v>
      </c>
      <c r="Z872" s="75" t="str">
        <f t="shared" si="13"/>
        <v>Unclassified</v>
      </c>
      <c r="AA872" s="75">
        <f>IF(IFERROR(MATCH(C872,REN_Existing_Resources!E:E,0),FALSE),1,0)</f>
        <v>0</v>
      </c>
    </row>
    <row r="873" spans="2:27" x14ac:dyDescent="0.25">
      <c r="B873" s="29" t="s">
        <v>3334</v>
      </c>
      <c r="C873" s="29" t="s">
        <v>4811</v>
      </c>
      <c r="D873" s="29" t="s">
        <v>3365</v>
      </c>
      <c r="E873" s="29"/>
      <c r="F873" s="29" t="s">
        <v>4812</v>
      </c>
      <c r="G873" s="29"/>
      <c r="H873" s="13" t="s">
        <v>3461</v>
      </c>
      <c r="I873" s="13" t="s">
        <v>3338</v>
      </c>
      <c r="J873" s="30"/>
      <c r="K873" s="31">
        <v>0</v>
      </c>
      <c r="L873" s="31">
        <v>1.4</v>
      </c>
      <c r="M873" s="31"/>
      <c r="N873" s="32"/>
      <c r="O873" s="32"/>
      <c r="P873" s="32"/>
      <c r="Q873" s="32"/>
      <c r="R873" s="32"/>
      <c r="S873" s="32"/>
      <c r="T873" s="33">
        <v>1</v>
      </c>
      <c r="U873" s="33">
        <v>1</v>
      </c>
      <c r="V873" s="74">
        <v>1</v>
      </c>
      <c r="W873" s="30"/>
      <c r="X873" s="34">
        <v>55153</v>
      </c>
      <c r="Y873" s="16">
        <v>1</v>
      </c>
      <c r="Z873" s="75" t="str">
        <f t="shared" si="13"/>
        <v>Unclassified</v>
      </c>
      <c r="AA873" s="75">
        <f>IF(IFERROR(MATCH(C873,REN_Existing_Resources!E:E,0),FALSE),1,0)</f>
        <v>0</v>
      </c>
    </row>
    <row r="874" spans="2:27" x14ac:dyDescent="0.25">
      <c r="B874" s="29" t="s">
        <v>3334</v>
      </c>
      <c r="C874" s="29" t="s">
        <v>4813</v>
      </c>
      <c r="D874" s="29" t="s">
        <v>3365</v>
      </c>
      <c r="E874" s="29"/>
      <c r="F874" s="29" t="s">
        <v>4814</v>
      </c>
      <c r="G874" s="29"/>
      <c r="H874" s="13" t="s">
        <v>3461</v>
      </c>
      <c r="I874" s="13" t="s">
        <v>3338</v>
      </c>
      <c r="J874" s="30"/>
      <c r="K874" s="31">
        <v>0</v>
      </c>
      <c r="L874" s="31">
        <v>1.5</v>
      </c>
      <c r="M874" s="31"/>
      <c r="N874" s="32"/>
      <c r="O874" s="32"/>
      <c r="P874" s="32"/>
      <c r="Q874" s="32"/>
      <c r="R874" s="32"/>
      <c r="S874" s="32"/>
      <c r="T874" s="33">
        <v>1</v>
      </c>
      <c r="U874" s="33">
        <v>1</v>
      </c>
      <c r="V874" s="74">
        <v>1</v>
      </c>
      <c r="W874" s="30"/>
      <c r="X874" s="34">
        <v>55153</v>
      </c>
      <c r="Y874" s="16">
        <v>1</v>
      </c>
      <c r="Z874" s="75" t="str">
        <f t="shared" si="13"/>
        <v>Unclassified</v>
      </c>
      <c r="AA874" s="75">
        <f>IF(IFERROR(MATCH(C874,REN_Existing_Resources!E:E,0),FALSE),1,0)</f>
        <v>0</v>
      </c>
    </row>
    <row r="875" spans="2:27" x14ac:dyDescent="0.25">
      <c r="B875" s="29" t="s">
        <v>3334</v>
      </c>
      <c r="C875" s="29" t="s">
        <v>4815</v>
      </c>
      <c r="D875" s="29" t="s">
        <v>3365</v>
      </c>
      <c r="E875" s="29"/>
      <c r="F875" s="29" t="s">
        <v>4816</v>
      </c>
      <c r="G875" s="29"/>
      <c r="H875" s="13" t="s">
        <v>3461</v>
      </c>
      <c r="I875" s="13" t="s">
        <v>3338</v>
      </c>
      <c r="J875" s="30"/>
      <c r="K875" s="31">
        <v>0</v>
      </c>
      <c r="L875" s="31">
        <v>0.1</v>
      </c>
      <c r="M875" s="31"/>
      <c r="N875" s="32"/>
      <c r="O875" s="32"/>
      <c r="P875" s="32"/>
      <c r="Q875" s="32"/>
      <c r="R875" s="32"/>
      <c r="S875" s="32"/>
      <c r="T875" s="33">
        <v>1</v>
      </c>
      <c r="U875" s="33">
        <v>1</v>
      </c>
      <c r="V875" s="74">
        <v>1</v>
      </c>
      <c r="W875" s="30"/>
      <c r="X875" s="34">
        <v>55153</v>
      </c>
      <c r="Y875" s="16">
        <v>1</v>
      </c>
      <c r="Z875" s="75" t="str">
        <f t="shared" si="13"/>
        <v>Unclassified</v>
      </c>
      <c r="AA875" s="75">
        <f>IF(IFERROR(MATCH(C875,REN_Existing_Resources!E:E,0),FALSE),1,0)</f>
        <v>0</v>
      </c>
    </row>
    <row r="876" spans="2:27" x14ac:dyDescent="0.25">
      <c r="B876" s="29" t="s">
        <v>3334</v>
      </c>
      <c r="C876" s="29" t="s">
        <v>4817</v>
      </c>
      <c r="D876" s="29" t="s">
        <v>3365</v>
      </c>
      <c r="E876" s="29"/>
      <c r="F876" s="29" t="s">
        <v>4818</v>
      </c>
      <c r="G876" s="29"/>
      <c r="H876" s="13" t="s">
        <v>3461</v>
      </c>
      <c r="I876" s="13" t="s">
        <v>3338</v>
      </c>
      <c r="J876" s="30"/>
      <c r="K876" s="31">
        <v>0</v>
      </c>
      <c r="L876" s="31">
        <v>0.4</v>
      </c>
      <c r="M876" s="31"/>
      <c r="N876" s="32"/>
      <c r="O876" s="32"/>
      <c r="P876" s="32"/>
      <c r="Q876" s="32"/>
      <c r="R876" s="32"/>
      <c r="S876" s="32"/>
      <c r="T876" s="33">
        <v>1</v>
      </c>
      <c r="U876" s="33">
        <v>1</v>
      </c>
      <c r="V876" s="74">
        <v>1</v>
      </c>
      <c r="W876" s="30"/>
      <c r="X876" s="34">
        <v>55153</v>
      </c>
      <c r="Y876" s="16">
        <v>1</v>
      </c>
      <c r="Z876" s="75" t="str">
        <f t="shared" si="13"/>
        <v>Unclassified</v>
      </c>
      <c r="AA876" s="75">
        <f>IF(IFERROR(MATCH(C876,REN_Existing_Resources!E:E,0),FALSE),1,0)</f>
        <v>0</v>
      </c>
    </row>
    <row r="877" spans="2:27" x14ac:dyDescent="0.25">
      <c r="B877" s="29" t="s">
        <v>3334</v>
      </c>
      <c r="C877" s="29" t="s">
        <v>4819</v>
      </c>
      <c r="D877" s="29" t="s">
        <v>3365</v>
      </c>
      <c r="E877" s="29"/>
      <c r="F877" s="29" t="s">
        <v>4819</v>
      </c>
      <c r="G877" s="29"/>
      <c r="H877" s="13" t="s">
        <v>3461</v>
      </c>
      <c r="I877" s="13" t="s">
        <v>3338</v>
      </c>
      <c r="J877" s="30"/>
      <c r="K877" s="31">
        <v>0</v>
      </c>
      <c r="L877" s="31">
        <v>0.8</v>
      </c>
      <c r="M877" s="31"/>
      <c r="N877" s="32"/>
      <c r="O877" s="32"/>
      <c r="P877" s="32"/>
      <c r="Q877" s="32"/>
      <c r="R877" s="32"/>
      <c r="S877" s="32"/>
      <c r="T877" s="33">
        <v>1</v>
      </c>
      <c r="U877" s="33">
        <v>1</v>
      </c>
      <c r="V877" s="74">
        <v>1</v>
      </c>
      <c r="W877" s="30"/>
      <c r="X877" s="34">
        <v>55153</v>
      </c>
      <c r="Y877" s="16">
        <v>1</v>
      </c>
      <c r="Z877" s="75" t="str">
        <f t="shared" si="13"/>
        <v>Unclassified</v>
      </c>
      <c r="AA877" s="75">
        <f>IF(IFERROR(MATCH(C877,REN_Existing_Resources!E:E,0),FALSE),1,0)</f>
        <v>0</v>
      </c>
    </row>
    <row r="878" spans="2:27" x14ac:dyDescent="0.25">
      <c r="B878" s="29" t="s">
        <v>3334</v>
      </c>
      <c r="C878" s="29" t="s">
        <v>4820</v>
      </c>
      <c r="D878" s="29" t="s">
        <v>3365</v>
      </c>
      <c r="E878" s="29"/>
      <c r="F878" s="29" t="s">
        <v>4820</v>
      </c>
      <c r="G878" s="29"/>
      <c r="H878" s="13" t="s">
        <v>3461</v>
      </c>
      <c r="I878" s="13" t="s">
        <v>3338</v>
      </c>
      <c r="J878" s="30"/>
      <c r="K878" s="31">
        <v>0</v>
      </c>
      <c r="L878" s="31">
        <v>0.6</v>
      </c>
      <c r="M878" s="31"/>
      <c r="N878" s="32"/>
      <c r="O878" s="32"/>
      <c r="P878" s="32"/>
      <c r="Q878" s="32"/>
      <c r="R878" s="32"/>
      <c r="S878" s="32"/>
      <c r="T878" s="33">
        <v>1</v>
      </c>
      <c r="U878" s="33">
        <v>1</v>
      </c>
      <c r="V878" s="74">
        <v>1</v>
      </c>
      <c r="W878" s="30"/>
      <c r="X878" s="34">
        <v>55153</v>
      </c>
      <c r="Y878" s="16">
        <v>1</v>
      </c>
      <c r="Z878" s="75" t="str">
        <f t="shared" si="13"/>
        <v>Unclassified</v>
      </c>
      <c r="AA878" s="75">
        <f>IF(IFERROR(MATCH(C878,REN_Existing_Resources!E:E,0),FALSE),1,0)</f>
        <v>0</v>
      </c>
    </row>
    <row r="879" spans="2:27" x14ac:dyDescent="0.25">
      <c r="B879" s="29" t="s">
        <v>3334</v>
      </c>
      <c r="C879" s="29" t="s">
        <v>4821</v>
      </c>
      <c r="D879" s="29" t="s">
        <v>3365</v>
      </c>
      <c r="E879" s="29"/>
      <c r="F879" s="29" t="s">
        <v>4822</v>
      </c>
      <c r="G879" s="29"/>
      <c r="H879" s="13" t="s">
        <v>3461</v>
      </c>
      <c r="I879" s="13" t="s">
        <v>3338</v>
      </c>
      <c r="J879" s="30"/>
      <c r="K879" s="31">
        <v>0</v>
      </c>
      <c r="L879" s="31">
        <v>0.14000000000000001</v>
      </c>
      <c r="M879" s="31"/>
      <c r="N879" s="32"/>
      <c r="O879" s="32"/>
      <c r="P879" s="32"/>
      <c r="Q879" s="32"/>
      <c r="R879" s="32"/>
      <c r="S879" s="32"/>
      <c r="T879" s="33">
        <v>1</v>
      </c>
      <c r="U879" s="33">
        <v>1</v>
      </c>
      <c r="V879" s="74">
        <v>1</v>
      </c>
      <c r="W879" s="30"/>
      <c r="X879" s="34">
        <v>55153</v>
      </c>
      <c r="Y879" s="16">
        <v>1</v>
      </c>
      <c r="Z879" s="75" t="str">
        <f t="shared" si="13"/>
        <v>Unclassified</v>
      </c>
      <c r="AA879" s="75">
        <f>IF(IFERROR(MATCH(C879,REN_Existing_Resources!E:E,0),FALSE),1,0)</f>
        <v>0</v>
      </c>
    </row>
    <row r="880" spans="2:27" x14ac:dyDescent="0.25">
      <c r="B880" s="29" t="s">
        <v>3334</v>
      </c>
      <c r="C880" s="29" t="s">
        <v>4823</v>
      </c>
      <c r="D880" s="29" t="s">
        <v>3365</v>
      </c>
      <c r="E880" s="29"/>
      <c r="F880" s="29" t="s">
        <v>4824</v>
      </c>
      <c r="G880" s="29"/>
      <c r="H880" s="13" t="s">
        <v>3461</v>
      </c>
      <c r="I880" s="13" t="s">
        <v>3338</v>
      </c>
      <c r="J880" s="30"/>
      <c r="K880" s="31">
        <v>0</v>
      </c>
      <c r="L880" s="31">
        <v>1.08</v>
      </c>
      <c r="M880" s="31"/>
      <c r="N880" s="32"/>
      <c r="O880" s="32"/>
      <c r="P880" s="32"/>
      <c r="Q880" s="32"/>
      <c r="R880" s="32"/>
      <c r="S880" s="32"/>
      <c r="T880" s="33">
        <v>1</v>
      </c>
      <c r="U880" s="33">
        <v>1</v>
      </c>
      <c r="V880" s="74">
        <v>1</v>
      </c>
      <c r="W880" s="30"/>
      <c r="X880" s="34">
        <v>55153</v>
      </c>
      <c r="Y880" s="16">
        <v>1</v>
      </c>
      <c r="Z880" s="75" t="str">
        <f t="shared" si="13"/>
        <v>Unclassified</v>
      </c>
      <c r="AA880" s="75">
        <f>IF(IFERROR(MATCH(C880,REN_Existing_Resources!E:E,0),FALSE),1,0)</f>
        <v>0</v>
      </c>
    </row>
    <row r="881" spans="2:27" x14ac:dyDescent="0.25">
      <c r="B881" s="29" t="s">
        <v>3334</v>
      </c>
      <c r="C881" s="29" t="s">
        <v>4825</v>
      </c>
      <c r="D881" s="29" t="s">
        <v>3365</v>
      </c>
      <c r="E881" s="29"/>
      <c r="F881" s="29" t="s">
        <v>4825</v>
      </c>
      <c r="G881" s="29"/>
      <c r="H881" s="13" t="s">
        <v>3461</v>
      </c>
      <c r="I881" s="13" t="s">
        <v>3338</v>
      </c>
      <c r="J881" s="30"/>
      <c r="K881" s="31">
        <v>0</v>
      </c>
      <c r="L881" s="31">
        <v>0.6</v>
      </c>
      <c r="M881" s="31"/>
      <c r="N881" s="32"/>
      <c r="O881" s="32"/>
      <c r="P881" s="32"/>
      <c r="Q881" s="32"/>
      <c r="R881" s="32"/>
      <c r="S881" s="32"/>
      <c r="T881" s="33">
        <v>1</v>
      </c>
      <c r="U881" s="33">
        <v>1</v>
      </c>
      <c r="V881" s="74">
        <v>1</v>
      </c>
      <c r="W881" s="30"/>
      <c r="X881" s="34">
        <v>55153</v>
      </c>
      <c r="Y881" s="16">
        <v>1</v>
      </c>
      <c r="Z881" s="75" t="str">
        <f t="shared" si="13"/>
        <v>Unclassified</v>
      </c>
      <c r="AA881" s="75">
        <f>IF(IFERROR(MATCH(C881,REN_Existing_Resources!E:E,0),FALSE),1,0)</f>
        <v>0</v>
      </c>
    </row>
    <row r="882" spans="2:27" x14ac:dyDescent="0.25">
      <c r="B882" s="29" t="s">
        <v>3334</v>
      </c>
      <c r="C882" s="29" t="s">
        <v>4826</v>
      </c>
      <c r="D882" s="29" t="s">
        <v>3365</v>
      </c>
      <c r="E882" s="29"/>
      <c r="F882" s="29" t="s">
        <v>4826</v>
      </c>
      <c r="G882" s="29"/>
      <c r="H882" s="13" t="s">
        <v>3461</v>
      </c>
      <c r="I882" s="13" t="s">
        <v>3338</v>
      </c>
      <c r="J882" s="30"/>
      <c r="K882" s="31">
        <v>0</v>
      </c>
      <c r="L882" s="31">
        <v>0.55000000000000004</v>
      </c>
      <c r="M882" s="31"/>
      <c r="N882" s="32"/>
      <c r="O882" s="32"/>
      <c r="P882" s="32"/>
      <c r="Q882" s="32"/>
      <c r="R882" s="32"/>
      <c r="S882" s="32"/>
      <c r="T882" s="33">
        <v>1</v>
      </c>
      <c r="U882" s="33">
        <v>1</v>
      </c>
      <c r="V882" s="74">
        <v>1</v>
      </c>
      <c r="W882" s="30"/>
      <c r="X882" s="34">
        <v>55153</v>
      </c>
      <c r="Y882" s="16">
        <v>1</v>
      </c>
      <c r="Z882" s="75" t="str">
        <f t="shared" si="13"/>
        <v>Unclassified</v>
      </c>
      <c r="AA882" s="75">
        <f>IF(IFERROR(MATCH(C882,REN_Existing_Resources!E:E,0),FALSE),1,0)</f>
        <v>0</v>
      </c>
    </row>
    <row r="883" spans="2:27" x14ac:dyDescent="0.25">
      <c r="B883" s="29" t="s">
        <v>3334</v>
      </c>
      <c r="C883" s="29" t="s">
        <v>4827</v>
      </c>
      <c r="D883" s="29" t="s">
        <v>3397</v>
      </c>
      <c r="E883" s="29" t="s">
        <v>1901</v>
      </c>
      <c r="F883" s="29" t="s">
        <v>4828</v>
      </c>
      <c r="G883" s="29" t="s">
        <v>4829</v>
      </c>
      <c r="H883" s="13" t="s">
        <v>3370</v>
      </c>
      <c r="I883" s="13" t="s">
        <v>3439</v>
      </c>
      <c r="J883" s="30" t="s">
        <v>3860</v>
      </c>
      <c r="K883" s="31">
        <v>575</v>
      </c>
      <c r="L883" s="31">
        <v>565.61</v>
      </c>
      <c r="M883" s="31">
        <v>305.1897419928826</v>
      </c>
      <c r="N883" s="32">
        <v>50982.651245551599</v>
      </c>
      <c r="O883" s="32">
        <v>6797.1036082664568</v>
      </c>
      <c r="P883" s="32">
        <v>7351.7934899677302</v>
      </c>
      <c r="Q883" s="32">
        <v>226.11209964412811</v>
      </c>
      <c r="R883" s="32">
        <v>226.52135231316726</v>
      </c>
      <c r="S883" s="32"/>
      <c r="T883" s="33">
        <v>1</v>
      </c>
      <c r="U883" s="33">
        <v>1</v>
      </c>
      <c r="V883" s="30">
        <v>38807</v>
      </c>
      <c r="W883" s="30"/>
      <c r="X883" s="34">
        <v>55153</v>
      </c>
      <c r="Y883" s="16">
        <v>1</v>
      </c>
      <c r="Z883" s="75" t="str">
        <f t="shared" si="13"/>
        <v>CAISO_CCGT1</v>
      </c>
      <c r="AA883" s="75">
        <f>IF(IFERROR(MATCH(C883,REN_Existing_Resources!E:E,0),FALSE),1,0)</f>
        <v>0</v>
      </c>
    </row>
    <row r="884" spans="2:27" x14ac:dyDescent="0.25">
      <c r="B884" s="29" t="s">
        <v>3334</v>
      </c>
      <c r="C884" s="29" t="s">
        <v>678</v>
      </c>
      <c r="D884" s="29" t="s">
        <v>134</v>
      </c>
      <c r="E884" s="29" t="s">
        <v>3446</v>
      </c>
      <c r="F884" s="29" t="s">
        <v>677</v>
      </c>
      <c r="G884" s="29"/>
      <c r="H884" s="13" t="s">
        <v>3337</v>
      </c>
      <c r="I884" s="13" t="s">
        <v>3338</v>
      </c>
      <c r="J884" s="30"/>
      <c r="K884" s="31">
        <v>15</v>
      </c>
      <c r="L884" s="31">
        <v>6.37</v>
      </c>
      <c r="M884" s="31"/>
      <c r="N884" s="32"/>
      <c r="O884" s="32"/>
      <c r="P884" s="32"/>
      <c r="Q884" s="32"/>
      <c r="R884" s="32"/>
      <c r="S884" s="32"/>
      <c r="T884" s="33">
        <v>0</v>
      </c>
      <c r="U884" s="33">
        <v>1</v>
      </c>
      <c r="V884" s="30">
        <v>40823</v>
      </c>
      <c r="W884" s="30"/>
      <c r="X884" s="34">
        <v>55153</v>
      </c>
      <c r="Y884" s="16">
        <v>1</v>
      </c>
      <c r="Z884" s="75" t="str">
        <f t="shared" si="13"/>
        <v>RenExistRes</v>
      </c>
      <c r="AA884" s="75">
        <f>IF(IFERROR(MATCH(C884,REN_Existing_Resources!E:E,0),FALSE),1,0)</f>
        <v>1</v>
      </c>
    </row>
    <row r="885" spans="2:27" x14ac:dyDescent="0.25">
      <c r="B885" s="29" t="s">
        <v>3334</v>
      </c>
      <c r="C885" s="29" t="s">
        <v>675</v>
      </c>
      <c r="D885" s="29" t="s">
        <v>134</v>
      </c>
      <c r="E885" s="29" t="s">
        <v>3446</v>
      </c>
      <c r="F885" s="29" t="s">
        <v>674</v>
      </c>
      <c r="G885" s="29"/>
      <c r="H885" s="13" t="s">
        <v>3337</v>
      </c>
      <c r="I885" s="13" t="s">
        <v>3338</v>
      </c>
      <c r="J885" s="30"/>
      <c r="K885" s="31">
        <v>15</v>
      </c>
      <c r="L885" s="31">
        <v>9.26</v>
      </c>
      <c r="M885" s="31"/>
      <c r="N885" s="32"/>
      <c r="O885" s="32"/>
      <c r="P885" s="32"/>
      <c r="Q885" s="32"/>
      <c r="R885" s="32"/>
      <c r="S885" s="32"/>
      <c r="T885" s="33">
        <v>0</v>
      </c>
      <c r="U885" s="33">
        <v>1</v>
      </c>
      <c r="V885" s="30">
        <v>40799</v>
      </c>
      <c r="W885" s="30"/>
      <c r="X885" s="34">
        <v>55153</v>
      </c>
      <c r="Y885" s="16">
        <v>1</v>
      </c>
      <c r="Z885" s="75" t="str">
        <f t="shared" si="13"/>
        <v>RenExistRes</v>
      </c>
      <c r="AA885" s="75">
        <f>IF(IFERROR(MATCH(C885,REN_Existing_Resources!E:E,0),FALSE),1,0)</f>
        <v>1</v>
      </c>
    </row>
    <row r="886" spans="2:27" x14ac:dyDescent="0.25">
      <c r="B886" s="29" t="s">
        <v>3334</v>
      </c>
      <c r="C886" s="29" t="s">
        <v>4830</v>
      </c>
      <c r="D886" s="29" t="s">
        <v>3365</v>
      </c>
      <c r="E886" s="29"/>
      <c r="F886" s="29" t="s">
        <v>4830</v>
      </c>
      <c r="G886" s="29"/>
      <c r="H886" s="13" t="s">
        <v>3461</v>
      </c>
      <c r="I886" s="13" t="s">
        <v>3338</v>
      </c>
      <c r="J886" s="30"/>
      <c r="K886" s="31">
        <v>0</v>
      </c>
      <c r="L886" s="31">
        <v>0.2</v>
      </c>
      <c r="M886" s="31"/>
      <c r="N886" s="32"/>
      <c r="O886" s="32"/>
      <c r="P886" s="32"/>
      <c r="Q886" s="32"/>
      <c r="R886" s="32"/>
      <c r="S886" s="32"/>
      <c r="T886" s="33">
        <v>1</v>
      </c>
      <c r="U886" s="33">
        <v>1</v>
      </c>
      <c r="V886" s="74">
        <v>1</v>
      </c>
      <c r="W886" s="30"/>
      <c r="X886" s="34">
        <v>55153</v>
      </c>
      <c r="Y886" s="16">
        <v>1</v>
      </c>
      <c r="Z886" s="75" t="str">
        <f t="shared" si="13"/>
        <v>Unclassified</v>
      </c>
      <c r="AA886" s="75">
        <f>IF(IFERROR(MATCH(C886,REN_Existing_Resources!E:E,0),FALSE),1,0)</f>
        <v>0</v>
      </c>
    </row>
    <row r="887" spans="2:27" x14ac:dyDescent="0.25">
      <c r="B887" s="29" t="s">
        <v>3334</v>
      </c>
      <c r="C887" s="29" t="s">
        <v>4831</v>
      </c>
      <c r="D887" s="29" t="s">
        <v>3365</v>
      </c>
      <c r="E887" s="29"/>
      <c r="F887" s="29" t="s">
        <v>4832</v>
      </c>
      <c r="G887" s="29"/>
      <c r="H887" s="13" t="s">
        <v>3461</v>
      </c>
      <c r="I887" s="13" t="s">
        <v>3338</v>
      </c>
      <c r="J887" s="30"/>
      <c r="K887" s="31">
        <v>0</v>
      </c>
      <c r="L887" s="31">
        <v>0.45</v>
      </c>
      <c r="M887" s="31"/>
      <c r="N887" s="32"/>
      <c r="O887" s="32"/>
      <c r="P887" s="32"/>
      <c r="Q887" s="32"/>
      <c r="R887" s="32"/>
      <c r="S887" s="32"/>
      <c r="T887" s="33">
        <v>1</v>
      </c>
      <c r="U887" s="33">
        <v>1</v>
      </c>
      <c r="V887" s="74">
        <v>1</v>
      </c>
      <c r="W887" s="30"/>
      <c r="X887" s="34">
        <v>55153</v>
      </c>
      <c r="Y887" s="16">
        <v>1</v>
      </c>
      <c r="Z887" s="75" t="str">
        <f t="shared" si="13"/>
        <v>Unclassified</v>
      </c>
      <c r="AA887" s="75">
        <f>IF(IFERROR(MATCH(C887,REN_Existing_Resources!E:E,0),FALSE),1,0)</f>
        <v>0</v>
      </c>
    </row>
    <row r="888" spans="2:27" x14ac:dyDescent="0.25">
      <c r="B888" s="29" t="s">
        <v>3334</v>
      </c>
      <c r="C888" s="29" t="s">
        <v>4833</v>
      </c>
      <c r="D888" s="29" t="s">
        <v>3365</v>
      </c>
      <c r="E888" s="29"/>
      <c r="F888" s="29" t="s">
        <v>4834</v>
      </c>
      <c r="G888" s="29"/>
      <c r="H888" s="13" t="s">
        <v>3461</v>
      </c>
      <c r="I888" s="13" t="s">
        <v>3338</v>
      </c>
      <c r="J888" s="30"/>
      <c r="K888" s="31">
        <v>0</v>
      </c>
      <c r="L888" s="31">
        <v>1</v>
      </c>
      <c r="M888" s="31"/>
      <c r="N888" s="32"/>
      <c r="O888" s="32"/>
      <c r="P888" s="32"/>
      <c r="Q888" s="32"/>
      <c r="R888" s="32"/>
      <c r="S888" s="32"/>
      <c r="T888" s="33">
        <v>1</v>
      </c>
      <c r="U888" s="33">
        <v>1</v>
      </c>
      <c r="V888" s="74">
        <v>1</v>
      </c>
      <c r="W888" s="30"/>
      <c r="X888" s="34">
        <v>55153</v>
      </c>
      <c r="Y888" s="16">
        <v>1</v>
      </c>
      <c r="Z888" s="75" t="str">
        <f t="shared" si="13"/>
        <v>Unclassified</v>
      </c>
      <c r="AA888" s="75">
        <f>IF(IFERROR(MATCH(C888,REN_Existing_Resources!E:E,0),FALSE),1,0)</f>
        <v>0</v>
      </c>
    </row>
    <row r="889" spans="2:27" x14ac:dyDescent="0.25">
      <c r="B889" s="29" t="s">
        <v>3334</v>
      </c>
      <c r="C889" s="29" t="s">
        <v>4835</v>
      </c>
      <c r="D889" s="29" t="s">
        <v>3365</v>
      </c>
      <c r="E889" s="29"/>
      <c r="F889" s="29" t="s">
        <v>4835</v>
      </c>
      <c r="G889" s="7"/>
      <c r="H889" s="13" t="s">
        <v>3461</v>
      </c>
      <c r="I889" s="13" t="s">
        <v>3338</v>
      </c>
      <c r="J889" s="30"/>
      <c r="K889" s="31">
        <v>0</v>
      </c>
      <c r="L889" s="31">
        <v>0.6</v>
      </c>
      <c r="M889" s="31"/>
      <c r="N889" s="32"/>
      <c r="O889" s="32"/>
      <c r="P889" s="32"/>
      <c r="Q889" s="32"/>
      <c r="R889" s="32"/>
      <c r="S889" s="32"/>
      <c r="T889" s="33">
        <v>1</v>
      </c>
      <c r="U889" s="33">
        <v>1</v>
      </c>
      <c r="V889" s="74">
        <v>1</v>
      </c>
      <c r="W889" s="30"/>
      <c r="X889" s="34">
        <v>55153</v>
      </c>
      <c r="Y889" s="16">
        <v>1</v>
      </c>
      <c r="Z889" s="75" t="str">
        <f t="shared" si="13"/>
        <v>Unclassified</v>
      </c>
      <c r="AA889" s="75">
        <f>IF(IFERROR(MATCH(C889,REN_Existing_Resources!E:E,0),FALSE),1,0)</f>
        <v>0</v>
      </c>
    </row>
    <row r="890" spans="2:27" x14ac:dyDescent="0.25">
      <c r="B890" s="29" t="s">
        <v>3334</v>
      </c>
      <c r="C890" s="29" t="s">
        <v>4836</v>
      </c>
      <c r="D890" s="29" t="s">
        <v>3365</v>
      </c>
      <c r="E890" s="29"/>
      <c r="F890" s="29" t="s">
        <v>4836</v>
      </c>
      <c r="G890" s="7"/>
      <c r="H890" s="13" t="s">
        <v>3461</v>
      </c>
      <c r="I890" s="13" t="s">
        <v>3338</v>
      </c>
      <c r="J890" s="30"/>
      <c r="K890" s="31">
        <v>0</v>
      </c>
      <c r="L890" s="31">
        <v>0.45</v>
      </c>
      <c r="M890" s="31"/>
      <c r="N890" s="32"/>
      <c r="O890" s="32"/>
      <c r="P890" s="32"/>
      <c r="Q890" s="32"/>
      <c r="R890" s="32"/>
      <c r="S890" s="32"/>
      <c r="T890" s="33">
        <v>1</v>
      </c>
      <c r="U890" s="33">
        <v>1</v>
      </c>
      <c r="V890" s="74">
        <v>1</v>
      </c>
      <c r="W890" s="30"/>
      <c r="X890" s="34">
        <v>55153</v>
      </c>
      <c r="Y890" s="16">
        <v>1</v>
      </c>
      <c r="Z890" s="75" t="str">
        <f t="shared" si="13"/>
        <v>Unclassified</v>
      </c>
      <c r="AA890" s="75">
        <f>IF(IFERROR(MATCH(C890,REN_Existing_Resources!E:E,0),FALSE),1,0)</f>
        <v>0</v>
      </c>
    </row>
    <row r="891" spans="2:27" x14ac:dyDescent="0.25">
      <c r="B891" s="29" t="s">
        <v>3334</v>
      </c>
      <c r="C891" s="29" t="s">
        <v>4837</v>
      </c>
      <c r="D891" s="29" t="s">
        <v>3365</v>
      </c>
      <c r="E891" s="29"/>
      <c r="F891" s="29" t="s">
        <v>4837</v>
      </c>
      <c r="G891" s="7"/>
      <c r="H891" s="13" t="s">
        <v>3461</v>
      </c>
      <c r="I891" s="13" t="s">
        <v>3338</v>
      </c>
      <c r="J891" s="30"/>
      <c r="K891" s="31">
        <v>0</v>
      </c>
      <c r="L891" s="31">
        <v>0.2</v>
      </c>
      <c r="M891" s="31"/>
      <c r="N891" s="32"/>
      <c r="O891" s="32"/>
      <c r="P891" s="32"/>
      <c r="Q891" s="32"/>
      <c r="R891" s="32"/>
      <c r="S891" s="32"/>
      <c r="T891" s="33">
        <v>1</v>
      </c>
      <c r="U891" s="33">
        <v>1</v>
      </c>
      <c r="V891" s="74">
        <v>1</v>
      </c>
      <c r="W891" s="30"/>
      <c r="X891" s="34">
        <v>55153</v>
      </c>
      <c r="Y891" s="16">
        <v>1</v>
      </c>
      <c r="Z891" s="75" t="str">
        <f t="shared" si="13"/>
        <v>Unclassified</v>
      </c>
      <c r="AA891" s="75">
        <f>IF(IFERROR(MATCH(C891,REN_Existing_Resources!E:E,0),FALSE),1,0)</f>
        <v>0</v>
      </c>
    </row>
    <row r="892" spans="2:27" x14ac:dyDescent="0.25">
      <c r="B892" s="29" t="s">
        <v>3334</v>
      </c>
      <c r="C892" s="29" t="s">
        <v>4838</v>
      </c>
      <c r="D892" s="29" t="s">
        <v>3365</v>
      </c>
      <c r="E892" s="29"/>
      <c r="F892" s="29" t="s">
        <v>4839</v>
      </c>
      <c r="G892" s="29"/>
      <c r="H892" s="13" t="s">
        <v>3461</v>
      </c>
      <c r="I892" s="13" t="s">
        <v>3338</v>
      </c>
      <c r="J892" s="30"/>
      <c r="K892" s="31">
        <v>0</v>
      </c>
      <c r="L892" s="31">
        <v>0.28000000000000003</v>
      </c>
      <c r="M892" s="31"/>
      <c r="N892" s="32"/>
      <c r="O892" s="32"/>
      <c r="P892" s="32"/>
      <c r="Q892" s="32"/>
      <c r="R892" s="32"/>
      <c r="S892" s="32"/>
      <c r="T892" s="33">
        <v>1</v>
      </c>
      <c r="U892" s="33">
        <v>1</v>
      </c>
      <c r="V892" s="74">
        <v>1</v>
      </c>
      <c r="W892" s="30"/>
      <c r="X892" s="34">
        <v>55153</v>
      </c>
      <c r="Y892" s="16">
        <v>1</v>
      </c>
      <c r="Z892" s="75" t="str">
        <f t="shared" si="13"/>
        <v>Unclassified</v>
      </c>
      <c r="AA892" s="75">
        <f>IF(IFERROR(MATCH(C892,REN_Existing_Resources!E:E,0),FALSE),1,0)</f>
        <v>0</v>
      </c>
    </row>
    <row r="893" spans="2:27" x14ac:dyDescent="0.25">
      <c r="B893" s="29" t="s">
        <v>3334</v>
      </c>
      <c r="C893" s="29" t="s">
        <v>4840</v>
      </c>
      <c r="D893" s="29" t="s">
        <v>3365</v>
      </c>
      <c r="E893" s="29"/>
      <c r="F893" s="29" t="s">
        <v>4841</v>
      </c>
      <c r="G893" s="29"/>
      <c r="H893" s="13" t="s">
        <v>3461</v>
      </c>
      <c r="I893" s="13" t="s">
        <v>3338</v>
      </c>
      <c r="J893" s="30"/>
      <c r="K893" s="31">
        <v>0</v>
      </c>
      <c r="L893" s="31">
        <v>0.3</v>
      </c>
      <c r="M893" s="31"/>
      <c r="N893" s="32"/>
      <c r="O893" s="32"/>
      <c r="P893" s="32"/>
      <c r="Q893" s="32"/>
      <c r="R893" s="32"/>
      <c r="S893" s="32"/>
      <c r="T893" s="33">
        <v>1</v>
      </c>
      <c r="U893" s="33">
        <v>1</v>
      </c>
      <c r="V893" s="74">
        <v>1</v>
      </c>
      <c r="W893" s="30"/>
      <c r="X893" s="34">
        <v>55153</v>
      </c>
      <c r="Y893" s="16">
        <v>1</v>
      </c>
      <c r="Z893" s="75" t="str">
        <f t="shared" si="13"/>
        <v>Unclassified</v>
      </c>
      <c r="AA893" s="75">
        <f>IF(IFERROR(MATCH(C893,REN_Existing_Resources!E:E,0),FALSE),1,0)</f>
        <v>0</v>
      </c>
    </row>
    <row r="894" spans="2:27" x14ac:dyDescent="0.25">
      <c r="B894" s="29" t="s">
        <v>3334</v>
      </c>
      <c r="C894" s="29" t="s">
        <v>4842</v>
      </c>
      <c r="D894" s="29" t="s">
        <v>3365</v>
      </c>
      <c r="E894" s="29"/>
      <c r="F894" s="29" t="s">
        <v>4843</v>
      </c>
      <c r="G894" s="29"/>
      <c r="H894" s="13" t="s">
        <v>3461</v>
      </c>
      <c r="I894" s="13" t="s">
        <v>3338</v>
      </c>
      <c r="J894" s="30"/>
      <c r="K894" s="31">
        <v>0</v>
      </c>
      <c r="L894" s="31">
        <v>0.2</v>
      </c>
      <c r="M894" s="31"/>
      <c r="N894" s="32"/>
      <c r="O894" s="32"/>
      <c r="P894" s="32"/>
      <c r="Q894" s="32"/>
      <c r="R894" s="32"/>
      <c r="S894" s="32"/>
      <c r="T894" s="33">
        <v>1</v>
      </c>
      <c r="U894" s="33">
        <v>1</v>
      </c>
      <c r="V894" s="74">
        <v>1</v>
      </c>
      <c r="W894" s="30"/>
      <c r="X894" s="34">
        <v>55153</v>
      </c>
      <c r="Y894" s="16">
        <v>1</v>
      </c>
      <c r="Z894" s="75" t="str">
        <f t="shared" si="13"/>
        <v>Unclassified</v>
      </c>
      <c r="AA894" s="75">
        <f>IF(IFERROR(MATCH(C894,REN_Existing_Resources!E:E,0),FALSE),1,0)</f>
        <v>0</v>
      </c>
    </row>
    <row r="895" spans="2:27" x14ac:dyDescent="0.25">
      <c r="B895" s="29" t="s">
        <v>3334</v>
      </c>
      <c r="C895" s="29" t="s">
        <v>4844</v>
      </c>
      <c r="D895" s="29" t="s">
        <v>3365</v>
      </c>
      <c r="E895" s="29"/>
      <c r="F895" s="29" t="s">
        <v>4844</v>
      </c>
      <c r="G895" s="29"/>
      <c r="H895" s="13" t="s">
        <v>3461</v>
      </c>
      <c r="I895" s="13" t="s">
        <v>3338</v>
      </c>
      <c r="J895" s="30"/>
      <c r="K895" s="31">
        <v>0</v>
      </c>
      <c r="L895" s="31">
        <v>0.1</v>
      </c>
      <c r="M895" s="31"/>
      <c r="N895" s="32"/>
      <c r="O895" s="32"/>
      <c r="P895" s="32"/>
      <c r="Q895" s="32"/>
      <c r="R895" s="32"/>
      <c r="S895" s="32"/>
      <c r="T895" s="33">
        <v>1</v>
      </c>
      <c r="U895" s="33">
        <v>1</v>
      </c>
      <c r="V895" s="74">
        <v>1</v>
      </c>
      <c r="W895" s="30"/>
      <c r="X895" s="34">
        <v>55153</v>
      </c>
      <c r="Y895" s="16">
        <v>1</v>
      </c>
      <c r="Z895" s="75" t="str">
        <f t="shared" si="13"/>
        <v>Unclassified</v>
      </c>
      <c r="AA895" s="75">
        <f>IF(IFERROR(MATCH(C895,REN_Existing_Resources!E:E,0),FALSE),1,0)</f>
        <v>0</v>
      </c>
    </row>
    <row r="896" spans="2:27" x14ac:dyDescent="0.25">
      <c r="B896" s="29" t="s">
        <v>3334</v>
      </c>
      <c r="C896" s="29" t="s">
        <v>4845</v>
      </c>
      <c r="D896" s="29" t="s">
        <v>3365</v>
      </c>
      <c r="E896" s="29"/>
      <c r="F896" s="29" t="s">
        <v>4845</v>
      </c>
      <c r="G896" s="29"/>
      <c r="H896" s="13" t="s">
        <v>3461</v>
      </c>
      <c r="I896" s="13" t="s">
        <v>3338</v>
      </c>
      <c r="J896" s="30"/>
      <c r="K896" s="31">
        <v>0</v>
      </c>
      <c r="L896" s="31">
        <v>0.35</v>
      </c>
      <c r="M896" s="31"/>
      <c r="N896" s="32"/>
      <c r="O896" s="32"/>
      <c r="P896" s="32"/>
      <c r="Q896" s="32"/>
      <c r="R896" s="32"/>
      <c r="S896" s="32"/>
      <c r="T896" s="33">
        <v>1</v>
      </c>
      <c r="U896" s="33">
        <v>1</v>
      </c>
      <c r="V896" s="74">
        <v>1</v>
      </c>
      <c r="W896" s="30"/>
      <c r="X896" s="34">
        <v>55153</v>
      </c>
      <c r="Y896" s="16">
        <v>1</v>
      </c>
      <c r="Z896" s="75" t="str">
        <f t="shared" si="13"/>
        <v>Unclassified</v>
      </c>
      <c r="AA896" s="75">
        <f>IF(IFERROR(MATCH(C896,REN_Existing_Resources!E:E,0),FALSE),1,0)</f>
        <v>0</v>
      </c>
    </row>
    <row r="897" spans="2:27" x14ac:dyDescent="0.25">
      <c r="B897" s="29" t="s">
        <v>3334</v>
      </c>
      <c r="C897" s="29" t="s">
        <v>4846</v>
      </c>
      <c r="D897" s="29" t="s">
        <v>3365</v>
      </c>
      <c r="E897" s="29"/>
      <c r="F897" s="29" t="s">
        <v>4846</v>
      </c>
      <c r="G897" s="29"/>
      <c r="H897" s="13" t="s">
        <v>3461</v>
      </c>
      <c r="I897" s="13" t="s">
        <v>3338</v>
      </c>
      <c r="J897" s="30"/>
      <c r="K897" s="31">
        <v>0</v>
      </c>
      <c r="L897" s="31">
        <v>0.3</v>
      </c>
      <c r="M897" s="31"/>
      <c r="N897" s="32"/>
      <c r="O897" s="32"/>
      <c r="P897" s="32"/>
      <c r="Q897" s="32"/>
      <c r="R897" s="32"/>
      <c r="S897" s="32"/>
      <c r="T897" s="33">
        <v>1</v>
      </c>
      <c r="U897" s="33">
        <v>1</v>
      </c>
      <c r="V897" s="74">
        <v>1</v>
      </c>
      <c r="W897" s="30"/>
      <c r="X897" s="34">
        <v>55153</v>
      </c>
      <c r="Y897" s="16">
        <v>1</v>
      </c>
      <c r="Z897" s="75" t="str">
        <f t="shared" si="13"/>
        <v>Unclassified</v>
      </c>
      <c r="AA897" s="75">
        <f>IF(IFERROR(MATCH(C897,REN_Existing_Resources!E:E,0),FALSE),1,0)</f>
        <v>0</v>
      </c>
    </row>
    <row r="898" spans="2:27" x14ac:dyDescent="0.25">
      <c r="B898" s="29" t="s">
        <v>3334</v>
      </c>
      <c r="C898" s="29" t="s">
        <v>4847</v>
      </c>
      <c r="D898" s="29" t="s">
        <v>3365</v>
      </c>
      <c r="E898" s="29"/>
      <c r="F898" s="29" t="s">
        <v>4847</v>
      </c>
      <c r="G898" s="29"/>
      <c r="H898" s="13" t="s">
        <v>3461</v>
      </c>
      <c r="I898" s="13" t="s">
        <v>3338</v>
      </c>
      <c r="J898" s="30"/>
      <c r="K898" s="31">
        <v>0</v>
      </c>
      <c r="L898" s="31">
        <v>0.3</v>
      </c>
      <c r="M898" s="31"/>
      <c r="N898" s="32"/>
      <c r="O898" s="32"/>
      <c r="P898" s="32"/>
      <c r="Q898" s="32"/>
      <c r="R898" s="32"/>
      <c r="S898" s="32"/>
      <c r="T898" s="33">
        <v>1</v>
      </c>
      <c r="U898" s="33">
        <v>1</v>
      </c>
      <c r="V898" s="74">
        <v>1</v>
      </c>
      <c r="W898" s="30"/>
      <c r="X898" s="34">
        <v>55153</v>
      </c>
      <c r="Y898" s="16">
        <v>1</v>
      </c>
      <c r="Z898" s="75" t="str">
        <f t="shared" si="13"/>
        <v>Unclassified</v>
      </c>
      <c r="AA898" s="75">
        <f>IF(IFERROR(MATCH(C898,REN_Existing_Resources!E:E,0),FALSE),1,0)</f>
        <v>0</v>
      </c>
    </row>
    <row r="899" spans="2:27" x14ac:dyDescent="0.25">
      <c r="B899" s="29" t="s">
        <v>3334</v>
      </c>
      <c r="C899" s="29" t="s">
        <v>4848</v>
      </c>
      <c r="D899" s="29" t="s">
        <v>3365</v>
      </c>
      <c r="E899" s="29"/>
      <c r="F899" s="29" t="s">
        <v>4848</v>
      </c>
      <c r="G899" s="29"/>
      <c r="H899" s="13" t="s">
        <v>3461</v>
      </c>
      <c r="I899" s="13" t="s">
        <v>3338</v>
      </c>
      <c r="J899" s="30"/>
      <c r="K899" s="31">
        <v>0</v>
      </c>
      <c r="L899" s="31">
        <v>0.35</v>
      </c>
      <c r="M899" s="31"/>
      <c r="N899" s="32"/>
      <c r="O899" s="32"/>
      <c r="P899" s="32"/>
      <c r="Q899" s="32"/>
      <c r="R899" s="32"/>
      <c r="S899" s="32"/>
      <c r="T899" s="33">
        <v>1</v>
      </c>
      <c r="U899" s="33">
        <v>1</v>
      </c>
      <c r="V899" s="74">
        <v>1</v>
      </c>
      <c r="W899" s="30"/>
      <c r="X899" s="34">
        <v>55153</v>
      </c>
      <c r="Y899" s="16">
        <v>1</v>
      </c>
      <c r="Z899" s="75" t="str">
        <f t="shared" si="13"/>
        <v>Unclassified</v>
      </c>
      <c r="AA899" s="75">
        <f>IF(IFERROR(MATCH(C899,REN_Existing_Resources!E:E,0),FALSE),1,0)</f>
        <v>0</v>
      </c>
    </row>
    <row r="900" spans="2:27" x14ac:dyDescent="0.25">
      <c r="B900" s="29" t="s">
        <v>3334</v>
      </c>
      <c r="C900" s="29" t="s">
        <v>4849</v>
      </c>
      <c r="D900" s="29" t="s">
        <v>3365</v>
      </c>
      <c r="E900" s="29"/>
      <c r="F900" s="29" t="s">
        <v>4849</v>
      </c>
      <c r="G900" s="29"/>
      <c r="H900" s="13" t="s">
        <v>3461</v>
      </c>
      <c r="I900" s="13" t="s">
        <v>3338</v>
      </c>
      <c r="J900" s="30"/>
      <c r="K900" s="31">
        <v>0</v>
      </c>
      <c r="L900" s="31">
        <v>0.45</v>
      </c>
      <c r="M900" s="31"/>
      <c r="N900" s="32"/>
      <c r="O900" s="32"/>
      <c r="P900" s="32"/>
      <c r="Q900" s="32"/>
      <c r="R900" s="32"/>
      <c r="S900" s="32"/>
      <c r="T900" s="33">
        <v>1</v>
      </c>
      <c r="U900" s="33">
        <v>1</v>
      </c>
      <c r="V900" s="74">
        <v>1</v>
      </c>
      <c r="W900" s="30"/>
      <c r="X900" s="34">
        <v>55153</v>
      </c>
      <c r="Y900" s="16">
        <v>1</v>
      </c>
      <c r="Z900" s="75" t="str">
        <f t="shared" si="13"/>
        <v>Unclassified</v>
      </c>
      <c r="AA900" s="75">
        <f>IF(IFERROR(MATCH(C900,REN_Existing_Resources!E:E,0),FALSE),1,0)</f>
        <v>0</v>
      </c>
    </row>
    <row r="901" spans="2:27" x14ac:dyDescent="0.25">
      <c r="B901" s="29" t="s">
        <v>3334</v>
      </c>
      <c r="C901" s="29" t="s">
        <v>4850</v>
      </c>
      <c r="D901" s="29" t="s">
        <v>3365</v>
      </c>
      <c r="E901" s="29"/>
      <c r="F901" s="29" t="s">
        <v>4851</v>
      </c>
      <c r="G901" s="29"/>
      <c r="H901" s="13" t="s">
        <v>3461</v>
      </c>
      <c r="I901" s="13" t="s">
        <v>3338</v>
      </c>
      <c r="J901" s="30"/>
      <c r="K901" s="31">
        <v>0</v>
      </c>
      <c r="L901" s="31">
        <v>0.3</v>
      </c>
      <c r="M901" s="31"/>
      <c r="N901" s="32"/>
      <c r="O901" s="32"/>
      <c r="P901" s="32"/>
      <c r="Q901" s="32"/>
      <c r="R901" s="32"/>
      <c r="S901" s="32"/>
      <c r="T901" s="33">
        <v>1</v>
      </c>
      <c r="U901" s="33">
        <v>1</v>
      </c>
      <c r="V901" s="74">
        <v>1</v>
      </c>
      <c r="W901" s="30"/>
      <c r="X901" s="34">
        <v>55153</v>
      </c>
      <c r="Y901" s="16">
        <v>1</v>
      </c>
      <c r="Z901" s="75" t="str">
        <f t="shared" si="13"/>
        <v>Unclassified</v>
      </c>
      <c r="AA901" s="75">
        <f>IF(IFERROR(MATCH(C901,REN_Existing_Resources!E:E,0),FALSE),1,0)</f>
        <v>0</v>
      </c>
    </row>
    <row r="902" spans="2:27" x14ac:dyDescent="0.25">
      <c r="B902" s="29" t="s">
        <v>3334</v>
      </c>
      <c r="C902" s="29" t="s">
        <v>4852</v>
      </c>
      <c r="D902" s="29" t="s">
        <v>3365</v>
      </c>
      <c r="E902" s="29"/>
      <c r="F902" s="29" t="s">
        <v>4853</v>
      </c>
      <c r="G902" s="29" t="s">
        <v>4854</v>
      </c>
      <c r="H902" s="13" t="s">
        <v>3362</v>
      </c>
      <c r="I902" s="13" t="s">
        <v>4855</v>
      </c>
      <c r="J902" s="30" t="s">
        <v>3364</v>
      </c>
      <c r="K902" s="35">
        <v>3.7650000000000001</v>
      </c>
      <c r="L902" s="35">
        <v>3.7650000000000001</v>
      </c>
      <c r="M902" s="35">
        <v>3.7650000000000001</v>
      </c>
      <c r="N902" s="32"/>
      <c r="O902" s="32">
        <v>7606.0303582401057</v>
      </c>
      <c r="P902" s="32">
        <v>7606.0303582401057</v>
      </c>
      <c r="Q902" s="32"/>
      <c r="R902" s="32"/>
      <c r="S902" s="32"/>
      <c r="T902" s="33">
        <v>1</v>
      </c>
      <c r="U902" s="33">
        <v>1</v>
      </c>
      <c r="V902" s="30">
        <v>30407</v>
      </c>
      <c r="W902" s="30"/>
      <c r="X902" s="34">
        <v>55153</v>
      </c>
      <c r="Y902" s="16">
        <v>2</v>
      </c>
      <c r="Z902" s="75" t="str">
        <f t="shared" si="13"/>
        <v>CAISO_CHP</v>
      </c>
      <c r="AA902" s="75">
        <f>IF(IFERROR(MATCH(C902,REN_Existing_Resources!E:E,0),FALSE),1,0)</f>
        <v>0</v>
      </c>
    </row>
    <row r="903" spans="2:27" x14ac:dyDescent="0.25">
      <c r="B903" s="29" t="s">
        <v>3334</v>
      </c>
      <c r="C903" s="29" t="s">
        <v>4852</v>
      </c>
      <c r="D903" s="29" t="s">
        <v>3365</v>
      </c>
      <c r="E903" s="29"/>
      <c r="F903" s="29" t="s">
        <v>4853</v>
      </c>
      <c r="G903" s="29" t="s">
        <v>4856</v>
      </c>
      <c r="H903" s="13" t="s">
        <v>3362</v>
      </c>
      <c r="I903" s="13" t="s">
        <v>4855</v>
      </c>
      <c r="J903" s="30" t="s">
        <v>3364</v>
      </c>
      <c r="K903" s="35">
        <v>3.7650000000000001</v>
      </c>
      <c r="L903" s="35">
        <v>3.7650000000000001</v>
      </c>
      <c r="M903" s="35">
        <v>3.7650000000000001</v>
      </c>
      <c r="N903" s="32"/>
      <c r="O903" s="32">
        <v>7606.0303582401057</v>
      </c>
      <c r="P903" s="32">
        <v>7606.0303582401057</v>
      </c>
      <c r="Q903" s="32"/>
      <c r="R903" s="32"/>
      <c r="S903" s="32"/>
      <c r="T903" s="33">
        <v>1</v>
      </c>
      <c r="U903" s="33">
        <v>1</v>
      </c>
      <c r="V903" s="30">
        <v>30407</v>
      </c>
      <c r="W903" s="30"/>
      <c r="X903" s="34">
        <v>55153</v>
      </c>
      <c r="Y903" s="16">
        <v>2</v>
      </c>
      <c r="Z903" s="75" t="str">
        <f t="shared" ref="Z903:Z966" si="14">IF(J903="",IF(AA903,"RenExistRes","Unclassified"),J903)</f>
        <v>CAISO_CHP</v>
      </c>
      <c r="AA903" s="75">
        <f>IF(IFERROR(MATCH(C903,REN_Existing_Resources!E:E,0),FALSE),1,0)</f>
        <v>0</v>
      </c>
    </row>
    <row r="904" spans="2:27" x14ac:dyDescent="0.25">
      <c r="B904" s="29" t="s">
        <v>4857</v>
      </c>
      <c r="C904" s="29" t="s">
        <v>4858</v>
      </c>
      <c r="D904" s="29" t="s">
        <v>3397</v>
      </c>
      <c r="E904" s="29" t="s">
        <v>1901</v>
      </c>
      <c r="F904" s="29" t="s">
        <v>4859</v>
      </c>
      <c r="G904" s="29" t="s">
        <v>4860</v>
      </c>
      <c r="H904" s="13" t="s">
        <v>3461</v>
      </c>
      <c r="I904" s="13" t="s">
        <v>3356</v>
      </c>
      <c r="J904" s="30" t="s">
        <v>3841</v>
      </c>
      <c r="K904" s="31">
        <v>0</v>
      </c>
      <c r="L904" s="31">
        <v>102.67</v>
      </c>
      <c r="M904" s="31">
        <v>0</v>
      </c>
      <c r="N904" s="32">
        <v>0</v>
      </c>
      <c r="O904" s="32">
        <v>8667.6761904761934</v>
      </c>
      <c r="P904" s="32">
        <v>11784.889947089949</v>
      </c>
      <c r="Q904" s="32">
        <v>0</v>
      </c>
      <c r="R904" s="32">
        <v>0</v>
      </c>
      <c r="S904" s="32"/>
      <c r="T904" s="33">
        <v>1</v>
      </c>
      <c r="U904" s="33">
        <v>0</v>
      </c>
      <c r="V904" s="30">
        <v>41760</v>
      </c>
      <c r="W904" s="30"/>
      <c r="X904" s="34">
        <v>55153</v>
      </c>
      <c r="Y904" s="16">
        <v>1</v>
      </c>
      <c r="Z904" s="75" t="str">
        <f t="shared" si="14"/>
        <v>CAISO_Peaker1</v>
      </c>
      <c r="AA904" s="75">
        <f>IF(IFERROR(MATCH(C904,REN_Existing_Resources!E:E,0),FALSE),1,0)</f>
        <v>0</v>
      </c>
    </row>
    <row r="905" spans="2:27" x14ac:dyDescent="0.25">
      <c r="B905" s="29" t="s">
        <v>4857</v>
      </c>
      <c r="C905" s="29" t="s">
        <v>4861</v>
      </c>
      <c r="D905" s="29" t="s">
        <v>3397</v>
      </c>
      <c r="E905" s="29" t="s">
        <v>1901</v>
      </c>
      <c r="F905" s="29" t="s">
        <v>4862</v>
      </c>
      <c r="G905" s="29" t="s">
        <v>4863</v>
      </c>
      <c r="H905" s="13" t="s">
        <v>3461</v>
      </c>
      <c r="I905" s="13" t="s">
        <v>3356</v>
      </c>
      <c r="J905" s="30" t="s">
        <v>3841</v>
      </c>
      <c r="K905" s="31">
        <v>0</v>
      </c>
      <c r="L905" s="31">
        <v>102.67</v>
      </c>
      <c r="M905" s="31">
        <v>0</v>
      </c>
      <c r="N905" s="32">
        <v>0</v>
      </c>
      <c r="O905" s="32">
        <v>8667.6761904761934</v>
      </c>
      <c r="P905" s="32">
        <v>11784.889947089949</v>
      </c>
      <c r="Q905" s="32">
        <v>0</v>
      </c>
      <c r="R905" s="32">
        <v>0</v>
      </c>
      <c r="S905" s="32"/>
      <c r="T905" s="33">
        <v>1</v>
      </c>
      <c r="U905" s="33">
        <v>0</v>
      </c>
      <c r="V905" s="30">
        <v>41760</v>
      </c>
      <c r="W905" s="30"/>
      <c r="X905" s="34">
        <v>55153</v>
      </c>
      <c r="Y905" s="16">
        <v>1</v>
      </c>
      <c r="Z905" s="75" t="str">
        <f t="shared" si="14"/>
        <v>CAISO_Peaker1</v>
      </c>
      <c r="AA905" s="75">
        <f>IF(IFERROR(MATCH(C905,REN_Existing_Resources!E:E,0),FALSE),1,0)</f>
        <v>0</v>
      </c>
    </row>
    <row r="906" spans="2:27" x14ac:dyDescent="0.25">
      <c r="B906" s="29" t="s">
        <v>4857</v>
      </c>
      <c r="C906" s="29" t="s">
        <v>4864</v>
      </c>
      <c r="D906" s="29" t="s">
        <v>3397</v>
      </c>
      <c r="E906" s="29" t="s">
        <v>1901</v>
      </c>
      <c r="F906" s="29" t="s">
        <v>4865</v>
      </c>
      <c r="G906" s="29" t="s">
        <v>4866</v>
      </c>
      <c r="H906" s="13" t="s">
        <v>3461</v>
      </c>
      <c r="I906" s="13" t="s">
        <v>3356</v>
      </c>
      <c r="J906" s="30" t="s">
        <v>3841</v>
      </c>
      <c r="K906" s="31">
        <v>0</v>
      </c>
      <c r="L906" s="31">
        <v>102.67</v>
      </c>
      <c r="M906" s="31">
        <v>0</v>
      </c>
      <c r="N906" s="32">
        <v>0</v>
      </c>
      <c r="O906" s="32">
        <v>8667.6761904761934</v>
      </c>
      <c r="P906" s="32">
        <v>11784.889947089949</v>
      </c>
      <c r="Q906" s="32">
        <v>0</v>
      </c>
      <c r="R906" s="32">
        <v>0</v>
      </c>
      <c r="S906" s="32"/>
      <c r="T906" s="33">
        <v>1</v>
      </c>
      <c r="U906" s="33">
        <v>0</v>
      </c>
      <c r="V906" s="30">
        <v>41760</v>
      </c>
      <c r="W906" s="30"/>
      <c r="X906" s="34">
        <v>55153</v>
      </c>
      <c r="Y906" s="16">
        <v>1</v>
      </c>
      <c r="Z906" s="75" t="str">
        <f t="shared" si="14"/>
        <v>CAISO_Peaker1</v>
      </c>
      <c r="AA906" s="75">
        <f>IF(IFERROR(MATCH(C906,REN_Existing_Resources!E:E,0),FALSE),1,0)</f>
        <v>0</v>
      </c>
    </row>
    <row r="907" spans="2:27" x14ac:dyDescent="0.25">
      <c r="B907" s="29" t="s">
        <v>3334</v>
      </c>
      <c r="C907" s="29" t="s">
        <v>4867</v>
      </c>
      <c r="D907" s="29" t="s">
        <v>3351</v>
      </c>
      <c r="E907" s="29" t="s">
        <v>3418</v>
      </c>
      <c r="F907" s="29" t="s">
        <v>4868</v>
      </c>
      <c r="G907" s="29" t="s">
        <v>4869</v>
      </c>
      <c r="H907" s="13" t="s">
        <v>3355</v>
      </c>
      <c r="I907" s="13" t="s">
        <v>3356</v>
      </c>
      <c r="J907" s="30" t="s">
        <v>3841</v>
      </c>
      <c r="K907" s="31">
        <v>9</v>
      </c>
      <c r="L907" s="31">
        <v>9</v>
      </c>
      <c r="M907" s="31">
        <v>4.05</v>
      </c>
      <c r="N907" s="32">
        <v>305.30880000000002</v>
      </c>
      <c r="O907" s="32">
        <v>8599.4186147186156</v>
      </c>
      <c r="P907" s="32">
        <v>13372.428667628667</v>
      </c>
      <c r="Q907" s="32">
        <v>130.90909090909091</v>
      </c>
      <c r="R907" s="32">
        <v>130.90909090909091</v>
      </c>
      <c r="S907" s="32"/>
      <c r="T907" s="33">
        <v>1</v>
      </c>
      <c r="U907" s="33">
        <v>1</v>
      </c>
      <c r="V907" s="30">
        <v>37420</v>
      </c>
      <c r="W907" s="30"/>
      <c r="X907" s="34">
        <v>55153</v>
      </c>
      <c r="Y907" s="16">
        <v>4</v>
      </c>
      <c r="Z907" s="75" t="str">
        <f t="shared" si="14"/>
        <v>CAISO_Peaker1</v>
      </c>
      <c r="AA907" s="75">
        <f>IF(IFERROR(MATCH(C907,REN_Existing_Resources!E:E,0),FALSE),1,0)</f>
        <v>0</v>
      </c>
    </row>
    <row r="908" spans="2:27" x14ac:dyDescent="0.25">
      <c r="B908" s="29" t="s">
        <v>3334</v>
      </c>
      <c r="C908" s="29" t="s">
        <v>4867</v>
      </c>
      <c r="D908" s="29" t="s">
        <v>3351</v>
      </c>
      <c r="E908" s="29" t="s">
        <v>3418</v>
      </c>
      <c r="F908" s="29" t="s">
        <v>4868</v>
      </c>
      <c r="G908" s="29" t="s">
        <v>4870</v>
      </c>
      <c r="H908" s="13" t="s">
        <v>3355</v>
      </c>
      <c r="I908" s="13" t="s">
        <v>3356</v>
      </c>
      <c r="J908" s="30" t="s">
        <v>3841</v>
      </c>
      <c r="K908" s="31">
        <v>9</v>
      </c>
      <c r="L908" s="31">
        <v>9</v>
      </c>
      <c r="M908" s="31">
        <v>4.05</v>
      </c>
      <c r="N908" s="32">
        <v>305.30880000000002</v>
      </c>
      <c r="O908" s="32">
        <v>8599.4186147186156</v>
      </c>
      <c r="P908" s="32">
        <v>13372.428667628667</v>
      </c>
      <c r="Q908" s="32">
        <v>130.90909090909091</v>
      </c>
      <c r="R908" s="32">
        <v>130.90909090909091</v>
      </c>
      <c r="S908" s="32"/>
      <c r="T908" s="33">
        <v>1</v>
      </c>
      <c r="U908" s="33">
        <v>1</v>
      </c>
      <c r="V908" s="30">
        <v>37420</v>
      </c>
      <c r="W908" s="30"/>
      <c r="X908" s="34">
        <v>55153</v>
      </c>
      <c r="Y908" s="16">
        <v>4</v>
      </c>
      <c r="Z908" s="75" t="str">
        <f t="shared" si="14"/>
        <v>CAISO_Peaker1</v>
      </c>
      <c r="AA908" s="75">
        <f>IF(IFERROR(MATCH(C908,REN_Existing_Resources!E:E,0),FALSE),1,0)</f>
        <v>0</v>
      </c>
    </row>
    <row r="909" spans="2:27" x14ac:dyDescent="0.25">
      <c r="B909" s="29" t="s">
        <v>3334</v>
      </c>
      <c r="C909" s="29" t="s">
        <v>4867</v>
      </c>
      <c r="D909" s="29" t="s">
        <v>3351</v>
      </c>
      <c r="E909" s="29" t="s">
        <v>3418</v>
      </c>
      <c r="F909" s="29" t="s">
        <v>4868</v>
      </c>
      <c r="G909" s="29" t="s">
        <v>4871</v>
      </c>
      <c r="H909" s="13" t="s">
        <v>3355</v>
      </c>
      <c r="I909" s="13" t="s">
        <v>3356</v>
      </c>
      <c r="J909" s="30" t="s">
        <v>3841</v>
      </c>
      <c r="K909" s="31">
        <v>9</v>
      </c>
      <c r="L909" s="31">
        <v>9</v>
      </c>
      <c r="M909" s="31">
        <v>4.05</v>
      </c>
      <c r="N909" s="32">
        <v>305.30880000000002</v>
      </c>
      <c r="O909" s="32">
        <v>8599.4186147186156</v>
      </c>
      <c r="P909" s="32">
        <v>13372.428667628667</v>
      </c>
      <c r="Q909" s="32">
        <v>130.90909090909091</v>
      </c>
      <c r="R909" s="32">
        <v>130.90909090909091</v>
      </c>
      <c r="S909" s="32"/>
      <c r="T909" s="33">
        <v>1</v>
      </c>
      <c r="U909" s="33">
        <v>1</v>
      </c>
      <c r="V909" s="30">
        <v>37420</v>
      </c>
      <c r="W909" s="30"/>
      <c r="X909" s="34">
        <v>55153</v>
      </c>
      <c r="Y909" s="16">
        <v>4</v>
      </c>
      <c r="Z909" s="75" t="str">
        <f t="shared" si="14"/>
        <v>CAISO_Peaker1</v>
      </c>
      <c r="AA909" s="75">
        <f>IF(IFERROR(MATCH(C909,REN_Existing_Resources!E:E,0),FALSE),1,0)</f>
        <v>0</v>
      </c>
    </row>
    <row r="910" spans="2:27" x14ac:dyDescent="0.25">
      <c r="B910" s="29" t="s">
        <v>3334</v>
      </c>
      <c r="C910" s="29" t="s">
        <v>4867</v>
      </c>
      <c r="D910" s="29" t="s">
        <v>3351</v>
      </c>
      <c r="E910" s="29" t="s">
        <v>3418</v>
      </c>
      <c r="F910" s="29" t="s">
        <v>4868</v>
      </c>
      <c r="G910" s="29" t="s">
        <v>4872</v>
      </c>
      <c r="H910" s="13" t="s">
        <v>3355</v>
      </c>
      <c r="I910" s="13" t="s">
        <v>3356</v>
      </c>
      <c r="J910" s="30" t="s">
        <v>3841</v>
      </c>
      <c r="K910" s="31">
        <v>9</v>
      </c>
      <c r="L910" s="31">
        <v>9</v>
      </c>
      <c r="M910" s="31">
        <v>4.05</v>
      </c>
      <c r="N910" s="32">
        <v>305.30880000000002</v>
      </c>
      <c r="O910" s="32">
        <v>8599.4186147186156</v>
      </c>
      <c r="P910" s="32">
        <v>13372.428667628667</v>
      </c>
      <c r="Q910" s="32">
        <v>130.90909090909091</v>
      </c>
      <c r="R910" s="32">
        <v>130.90909090909091</v>
      </c>
      <c r="S910" s="32"/>
      <c r="T910" s="33">
        <v>1</v>
      </c>
      <c r="U910" s="33">
        <v>1</v>
      </c>
      <c r="V910" s="30">
        <v>37420</v>
      </c>
      <c r="W910" s="30"/>
      <c r="X910" s="34">
        <v>55153</v>
      </c>
      <c r="Y910" s="16">
        <v>4</v>
      </c>
      <c r="Z910" s="75" t="str">
        <f t="shared" si="14"/>
        <v>CAISO_Peaker1</v>
      </c>
      <c r="AA910" s="75">
        <f>IF(IFERROR(MATCH(C910,REN_Existing_Resources!E:E,0),FALSE),1,0)</f>
        <v>0</v>
      </c>
    </row>
    <row r="911" spans="2:27" x14ac:dyDescent="0.25">
      <c r="B911" s="29" t="s">
        <v>3334</v>
      </c>
      <c r="C911" s="29" t="s">
        <v>4873</v>
      </c>
      <c r="D911" s="29" t="s">
        <v>3351</v>
      </c>
      <c r="E911" s="29" t="s">
        <v>3418</v>
      </c>
      <c r="F911" s="29" t="s">
        <v>4874</v>
      </c>
      <c r="G911" s="29" t="s">
        <v>4875</v>
      </c>
      <c r="H911" s="13" t="s">
        <v>3355</v>
      </c>
      <c r="I911" s="13" t="s">
        <v>3356</v>
      </c>
      <c r="J911" s="30" t="s">
        <v>3841</v>
      </c>
      <c r="K911" s="31">
        <v>10.35</v>
      </c>
      <c r="L911" s="31">
        <v>9</v>
      </c>
      <c r="M911" s="31">
        <v>4.6574999999999998</v>
      </c>
      <c r="N911" s="32">
        <v>351.1050830357143</v>
      </c>
      <c r="O911" s="32">
        <v>8595.2988095238088</v>
      </c>
      <c r="P911" s="32">
        <v>13372.87671957672</v>
      </c>
      <c r="Q911" s="32">
        <v>66.535714285714292</v>
      </c>
      <c r="R911" s="32">
        <v>66.535714285714292</v>
      </c>
      <c r="S911" s="32"/>
      <c r="T911" s="33">
        <v>1</v>
      </c>
      <c r="U911" s="33">
        <v>1</v>
      </c>
      <c r="V911" s="30">
        <v>37117</v>
      </c>
      <c r="W911" s="30"/>
      <c r="X911" s="34">
        <v>55153</v>
      </c>
      <c r="Y911" s="16">
        <v>4</v>
      </c>
      <c r="Z911" s="75" t="str">
        <f t="shared" si="14"/>
        <v>CAISO_Peaker1</v>
      </c>
      <c r="AA911" s="75">
        <f>IF(IFERROR(MATCH(C911,REN_Existing_Resources!E:E,0),FALSE),1,0)</f>
        <v>0</v>
      </c>
    </row>
    <row r="912" spans="2:27" x14ac:dyDescent="0.25">
      <c r="B912" s="29" t="s">
        <v>3334</v>
      </c>
      <c r="C912" s="29" t="s">
        <v>4876</v>
      </c>
      <c r="D912" s="29" t="s">
        <v>134</v>
      </c>
      <c r="E912" s="29" t="s">
        <v>3547</v>
      </c>
      <c r="F912" s="29" t="s">
        <v>4877</v>
      </c>
      <c r="G912" s="29" t="s">
        <v>4878</v>
      </c>
      <c r="H912" s="13" t="s">
        <v>3362</v>
      </c>
      <c r="I912" s="13" t="s">
        <v>3363</v>
      </c>
      <c r="J912" s="30" t="s">
        <v>3364</v>
      </c>
      <c r="K912" s="35">
        <v>24.067</v>
      </c>
      <c r="L912" s="35">
        <v>24.067</v>
      </c>
      <c r="M912" s="35">
        <v>24.067</v>
      </c>
      <c r="N912" s="32"/>
      <c r="O912" s="32">
        <v>7606.0303582401057</v>
      </c>
      <c r="P912" s="32">
        <v>7606.0303582401057</v>
      </c>
      <c r="Q912" s="32"/>
      <c r="R912" s="32"/>
      <c r="S912" s="32"/>
      <c r="T912" s="33">
        <v>1</v>
      </c>
      <c r="U912" s="33">
        <v>1</v>
      </c>
      <c r="V912" s="30">
        <v>33218</v>
      </c>
      <c r="W912" s="30"/>
      <c r="X912" s="34">
        <v>55153</v>
      </c>
      <c r="Y912" s="16">
        <v>1</v>
      </c>
      <c r="Z912" s="75" t="str">
        <f t="shared" si="14"/>
        <v>CAISO_CHP</v>
      </c>
      <c r="AA912" s="75">
        <f>IF(IFERROR(MATCH(C912,REN_Existing_Resources!E:E,0),FALSE),1,0)</f>
        <v>0</v>
      </c>
    </row>
    <row r="913" spans="2:27" x14ac:dyDescent="0.25">
      <c r="B913" s="29" t="s">
        <v>3334</v>
      </c>
      <c r="C913" s="29" t="s">
        <v>4879</v>
      </c>
      <c r="D913" s="29" t="s">
        <v>3339</v>
      </c>
      <c r="E913" s="29"/>
      <c r="F913" s="29"/>
      <c r="G913" s="29"/>
      <c r="H913" s="13" t="s">
        <v>3461</v>
      </c>
      <c r="I913" s="13" t="s">
        <v>3338</v>
      </c>
      <c r="J913" s="30"/>
      <c r="K913" s="31">
        <v>0</v>
      </c>
      <c r="L913" s="31">
        <v>0</v>
      </c>
      <c r="M913" s="31"/>
      <c r="N913" s="32"/>
      <c r="O913" s="32"/>
      <c r="P913" s="32"/>
      <c r="Q913" s="32"/>
      <c r="R913" s="32"/>
      <c r="S913" s="32"/>
      <c r="T913" s="33">
        <v>1</v>
      </c>
      <c r="U913" s="33">
        <v>1</v>
      </c>
      <c r="V913" s="74">
        <v>1</v>
      </c>
      <c r="W913" s="30"/>
      <c r="X913" s="34">
        <v>55153</v>
      </c>
      <c r="Y913" s="16">
        <v>1</v>
      </c>
      <c r="Z913" s="75" t="str">
        <f t="shared" si="14"/>
        <v>Unclassified</v>
      </c>
      <c r="AA913" s="75">
        <f>IF(IFERROR(MATCH(C913,REN_Existing_Resources!E:E,0),FALSE),1,0)</f>
        <v>0</v>
      </c>
    </row>
    <row r="914" spans="2:27" x14ac:dyDescent="0.25">
      <c r="B914" s="29" t="s">
        <v>3334</v>
      </c>
      <c r="C914" s="29" t="s">
        <v>4873</v>
      </c>
      <c r="D914" s="29" t="s">
        <v>3351</v>
      </c>
      <c r="E914" s="29" t="s">
        <v>3418</v>
      </c>
      <c r="F914" s="29" t="s">
        <v>4874</v>
      </c>
      <c r="G914" s="29" t="s">
        <v>4880</v>
      </c>
      <c r="H914" s="13" t="s">
        <v>3355</v>
      </c>
      <c r="I914" s="13" t="s">
        <v>3356</v>
      </c>
      <c r="J914" s="30" t="s">
        <v>3841</v>
      </c>
      <c r="K914" s="31">
        <v>10.35</v>
      </c>
      <c r="L914" s="31">
        <v>9</v>
      </c>
      <c r="M914" s="31">
        <v>4.6574999999999998</v>
      </c>
      <c r="N914" s="32">
        <v>351.1050830357143</v>
      </c>
      <c r="O914" s="32">
        <v>8595.2988095238088</v>
      </c>
      <c r="P914" s="32">
        <v>13372.87671957672</v>
      </c>
      <c r="Q914" s="32">
        <v>66.535714285714292</v>
      </c>
      <c r="R914" s="32">
        <v>66.535714285714292</v>
      </c>
      <c r="S914" s="32"/>
      <c r="T914" s="33">
        <v>1</v>
      </c>
      <c r="U914" s="33">
        <v>1</v>
      </c>
      <c r="V914" s="30">
        <v>37117</v>
      </c>
      <c r="W914" s="30"/>
      <c r="X914" s="34">
        <v>55153</v>
      </c>
      <c r="Y914" s="16">
        <v>4</v>
      </c>
      <c r="Z914" s="75" t="str">
        <f t="shared" si="14"/>
        <v>CAISO_Peaker1</v>
      </c>
      <c r="AA914" s="75">
        <f>IF(IFERROR(MATCH(C914,REN_Existing_Resources!E:E,0),FALSE),1,0)</f>
        <v>0</v>
      </c>
    </row>
    <row r="915" spans="2:27" x14ac:dyDescent="0.25">
      <c r="B915" s="29" t="s">
        <v>3334</v>
      </c>
      <c r="C915" s="29" t="s">
        <v>4873</v>
      </c>
      <c r="D915" s="29" t="s">
        <v>3351</v>
      </c>
      <c r="E915" s="29" t="s">
        <v>3418</v>
      </c>
      <c r="F915" s="29" t="s">
        <v>4874</v>
      </c>
      <c r="G915" s="29" t="s">
        <v>4881</v>
      </c>
      <c r="H915" s="13" t="s">
        <v>3355</v>
      </c>
      <c r="I915" s="13" t="s">
        <v>3356</v>
      </c>
      <c r="J915" s="30" t="s">
        <v>3841</v>
      </c>
      <c r="K915" s="31">
        <v>10.35</v>
      </c>
      <c r="L915" s="31">
        <v>9</v>
      </c>
      <c r="M915" s="31">
        <v>4.6574999999999998</v>
      </c>
      <c r="N915" s="32">
        <v>351.1050830357143</v>
      </c>
      <c r="O915" s="32">
        <v>8595.2988095238088</v>
      </c>
      <c r="P915" s="32">
        <v>13372.87671957672</v>
      </c>
      <c r="Q915" s="32">
        <v>66.535714285714292</v>
      </c>
      <c r="R915" s="32">
        <v>66.535714285714292</v>
      </c>
      <c r="S915" s="32"/>
      <c r="T915" s="33">
        <v>1</v>
      </c>
      <c r="U915" s="33">
        <v>1</v>
      </c>
      <c r="V915" s="30">
        <v>37117</v>
      </c>
      <c r="W915" s="30"/>
      <c r="X915" s="34">
        <v>55153</v>
      </c>
      <c r="Y915" s="16">
        <v>4</v>
      </c>
      <c r="Z915" s="75" t="str">
        <f t="shared" si="14"/>
        <v>CAISO_Peaker1</v>
      </c>
      <c r="AA915" s="75">
        <f>IF(IFERROR(MATCH(C915,REN_Existing_Resources!E:E,0),FALSE),1,0)</f>
        <v>0</v>
      </c>
    </row>
    <row r="916" spans="2:27" x14ac:dyDescent="0.25">
      <c r="B916" s="29" t="s">
        <v>3334</v>
      </c>
      <c r="C916" s="29" t="s">
        <v>78</v>
      </c>
      <c r="D916" s="29" t="s">
        <v>3365</v>
      </c>
      <c r="E916" s="29"/>
      <c r="F916" s="29" t="s">
        <v>4882</v>
      </c>
      <c r="G916" s="29"/>
      <c r="H916" s="13" t="s">
        <v>3488</v>
      </c>
      <c r="I916" s="13" t="s">
        <v>3338</v>
      </c>
      <c r="J916" s="30"/>
      <c r="K916" s="31">
        <v>1.42</v>
      </c>
      <c r="L916" s="31">
        <v>0.9</v>
      </c>
      <c r="M916" s="31"/>
      <c r="N916" s="32"/>
      <c r="O916" s="32"/>
      <c r="P916" s="32"/>
      <c r="Q916" s="32"/>
      <c r="R916" s="32"/>
      <c r="S916" s="32"/>
      <c r="T916" s="33">
        <v>0</v>
      </c>
      <c r="U916" s="33">
        <v>1</v>
      </c>
      <c r="V916" s="30">
        <v>40448</v>
      </c>
      <c r="W916" s="30"/>
      <c r="X916" s="34">
        <v>55153</v>
      </c>
      <c r="Y916" s="16">
        <v>1</v>
      </c>
      <c r="Z916" s="75" t="str">
        <f t="shared" si="14"/>
        <v>RenExistRes</v>
      </c>
      <c r="AA916" s="75">
        <f>IF(IFERROR(MATCH(C916,REN_Existing_Resources!E:E,0),FALSE),1,0)</f>
        <v>1</v>
      </c>
    </row>
    <row r="917" spans="2:27" x14ac:dyDescent="0.25">
      <c r="B917" s="29" t="s">
        <v>3334</v>
      </c>
      <c r="C917" s="29" t="s">
        <v>930</v>
      </c>
      <c r="D917" s="29" t="s">
        <v>83</v>
      </c>
      <c r="E917" s="29" t="s">
        <v>3348</v>
      </c>
      <c r="F917" s="29" t="s">
        <v>4883</v>
      </c>
      <c r="G917" s="29"/>
      <c r="H917" s="13" t="s">
        <v>3337</v>
      </c>
      <c r="I917" s="13" t="s">
        <v>3338</v>
      </c>
      <c r="J917" s="30"/>
      <c r="K917" s="31">
        <v>20</v>
      </c>
      <c r="L917" s="31">
        <v>14.73</v>
      </c>
      <c r="M917" s="31"/>
      <c r="N917" s="32"/>
      <c r="O917" s="32"/>
      <c r="P917" s="32"/>
      <c r="Q917" s="32"/>
      <c r="R917" s="32"/>
      <c r="S917" s="32"/>
      <c r="T917" s="33">
        <v>0</v>
      </c>
      <c r="U917" s="33">
        <v>1</v>
      </c>
      <c r="V917" s="30">
        <v>42101</v>
      </c>
      <c r="W917" s="30"/>
      <c r="X917" s="34">
        <v>55153</v>
      </c>
      <c r="Y917" s="16">
        <v>1</v>
      </c>
      <c r="Z917" s="75" t="str">
        <f t="shared" si="14"/>
        <v>RenExistRes</v>
      </c>
      <c r="AA917" s="75">
        <f>IF(IFERROR(MATCH(C917,REN_Existing_Resources!E:E,0),FALSE),1,0)</f>
        <v>1</v>
      </c>
    </row>
    <row r="918" spans="2:27" x14ac:dyDescent="0.25">
      <c r="B918" s="29" t="s">
        <v>3334</v>
      </c>
      <c r="C918" s="29" t="s">
        <v>1534</v>
      </c>
      <c r="D918" s="29" t="s">
        <v>3365</v>
      </c>
      <c r="E918" s="29"/>
      <c r="F918" s="29" t="s">
        <v>4884</v>
      </c>
      <c r="G918" s="29"/>
      <c r="H918" s="13" t="s">
        <v>3337</v>
      </c>
      <c r="I918" s="13" t="s">
        <v>3338</v>
      </c>
      <c r="J918" s="30"/>
      <c r="K918" s="31">
        <v>107.6</v>
      </c>
      <c r="L918" s="31">
        <v>86.45</v>
      </c>
      <c r="M918" s="31"/>
      <c r="N918" s="32"/>
      <c r="O918" s="32"/>
      <c r="P918" s="32"/>
      <c r="Q918" s="32"/>
      <c r="R918" s="32"/>
      <c r="S918" s="32"/>
      <c r="T918" s="33">
        <v>0</v>
      </c>
      <c r="U918" s="33">
        <v>1</v>
      </c>
      <c r="V918" s="30">
        <v>42338</v>
      </c>
      <c r="W918" s="30"/>
      <c r="X918" s="34">
        <v>55153</v>
      </c>
      <c r="Y918" s="16">
        <v>1</v>
      </c>
      <c r="Z918" s="75" t="str">
        <f t="shared" si="14"/>
        <v>RenExistRes</v>
      </c>
      <c r="AA918" s="75">
        <f>IF(IFERROR(MATCH(C918,REN_Existing_Resources!E:E,0),FALSE),1,0)</f>
        <v>1</v>
      </c>
    </row>
    <row r="919" spans="2:27" x14ac:dyDescent="0.25">
      <c r="B919" s="29" t="s">
        <v>3334</v>
      </c>
      <c r="C919" s="29" t="s">
        <v>1528</v>
      </c>
      <c r="D919" s="29" t="s">
        <v>3365</v>
      </c>
      <c r="E919" s="29"/>
      <c r="F919" s="29" t="s">
        <v>4885</v>
      </c>
      <c r="G919" s="29"/>
      <c r="H919" s="13" t="s">
        <v>3337</v>
      </c>
      <c r="I919" s="13" t="s">
        <v>3338</v>
      </c>
      <c r="J919" s="30"/>
      <c r="K919" s="31">
        <v>310</v>
      </c>
      <c r="L919" s="31">
        <v>263.33999999999997</v>
      </c>
      <c r="M919" s="31"/>
      <c r="N919" s="32"/>
      <c r="O919" s="32"/>
      <c r="P919" s="32"/>
      <c r="Q919" s="32"/>
      <c r="R919" s="32"/>
      <c r="S919" s="32"/>
      <c r="T919" s="33">
        <v>0</v>
      </c>
      <c r="U919" s="33">
        <v>1</v>
      </c>
      <c r="V919" s="30">
        <v>42180</v>
      </c>
      <c r="W919" s="30"/>
      <c r="X919" s="34">
        <v>55153</v>
      </c>
      <c r="Y919" s="16">
        <v>1</v>
      </c>
      <c r="Z919" s="75" t="str">
        <f t="shared" si="14"/>
        <v>RenExistRes</v>
      </c>
      <c r="AA919" s="75">
        <f>IF(IFERROR(MATCH(C919,REN_Existing_Resources!E:E,0),FALSE),1,0)</f>
        <v>1</v>
      </c>
    </row>
    <row r="920" spans="2:27" x14ac:dyDescent="0.25">
      <c r="B920" s="29" t="s">
        <v>3334</v>
      </c>
      <c r="C920" s="29" t="s">
        <v>1531</v>
      </c>
      <c r="D920" s="29" t="s">
        <v>3365</v>
      </c>
      <c r="E920" s="29"/>
      <c r="F920" s="29" t="s">
        <v>4886</v>
      </c>
      <c r="G920" s="29"/>
      <c r="H920" s="13" t="s">
        <v>3337</v>
      </c>
      <c r="I920" s="13" t="s">
        <v>3338</v>
      </c>
      <c r="J920" s="30"/>
      <c r="K920" s="31">
        <v>276</v>
      </c>
      <c r="L920" s="31">
        <v>232.89</v>
      </c>
      <c r="M920" s="31"/>
      <c r="N920" s="32"/>
      <c r="O920" s="32"/>
      <c r="P920" s="32"/>
      <c r="Q920" s="32"/>
      <c r="R920" s="32"/>
      <c r="S920" s="32"/>
      <c r="T920" s="33">
        <v>0</v>
      </c>
      <c r="U920" s="33">
        <v>1</v>
      </c>
      <c r="V920" s="30">
        <v>42174</v>
      </c>
      <c r="W920" s="30"/>
      <c r="X920" s="34">
        <v>55153</v>
      </c>
      <c r="Y920" s="16">
        <v>1</v>
      </c>
      <c r="Z920" s="75" t="str">
        <f t="shared" si="14"/>
        <v>RenExistRes</v>
      </c>
      <c r="AA920" s="75">
        <f>IF(IFERROR(MATCH(C920,REN_Existing_Resources!E:E,0),FALSE),1,0)</f>
        <v>1</v>
      </c>
    </row>
    <row r="921" spans="2:27" x14ac:dyDescent="0.25">
      <c r="B921" s="29" t="s">
        <v>3334</v>
      </c>
      <c r="C921" s="29" t="s">
        <v>4887</v>
      </c>
      <c r="D921" s="29" t="s">
        <v>3365</v>
      </c>
      <c r="E921" s="29"/>
      <c r="F921" s="29" t="s">
        <v>4888</v>
      </c>
      <c r="G921" s="29"/>
      <c r="H921" s="13" t="s">
        <v>3390</v>
      </c>
      <c r="I921" s="13" t="s">
        <v>3338</v>
      </c>
      <c r="J921" s="30" t="s">
        <v>3833</v>
      </c>
      <c r="K921" s="31">
        <v>374.43</v>
      </c>
      <c r="L921" s="31">
        <v>40.71</v>
      </c>
      <c r="M921" s="31"/>
      <c r="N921" s="32"/>
      <c r="O921" s="32"/>
      <c r="P921" s="32"/>
      <c r="Q921" s="32"/>
      <c r="R921" s="32"/>
      <c r="S921" s="32"/>
      <c r="T921" s="33">
        <v>0</v>
      </c>
      <c r="U921" s="33">
        <v>1</v>
      </c>
      <c r="V921" s="30">
        <v>24473</v>
      </c>
      <c r="W921" s="30"/>
      <c r="X921" s="34">
        <v>55153</v>
      </c>
      <c r="Y921" s="16">
        <v>1</v>
      </c>
      <c r="Z921" s="75" t="str">
        <f t="shared" si="14"/>
        <v>CAISO_PS</v>
      </c>
      <c r="AA921" s="75">
        <f>IF(IFERROR(MATCH(C921,REN_Existing_Resources!E:E,0),FALSE),1,0)</f>
        <v>0</v>
      </c>
    </row>
    <row r="922" spans="2:27" x14ac:dyDescent="0.25">
      <c r="B922" s="29" t="s">
        <v>3334</v>
      </c>
      <c r="C922" s="29" t="s">
        <v>4889</v>
      </c>
      <c r="D922" s="29" t="s">
        <v>229</v>
      </c>
      <c r="E922" s="29" t="s">
        <v>3752</v>
      </c>
      <c r="F922" s="29" t="s">
        <v>4890</v>
      </c>
      <c r="G922" s="29"/>
      <c r="H922" s="13" t="s">
        <v>3390</v>
      </c>
      <c r="I922" s="13" t="s">
        <v>3338</v>
      </c>
      <c r="J922" s="30"/>
      <c r="K922" s="31">
        <v>13</v>
      </c>
      <c r="L922" s="31">
        <v>13</v>
      </c>
      <c r="M922" s="31"/>
      <c r="N922" s="32"/>
      <c r="O922" s="32"/>
      <c r="P922" s="32"/>
      <c r="Q922" s="32"/>
      <c r="R922" s="32"/>
      <c r="S922" s="32"/>
      <c r="T922" s="33">
        <v>0</v>
      </c>
      <c r="U922" s="33">
        <v>1</v>
      </c>
      <c r="V922" s="30">
        <v>30317</v>
      </c>
      <c r="W922" s="30"/>
      <c r="X922" s="34">
        <v>55153</v>
      </c>
      <c r="Y922" s="16">
        <v>1</v>
      </c>
      <c r="Z922" s="75" t="str">
        <f t="shared" si="14"/>
        <v>Unclassified</v>
      </c>
      <c r="AA922" s="75">
        <f>IF(IFERROR(MATCH(C922,REN_Existing_Resources!E:E,0),FALSE),1,0)</f>
        <v>0</v>
      </c>
    </row>
    <row r="923" spans="2:27" x14ac:dyDescent="0.25">
      <c r="B923" s="29" t="s">
        <v>3334</v>
      </c>
      <c r="C923" s="29" t="s">
        <v>4873</v>
      </c>
      <c r="D923" s="29" t="s">
        <v>3351</v>
      </c>
      <c r="E923" s="29" t="s">
        <v>3418</v>
      </c>
      <c r="F923" s="29" t="s">
        <v>4874</v>
      </c>
      <c r="G923" s="29" t="s">
        <v>4891</v>
      </c>
      <c r="H923" s="13" t="s">
        <v>3355</v>
      </c>
      <c r="I923" s="13" t="s">
        <v>3356</v>
      </c>
      <c r="J923" s="30" t="s">
        <v>3841</v>
      </c>
      <c r="K923" s="31">
        <v>10.35</v>
      </c>
      <c r="L923" s="31">
        <v>9</v>
      </c>
      <c r="M923" s="31">
        <v>4.6574999999999998</v>
      </c>
      <c r="N923" s="32">
        <v>351.1050830357143</v>
      </c>
      <c r="O923" s="32">
        <v>8595.2988095238088</v>
      </c>
      <c r="P923" s="32">
        <v>13372.87671957672</v>
      </c>
      <c r="Q923" s="32">
        <v>66.535714285714292</v>
      </c>
      <c r="R923" s="32">
        <v>66.535714285714292</v>
      </c>
      <c r="S923" s="32"/>
      <c r="T923" s="33">
        <v>1</v>
      </c>
      <c r="U923" s="33">
        <v>1</v>
      </c>
      <c r="V923" s="30">
        <v>37117</v>
      </c>
      <c r="W923" s="30"/>
      <c r="X923" s="34">
        <v>55153</v>
      </c>
      <c r="Y923" s="16">
        <v>4</v>
      </c>
      <c r="Z923" s="75" t="str">
        <f t="shared" si="14"/>
        <v>CAISO_Peaker1</v>
      </c>
      <c r="AA923" s="75">
        <f>IF(IFERROR(MATCH(C923,REN_Existing_Resources!E:E,0),FALSE),1,0)</f>
        <v>0</v>
      </c>
    </row>
    <row r="924" spans="2:27" x14ac:dyDescent="0.25">
      <c r="B924" s="29" t="s">
        <v>3334</v>
      </c>
      <c r="C924" s="29" t="s">
        <v>2202</v>
      </c>
      <c r="D924" s="29" t="s">
        <v>3397</v>
      </c>
      <c r="E924" s="29" t="s">
        <v>1901</v>
      </c>
      <c r="F924" s="29" t="s">
        <v>2201</v>
      </c>
      <c r="G924" s="29"/>
      <c r="H924" s="13" t="s">
        <v>3488</v>
      </c>
      <c r="I924" s="13" t="s">
        <v>3338</v>
      </c>
      <c r="J924" s="30"/>
      <c r="K924" s="31">
        <v>1.5</v>
      </c>
      <c r="L924" s="31">
        <v>1.28</v>
      </c>
      <c r="M924" s="31"/>
      <c r="N924" s="32"/>
      <c r="O924" s="32"/>
      <c r="P924" s="32"/>
      <c r="Q924" s="32"/>
      <c r="R924" s="32"/>
      <c r="S924" s="32"/>
      <c r="T924" s="33">
        <v>0</v>
      </c>
      <c r="U924" s="33">
        <v>1</v>
      </c>
      <c r="V924" s="30">
        <v>40683</v>
      </c>
      <c r="W924" s="30"/>
      <c r="X924" s="34">
        <v>55153</v>
      </c>
      <c r="Y924" s="16">
        <v>1</v>
      </c>
      <c r="Z924" s="75" t="str">
        <f t="shared" si="14"/>
        <v>RenExistRes</v>
      </c>
      <c r="AA924" s="75">
        <f>IF(IFERROR(MATCH(C924,REN_Existing_Resources!E:E,0),FALSE),1,0)</f>
        <v>1</v>
      </c>
    </row>
    <row r="925" spans="2:27" x14ac:dyDescent="0.25">
      <c r="B925" s="29" t="s">
        <v>3334</v>
      </c>
      <c r="C925" s="29" t="s">
        <v>4892</v>
      </c>
      <c r="D925" s="29" t="s">
        <v>3342</v>
      </c>
      <c r="E925" s="29" t="s">
        <v>3966</v>
      </c>
      <c r="F925" s="29" t="s">
        <v>4893</v>
      </c>
      <c r="G925" s="29"/>
      <c r="H925" s="13" t="s">
        <v>3345</v>
      </c>
      <c r="I925" s="13" t="s">
        <v>3338</v>
      </c>
      <c r="J925" s="30"/>
      <c r="K925" s="31">
        <v>53</v>
      </c>
      <c r="L925" s="31">
        <v>37</v>
      </c>
      <c r="M925" s="31"/>
      <c r="N925" s="32"/>
      <c r="O925" s="32"/>
      <c r="P925" s="32"/>
      <c r="Q925" s="32"/>
      <c r="R925" s="32"/>
      <c r="S925" s="32"/>
      <c r="T925" s="33">
        <v>0</v>
      </c>
      <c r="U925" s="33">
        <v>1</v>
      </c>
      <c r="V925" s="30">
        <v>30317</v>
      </c>
      <c r="W925" s="30"/>
      <c r="X925" s="34">
        <v>55153</v>
      </c>
      <c r="Y925" s="16">
        <v>1</v>
      </c>
      <c r="Z925" s="75" t="str">
        <f t="shared" si="14"/>
        <v>Unclassified</v>
      </c>
      <c r="AA925" s="75">
        <f>IF(IFERROR(MATCH(C925,REN_Existing_Resources!E:E,0),FALSE),1,0)</f>
        <v>0</v>
      </c>
    </row>
    <row r="926" spans="2:27" x14ac:dyDescent="0.25">
      <c r="B926" s="29" t="s">
        <v>3334</v>
      </c>
      <c r="C926" s="29" t="s">
        <v>4894</v>
      </c>
      <c r="D926" s="29" t="s">
        <v>3339</v>
      </c>
      <c r="E926" s="29"/>
      <c r="F926" s="29" t="s">
        <v>4895</v>
      </c>
      <c r="G926" s="29"/>
      <c r="H926" s="13" t="s">
        <v>3390</v>
      </c>
      <c r="I926" s="13" t="s">
        <v>3338</v>
      </c>
      <c r="J926" s="30" t="s">
        <v>3391</v>
      </c>
      <c r="K926" s="31">
        <v>1</v>
      </c>
      <c r="L926" s="31">
        <v>0.45</v>
      </c>
      <c r="M926" s="31"/>
      <c r="N926" s="32"/>
      <c r="O926" s="32"/>
      <c r="P926" s="32"/>
      <c r="Q926" s="32"/>
      <c r="R926" s="32"/>
      <c r="S926" s="32"/>
      <c r="T926" s="33">
        <v>0</v>
      </c>
      <c r="U926" s="33">
        <v>1</v>
      </c>
      <c r="V926" s="30">
        <v>34410</v>
      </c>
      <c r="W926" s="30"/>
      <c r="X926" s="34">
        <v>55153</v>
      </c>
      <c r="Y926" s="16">
        <v>1</v>
      </c>
      <c r="Z926" s="75" t="str">
        <f t="shared" si="14"/>
        <v>CAISO_Hydro</v>
      </c>
      <c r="AA926" s="75">
        <f>IF(IFERROR(MATCH(C926,REN_Existing_Resources!E:E,0),FALSE),1,0)</f>
        <v>0</v>
      </c>
    </row>
    <row r="927" spans="2:27" x14ac:dyDescent="0.25">
      <c r="B927" s="29" t="s">
        <v>3334</v>
      </c>
      <c r="C927" s="29" t="s">
        <v>4896</v>
      </c>
      <c r="D927" s="29" t="s">
        <v>3339</v>
      </c>
      <c r="E927" s="29"/>
      <c r="F927" s="29" t="s">
        <v>4897</v>
      </c>
      <c r="G927" s="29" t="s">
        <v>4898</v>
      </c>
      <c r="H927" s="13" t="s">
        <v>3362</v>
      </c>
      <c r="I927" s="13" t="s">
        <v>3356</v>
      </c>
      <c r="J927" s="30" t="s">
        <v>3364</v>
      </c>
      <c r="K927" s="35">
        <v>16.309999999999999</v>
      </c>
      <c r="L927" s="35">
        <v>16.309999999999999</v>
      </c>
      <c r="M927" s="35">
        <v>16.309999999999999</v>
      </c>
      <c r="N927" s="32"/>
      <c r="O927" s="32">
        <v>7606.0303582401057</v>
      </c>
      <c r="P927" s="32">
        <v>7606.0303582401057</v>
      </c>
      <c r="Q927" s="32"/>
      <c r="R927" s="32"/>
      <c r="S927" s="32"/>
      <c r="T927" s="33">
        <v>1</v>
      </c>
      <c r="U927" s="33">
        <v>1</v>
      </c>
      <c r="V927" s="30">
        <v>31485</v>
      </c>
      <c r="W927" s="30"/>
      <c r="X927" s="34">
        <v>55153</v>
      </c>
      <c r="Y927" s="16">
        <v>1</v>
      </c>
      <c r="Z927" s="75" t="str">
        <f t="shared" si="14"/>
        <v>CAISO_CHP</v>
      </c>
      <c r="AA927" s="75">
        <f>IF(IFERROR(MATCH(C927,REN_Existing_Resources!E:E,0),FALSE),1,0)</f>
        <v>0</v>
      </c>
    </row>
    <row r="928" spans="2:27" x14ac:dyDescent="0.25">
      <c r="B928" s="29" t="s">
        <v>3334</v>
      </c>
      <c r="C928" s="29" t="s">
        <v>4899</v>
      </c>
      <c r="D928" s="29" t="s">
        <v>3339</v>
      </c>
      <c r="E928" s="29" t="s">
        <v>3425</v>
      </c>
      <c r="F928" s="29" t="s">
        <v>4900</v>
      </c>
      <c r="G928" s="29" t="s">
        <v>4901</v>
      </c>
      <c r="H928" s="13" t="s">
        <v>3362</v>
      </c>
      <c r="I928" s="13" t="s">
        <v>3356</v>
      </c>
      <c r="J928" s="30" t="s">
        <v>3364</v>
      </c>
      <c r="K928" s="35">
        <v>33.5</v>
      </c>
      <c r="L928" s="35">
        <v>33.5</v>
      </c>
      <c r="M928" s="35">
        <v>33.5</v>
      </c>
      <c r="N928" s="32"/>
      <c r="O928" s="32">
        <v>7606.0303582401057</v>
      </c>
      <c r="P928" s="32">
        <v>7606.0303582401057</v>
      </c>
      <c r="Q928" s="32"/>
      <c r="R928" s="32"/>
      <c r="S928" s="32"/>
      <c r="T928" s="33">
        <v>1</v>
      </c>
      <c r="U928" s="33">
        <v>1</v>
      </c>
      <c r="V928" s="30">
        <v>32976</v>
      </c>
      <c r="W928" s="30"/>
      <c r="X928" s="34">
        <v>55153</v>
      </c>
      <c r="Y928" s="16">
        <v>1</v>
      </c>
      <c r="Z928" s="75" t="str">
        <f t="shared" si="14"/>
        <v>CAISO_CHP</v>
      </c>
      <c r="AA928" s="75">
        <f>IF(IFERROR(MATCH(C928,REN_Existing_Resources!E:E,0),FALSE),1,0)</f>
        <v>0</v>
      </c>
    </row>
    <row r="929" spans="2:27" x14ac:dyDescent="0.25">
      <c r="B929" s="29" t="s">
        <v>3334</v>
      </c>
      <c r="C929" s="29" t="s">
        <v>4902</v>
      </c>
      <c r="D929" s="29" t="s">
        <v>3339</v>
      </c>
      <c r="E929" s="29" t="s">
        <v>3425</v>
      </c>
      <c r="F929" s="29" t="s">
        <v>4903</v>
      </c>
      <c r="G929" s="29" t="s">
        <v>4904</v>
      </c>
      <c r="H929" s="13" t="s">
        <v>3362</v>
      </c>
      <c r="I929" s="13" t="s">
        <v>3356</v>
      </c>
      <c r="J929" s="30" t="s">
        <v>3364</v>
      </c>
      <c r="K929" s="35">
        <v>44.52</v>
      </c>
      <c r="L929" s="35">
        <v>44.52</v>
      </c>
      <c r="M929" s="35">
        <v>44.52</v>
      </c>
      <c r="N929" s="32"/>
      <c r="O929" s="32">
        <v>7606.0303582401057</v>
      </c>
      <c r="P929" s="32">
        <v>7606.0303582401057</v>
      </c>
      <c r="Q929" s="32"/>
      <c r="R929" s="32"/>
      <c r="S929" s="32"/>
      <c r="T929" s="33">
        <v>1</v>
      </c>
      <c r="U929" s="33">
        <v>1</v>
      </c>
      <c r="V929" s="30">
        <v>36116</v>
      </c>
      <c r="W929" s="30"/>
      <c r="X929" s="34">
        <v>55153</v>
      </c>
      <c r="Y929" s="16">
        <v>1</v>
      </c>
      <c r="Z929" s="75" t="str">
        <f t="shared" si="14"/>
        <v>CAISO_CHP</v>
      </c>
      <c r="AA929" s="75">
        <f>IF(IFERROR(MATCH(C929,REN_Existing_Resources!E:E,0),FALSE),1,0)</f>
        <v>0</v>
      </c>
    </row>
    <row r="930" spans="2:27" x14ac:dyDescent="0.25">
      <c r="B930" s="29" t="s">
        <v>3334</v>
      </c>
      <c r="C930" s="29" t="s">
        <v>1345</v>
      </c>
      <c r="D930" s="29" t="s">
        <v>3339</v>
      </c>
      <c r="E930" s="29" t="s">
        <v>3425</v>
      </c>
      <c r="F930" s="29" t="s">
        <v>4905</v>
      </c>
      <c r="G930" s="29"/>
      <c r="H930" s="13" t="s">
        <v>3463</v>
      </c>
      <c r="I930" s="13" t="s">
        <v>3338</v>
      </c>
      <c r="J930" s="30"/>
      <c r="K930" s="31">
        <v>12.9</v>
      </c>
      <c r="L930" s="31">
        <v>0</v>
      </c>
      <c r="M930" s="31"/>
      <c r="N930" s="32"/>
      <c r="O930" s="32"/>
      <c r="P930" s="32"/>
      <c r="Q930" s="32"/>
      <c r="R930" s="32"/>
      <c r="S930" s="32"/>
      <c r="T930" s="33">
        <v>1</v>
      </c>
      <c r="U930" s="33">
        <v>1</v>
      </c>
      <c r="V930" s="30">
        <v>31778</v>
      </c>
      <c r="W930" s="30"/>
      <c r="X930" s="34">
        <v>55153</v>
      </c>
      <c r="Y930" s="16">
        <v>1</v>
      </c>
      <c r="Z930" s="75" t="str">
        <f t="shared" si="14"/>
        <v>RenExistRes</v>
      </c>
      <c r="AA930" s="75">
        <f>IF(IFERROR(MATCH(C930,REN_Existing_Resources!E:E,0),FALSE),1,0)</f>
        <v>1</v>
      </c>
    </row>
    <row r="931" spans="2:27" x14ac:dyDescent="0.25">
      <c r="B931" s="29" t="s">
        <v>3334</v>
      </c>
      <c r="C931" s="29" t="s">
        <v>4906</v>
      </c>
      <c r="D931" s="29" t="s">
        <v>3339</v>
      </c>
      <c r="E931" s="29" t="s">
        <v>3425</v>
      </c>
      <c r="F931" s="29" t="s">
        <v>4907</v>
      </c>
      <c r="G931" s="29"/>
      <c r="H931" s="13" t="s">
        <v>3461</v>
      </c>
      <c r="I931" s="13" t="s">
        <v>3338</v>
      </c>
      <c r="J931" s="30"/>
      <c r="K931" s="31">
        <v>0</v>
      </c>
      <c r="L931" s="31">
        <v>13.61</v>
      </c>
      <c r="M931" s="31"/>
      <c r="N931" s="32"/>
      <c r="O931" s="32"/>
      <c r="P931" s="32"/>
      <c r="Q931" s="32"/>
      <c r="R931" s="32"/>
      <c r="S931" s="32"/>
      <c r="T931" s="33">
        <v>1</v>
      </c>
      <c r="U931" s="33">
        <v>1</v>
      </c>
      <c r="V931" s="74">
        <v>1</v>
      </c>
      <c r="W931" s="30"/>
      <c r="X931" s="34">
        <v>55153</v>
      </c>
      <c r="Y931" s="16">
        <v>1</v>
      </c>
      <c r="Z931" s="75" t="str">
        <f t="shared" si="14"/>
        <v>Unclassified</v>
      </c>
      <c r="AA931" s="75">
        <f>IF(IFERROR(MATCH(C931,REN_Existing_Resources!E:E,0),FALSE),1,0)</f>
        <v>0</v>
      </c>
    </row>
    <row r="932" spans="2:27" x14ac:dyDescent="0.25">
      <c r="B932" s="29" t="s">
        <v>3334</v>
      </c>
      <c r="C932" s="29" t="s">
        <v>566</v>
      </c>
      <c r="D932" s="29" t="s">
        <v>3471</v>
      </c>
      <c r="E932" s="29" t="s">
        <v>3472</v>
      </c>
      <c r="F932" s="29" t="s">
        <v>4908</v>
      </c>
      <c r="G932" s="29"/>
      <c r="H932" s="13" t="s">
        <v>3390</v>
      </c>
      <c r="I932" s="13" t="s">
        <v>3338</v>
      </c>
      <c r="J932" s="30"/>
      <c r="K932" s="31">
        <v>18.600000000000001</v>
      </c>
      <c r="L932" s="31">
        <v>4.1900000000000004</v>
      </c>
      <c r="M932" s="31"/>
      <c r="N932" s="32"/>
      <c r="O932" s="32"/>
      <c r="P932" s="32"/>
      <c r="Q932" s="32"/>
      <c r="R932" s="32"/>
      <c r="S932" s="32"/>
      <c r="T932" s="33">
        <v>0</v>
      </c>
      <c r="U932" s="33">
        <v>1</v>
      </c>
      <c r="V932" s="30">
        <v>31551</v>
      </c>
      <c r="W932" s="30"/>
      <c r="X932" s="34">
        <v>55153</v>
      </c>
      <c r="Y932" s="16">
        <v>1</v>
      </c>
      <c r="Z932" s="75" t="str">
        <f t="shared" si="14"/>
        <v>RenExistRes</v>
      </c>
      <c r="AA932" s="75">
        <f>IF(IFERROR(MATCH(C932,REN_Existing_Resources!E:E,0),FALSE),1,0)</f>
        <v>1</v>
      </c>
    </row>
    <row r="933" spans="2:27" x14ac:dyDescent="0.25">
      <c r="B933" s="29" t="s">
        <v>3334</v>
      </c>
      <c r="C933" s="29" t="s">
        <v>2507</v>
      </c>
      <c r="D933" s="29" t="s">
        <v>3342</v>
      </c>
      <c r="E933" s="29" t="s">
        <v>3743</v>
      </c>
      <c r="F933" s="29" t="s">
        <v>4909</v>
      </c>
      <c r="G933" s="29"/>
      <c r="H933" s="13" t="s">
        <v>3488</v>
      </c>
      <c r="I933" s="13" t="s">
        <v>3338</v>
      </c>
      <c r="J933" s="30"/>
      <c r="K933" s="31">
        <v>7.5</v>
      </c>
      <c r="L933" s="31">
        <v>3.29</v>
      </c>
      <c r="M933" s="31"/>
      <c r="N933" s="32"/>
      <c r="O933" s="32"/>
      <c r="P933" s="32"/>
      <c r="Q933" s="32"/>
      <c r="R933" s="32"/>
      <c r="S933" s="32"/>
      <c r="T933" s="33">
        <v>0</v>
      </c>
      <c r="U933" s="33">
        <v>1</v>
      </c>
      <c r="V933" s="30">
        <v>34089</v>
      </c>
      <c r="W933" s="30"/>
      <c r="X933" s="34">
        <v>55153</v>
      </c>
      <c r="Y933" s="16">
        <v>1</v>
      </c>
      <c r="Z933" s="75" t="str">
        <f t="shared" si="14"/>
        <v>RenExistRes</v>
      </c>
      <c r="AA933" s="75">
        <f>IF(IFERROR(MATCH(C933,REN_Existing_Resources!E:E,0),FALSE),1,0)</f>
        <v>1</v>
      </c>
    </row>
    <row r="934" spans="2:27" x14ac:dyDescent="0.25">
      <c r="B934" s="29" t="s">
        <v>3334</v>
      </c>
      <c r="C934" s="29" t="s">
        <v>443</v>
      </c>
      <c r="D934" s="29" t="s">
        <v>3365</v>
      </c>
      <c r="E934" s="29"/>
      <c r="F934" s="29" t="s">
        <v>4910</v>
      </c>
      <c r="G934" s="29"/>
      <c r="H934" s="13" t="s">
        <v>3390</v>
      </c>
      <c r="I934" s="13" t="s">
        <v>3338</v>
      </c>
      <c r="J934" s="30" t="s">
        <v>3391</v>
      </c>
      <c r="K934" s="31">
        <v>7.1</v>
      </c>
      <c r="L934" s="31">
        <v>7.1</v>
      </c>
      <c r="M934" s="31"/>
      <c r="N934" s="32"/>
      <c r="O934" s="32"/>
      <c r="P934" s="32"/>
      <c r="Q934" s="32"/>
      <c r="R934" s="32"/>
      <c r="S934" s="32"/>
      <c r="T934" s="33">
        <v>0</v>
      </c>
      <c r="U934" s="33">
        <v>1</v>
      </c>
      <c r="V934" s="30">
        <v>28856</v>
      </c>
      <c r="W934" s="30"/>
      <c r="X934" s="34">
        <v>55153</v>
      </c>
      <c r="Y934" s="16">
        <v>1</v>
      </c>
      <c r="Z934" s="75" t="str">
        <f t="shared" si="14"/>
        <v>CAISO_Hydro</v>
      </c>
      <c r="AA934" s="75">
        <f>IF(IFERROR(MATCH(C934,REN_Existing_Resources!E:E,0),FALSE),1,0)</f>
        <v>1</v>
      </c>
    </row>
    <row r="935" spans="2:27" x14ac:dyDescent="0.25">
      <c r="B935" s="29" t="s">
        <v>3334</v>
      </c>
      <c r="C935" s="29" t="s">
        <v>409</v>
      </c>
      <c r="D935" s="29" t="s">
        <v>229</v>
      </c>
      <c r="E935" s="29" t="s">
        <v>3486</v>
      </c>
      <c r="F935" s="29" t="s">
        <v>4911</v>
      </c>
      <c r="G935" s="29"/>
      <c r="H935" s="13" t="s">
        <v>3390</v>
      </c>
      <c r="I935" s="13" t="s">
        <v>3338</v>
      </c>
      <c r="J935" s="30"/>
      <c r="K935" s="31">
        <v>6.5</v>
      </c>
      <c r="L935" s="31">
        <v>6.5</v>
      </c>
      <c r="M935" s="31"/>
      <c r="N935" s="32"/>
      <c r="O935" s="32"/>
      <c r="P935" s="32"/>
      <c r="Q935" s="32"/>
      <c r="R935" s="32"/>
      <c r="S935" s="32"/>
      <c r="T935" s="33">
        <v>0</v>
      </c>
      <c r="U935" s="33">
        <v>1</v>
      </c>
      <c r="V935" s="30">
        <v>10228</v>
      </c>
      <c r="W935" s="30"/>
      <c r="X935" s="34">
        <v>55153</v>
      </c>
      <c r="Y935" s="16">
        <v>1</v>
      </c>
      <c r="Z935" s="75" t="str">
        <f t="shared" si="14"/>
        <v>RenExistRes</v>
      </c>
      <c r="AA935" s="75">
        <f>IF(IFERROR(MATCH(C935,REN_Existing_Resources!E:E,0),FALSE),1,0)</f>
        <v>1</v>
      </c>
    </row>
    <row r="936" spans="2:27" x14ac:dyDescent="0.25">
      <c r="B936" s="29" t="s">
        <v>3334</v>
      </c>
      <c r="C936" s="29" t="s">
        <v>4912</v>
      </c>
      <c r="D936" s="29" t="s">
        <v>229</v>
      </c>
      <c r="E936" s="29" t="s">
        <v>3486</v>
      </c>
      <c r="F936" s="29" t="s">
        <v>4913</v>
      </c>
      <c r="G936" s="29"/>
      <c r="H936" s="13" t="s">
        <v>3390</v>
      </c>
      <c r="I936" s="13" t="s">
        <v>3338</v>
      </c>
      <c r="J936" s="30"/>
      <c r="K936" s="31">
        <v>11.4</v>
      </c>
      <c r="L936" s="31">
        <v>11.4</v>
      </c>
      <c r="M936" s="31"/>
      <c r="N936" s="32"/>
      <c r="O936" s="32"/>
      <c r="P936" s="32"/>
      <c r="Q936" s="32"/>
      <c r="R936" s="32"/>
      <c r="S936" s="32"/>
      <c r="T936" s="33">
        <v>0</v>
      </c>
      <c r="U936" s="33">
        <v>1</v>
      </c>
      <c r="V936" s="30">
        <v>10594</v>
      </c>
      <c r="W936" s="30"/>
      <c r="X936" s="34">
        <v>55153</v>
      </c>
      <c r="Y936" s="16">
        <v>1</v>
      </c>
      <c r="Z936" s="75" t="str">
        <f t="shared" si="14"/>
        <v>Unclassified</v>
      </c>
      <c r="AA936" s="75">
        <f>IF(IFERROR(MATCH(C936,REN_Existing_Resources!E:E,0),FALSE),1,0)</f>
        <v>0</v>
      </c>
    </row>
    <row r="937" spans="2:27" x14ac:dyDescent="0.25">
      <c r="B937" s="29" t="s">
        <v>3334</v>
      </c>
      <c r="C937" s="29" t="s">
        <v>104</v>
      </c>
      <c r="D937" s="29" t="s">
        <v>3365</v>
      </c>
      <c r="E937" s="29"/>
      <c r="F937" s="29" t="s">
        <v>4914</v>
      </c>
      <c r="G937" s="29"/>
      <c r="H937" s="13" t="s">
        <v>3488</v>
      </c>
      <c r="I937" s="13" t="s">
        <v>3338</v>
      </c>
      <c r="J937" s="30"/>
      <c r="K937" s="31">
        <v>22</v>
      </c>
      <c r="L937" s="31">
        <v>12.98</v>
      </c>
      <c r="M937" s="31"/>
      <c r="N937" s="32"/>
      <c r="O937" s="32"/>
      <c r="P937" s="32"/>
      <c r="Q937" s="32"/>
      <c r="R937" s="32"/>
      <c r="S937" s="32"/>
      <c r="T937" s="33">
        <v>0</v>
      </c>
      <c r="U937" s="33">
        <v>1</v>
      </c>
      <c r="V937" s="30">
        <v>31413</v>
      </c>
      <c r="W937" s="30"/>
      <c r="X937" s="34">
        <v>55153</v>
      </c>
      <c r="Y937" s="16">
        <v>1</v>
      </c>
      <c r="Z937" s="75" t="str">
        <f t="shared" si="14"/>
        <v>RenExistRes</v>
      </c>
      <c r="AA937" s="75">
        <f>IF(IFERROR(MATCH(C937,REN_Existing_Resources!E:E,0),FALSE),1,0)</f>
        <v>1</v>
      </c>
    </row>
    <row r="938" spans="2:27" x14ac:dyDescent="0.25">
      <c r="B938" s="29" t="s">
        <v>3334</v>
      </c>
      <c r="C938" s="29" t="s">
        <v>551</v>
      </c>
      <c r="D938" s="29" t="s">
        <v>3365</v>
      </c>
      <c r="E938" s="29"/>
      <c r="F938" s="29" t="s">
        <v>551</v>
      </c>
      <c r="G938" s="29"/>
      <c r="H938" s="13" t="s">
        <v>3390</v>
      </c>
      <c r="I938" s="13" t="s">
        <v>3338</v>
      </c>
      <c r="J938" s="30" t="s">
        <v>3391</v>
      </c>
      <c r="K938" s="31">
        <v>3</v>
      </c>
      <c r="L938" s="31">
        <v>0</v>
      </c>
      <c r="M938" s="31"/>
      <c r="N938" s="32"/>
      <c r="O938" s="32"/>
      <c r="P938" s="32"/>
      <c r="Q938" s="32"/>
      <c r="R938" s="32"/>
      <c r="S938" s="32"/>
      <c r="T938" s="33">
        <v>0</v>
      </c>
      <c r="U938" s="33">
        <v>1</v>
      </c>
      <c r="V938" s="30">
        <v>32960</v>
      </c>
      <c r="W938" s="30"/>
      <c r="X938" s="34">
        <v>55153</v>
      </c>
      <c r="Y938" s="16">
        <v>1</v>
      </c>
      <c r="Z938" s="75" t="str">
        <f t="shared" si="14"/>
        <v>CAISO_Hydro</v>
      </c>
      <c r="AA938" s="75">
        <f>IF(IFERROR(MATCH(C938,REN_Existing_Resources!E:E,0),FALSE),1,0)</f>
        <v>1</v>
      </c>
    </row>
    <row r="939" spans="2:27" x14ac:dyDescent="0.25">
      <c r="B939" s="29" t="s">
        <v>3334</v>
      </c>
      <c r="C939" s="29" t="s">
        <v>117</v>
      </c>
      <c r="D939" s="29" t="s">
        <v>229</v>
      </c>
      <c r="E939" s="29" t="s">
        <v>4083</v>
      </c>
      <c r="F939" s="29" t="s">
        <v>4915</v>
      </c>
      <c r="G939" s="29"/>
      <c r="H939" s="13" t="s">
        <v>3488</v>
      </c>
      <c r="I939" s="13" t="s">
        <v>3338</v>
      </c>
      <c r="J939" s="30"/>
      <c r="K939" s="31">
        <v>17.2</v>
      </c>
      <c r="L939" s="31">
        <v>9.7899999999999991</v>
      </c>
      <c r="M939" s="31"/>
      <c r="N939" s="32"/>
      <c r="O939" s="32"/>
      <c r="P939" s="32"/>
      <c r="Q939" s="32"/>
      <c r="R939" s="32"/>
      <c r="S939" s="32"/>
      <c r="T939" s="33">
        <v>0</v>
      </c>
      <c r="U939" s="33">
        <v>1</v>
      </c>
      <c r="V939" s="30">
        <v>31566</v>
      </c>
      <c r="W939" s="30"/>
      <c r="X939" s="34">
        <v>55153</v>
      </c>
      <c r="Y939" s="16">
        <v>1</v>
      </c>
      <c r="Z939" s="75" t="str">
        <f t="shared" si="14"/>
        <v>RenExistRes</v>
      </c>
      <c r="AA939" s="75">
        <f>IF(IFERROR(MATCH(C939,REN_Existing_Resources!E:E,0),FALSE),1,0)</f>
        <v>1</v>
      </c>
    </row>
    <row r="940" spans="2:27" x14ac:dyDescent="0.25">
      <c r="B940" s="29" t="s">
        <v>3334</v>
      </c>
      <c r="C940" s="29" t="s">
        <v>122</v>
      </c>
      <c r="D940" s="29" t="s">
        <v>3365</v>
      </c>
      <c r="E940" s="29"/>
      <c r="F940" s="29" t="s">
        <v>4916</v>
      </c>
      <c r="G940" s="29"/>
      <c r="H940" s="13" t="s">
        <v>3488</v>
      </c>
      <c r="I940" s="13" t="s">
        <v>3338</v>
      </c>
      <c r="J940" s="30"/>
      <c r="K940" s="31">
        <v>27.15</v>
      </c>
      <c r="L940" s="31">
        <v>21.99</v>
      </c>
      <c r="M940" s="31"/>
      <c r="N940" s="32"/>
      <c r="O940" s="32"/>
      <c r="P940" s="32"/>
      <c r="Q940" s="32"/>
      <c r="R940" s="32"/>
      <c r="S940" s="32"/>
      <c r="T940" s="33">
        <v>0</v>
      </c>
      <c r="U940" s="33">
        <v>1</v>
      </c>
      <c r="V940" s="30">
        <v>42256</v>
      </c>
      <c r="W940" s="30"/>
      <c r="X940" s="34">
        <v>55153</v>
      </c>
      <c r="Y940" s="16">
        <v>1</v>
      </c>
      <c r="Z940" s="75" t="str">
        <f t="shared" si="14"/>
        <v>RenExistRes</v>
      </c>
      <c r="AA940" s="75">
        <f>IF(IFERROR(MATCH(C940,REN_Existing_Resources!E:E,0),FALSE),1,0)</f>
        <v>1</v>
      </c>
    </row>
    <row r="941" spans="2:27" x14ac:dyDescent="0.25">
      <c r="B941" s="29" t="s">
        <v>3334</v>
      </c>
      <c r="C941" s="29" t="s">
        <v>4917</v>
      </c>
      <c r="D941" s="29" t="s">
        <v>3365</v>
      </c>
      <c r="E941" s="29"/>
      <c r="F941" s="29" t="s">
        <v>4918</v>
      </c>
      <c r="G941" s="29"/>
      <c r="H941" s="13" t="s">
        <v>3390</v>
      </c>
      <c r="I941" s="13" t="s">
        <v>3338</v>
      </c>
      <c r="J941" s="30"/>
      <c r="K941" s="31">
        <v>6</v>
      </c>
      <c r="L941" s="31">
        <v>6</v>
      </c>
      <c r="M941" s="31"/>
      <c r="N941" s="32"/>
      <c r="O941" s="32"/>
      <c r="P941" s="32"/>
      <c r="Q941" s="32"/>
      <c r="R941" s="32"/>
      <c r="S941" s="32"/>
      <c r="T941" s="33">
        <v>0</v>
      </c>
      <c r="U941" s="33">
        <v>1</v>
      </c>
      <c r="V941" s="30">
        <v>32874</v>
      </c>
      <c r="W941" s="30"/>
      <c r="X941" s="34">
        <v>55153</v>
      </c>
      <c r="Y941" s="16">
        <v>1</v>
      </c>
      <c r="Z941" s="75" t="str">
        <f t="shared" si="14"/>
        <v>Unclassified</v>
      </c>
      <c r="AA941" s="75">
        <f>IF(IFERROR(MATCH(C941,REN_Existing_Resources!E:E,0),FALSE),1,0)</f>
        <v>0</v>
      </c>
    </row>
    <row r="942" spans="2:27" x14ac:dyDescent="0.25">
      <c r="B942" s="29" t="s">
        <v>3334</v>
      </c>
      <c r="C942" s="29" t="s">
        <v>125</v>
      </c>
      <c r="D942" s="29" t="s">
        <v>3471</v>
      </c>
      <c r="E942" s="29" t="s">
        <v>3472</v>
      </c>
      <c r="F942" s="29" t="s">
        <v>4919</v>
      </c>
      <c r="G942" s="29"/>
      <c r="H942" s="13" t="s">
        <v>3488</v>
      </c>
      <c r="I942" s="13" t="s">
        <v>3338</v>
      </c>
      <c r="J942" s="30"/>
      <c r="K942" s="31">
        <v>7.5</v>
      </c>
      <c r="L942" s="31">
        <v>1.53</v>
      </c>
      <c r="M942" s="31"/>
      <c r="N942" s="32"/>
      <c r="O942" s="32"/>
      <c r="P942" s="32"/>
      <c r="Q942" s="32"/>
      <c r="R942" s="32"/>
      <c r="S942" s="32"/>
      <c r="T942" s="33">
        <v>0</v>
      </c>
      <c r="U942" s="33">
        <v>1</v>
      </c>
      <c r="V942" s="30">
        <v>37040</v>
      </c>
      <c r="W942" s="30"/>
      <c r="X942" s="34">
        <v>55153</v>
      </c>
      <c r="Y942" s="16">
        <v>1</v>
      </c>
      <c r="Z942" s="75" t="str">
        <f t="shared" si="14"/>
        <v>RenExistRes</v>
      </c>
      <c r="AA942" s="75">
        <f>IF(IFERROR(MATCH(C942,REN_Existing_Resources!E:E,0),FALSE),1,0)</f>
        <v>1</v>
      </c>
    </row>
    <row r="943" spans="2:27" x14ac:dyDescent="0.25">
      <c r="B943" s="29" t="s">
        <v>3334</v>
      </c>
      <c r="C943" s="29" t="s">
        <v>109</v>
      </c>
      <c r="D943" s="29" t="s">
        <v>3365</v>
      </c>
      <c r="E943" s="29"/>
      <c r="F943" s="29" t="s">
        <v>4920</v>
      </c>
      <c r="G943" s="29"/>
      <c r="H943" s="13" t="s">
        <v>3488</v>
      </c>
      <c r="I943" s="13" t="s">
        <v>3338</v>
      </c>
      <c r="J943" s="30"/>
      <c r="K943" s="31">
        <v>22</v>
      </c>
      <c r="L943" s="31">
        <v>17.97</v>
      </c>
      <c r="M943" s="31"/>
      <c r="N943" s="32"/>
      <c r="O943" s="32"/>
      <c r="P943" s="32"/>
      <c r="Q943" s="32"/>
      <c r="R943" s="32"/>
      <c r="S943" s="32"/>
      <c r="T943" s="33">
        <v>0</v>
      </c>
      <c r="U943" s="33">
        <v>1</v>
      </c>
      <c r="V943" s="30">
        <v>30330</v>
      </c>
      <c r="W943" s="30"/>
      <c r="X943" s="34">
        <v>55153</v>
      </c>
      <c r="Y943" s="16">
        <v>1</v>
      </c>
      <c r="Z943" s="75" t="str">
        <f t="shared" si="14"/>
        <v>RenExistRes</v>
      </c>
      <c r="AA943" s="75">
        <f>IF(IFERROR(MATCH(C943,REN_Existing_Resources!E:E,0),FALSE),1,0)</f>
        <v>1</v>
      </c>
    </row>
    <row r="944" spans="2:27" x14ac:dyDescent="0.25">
      <c r="B944" s="29" t="s">
        <v>3334</v>
      </c>
      <c r="C944" s="29" t="s">
        <v>393</v>
      </c>
      <c r="D944" s="29" t="s">
        <v>3471</v>
      </c>
      <c r="E944" s="29" t="s">
        <v>3472</v>
      </c>
      <c r="F944" s="29" t="s">
        <v>4921</v>
      </c>
      <c r="G944" s="29"/>
      <c r="H944" s="13" t="s">
        <v>3390</v>
      </c>
      <c r="I944" s="13" t="s">
        <v>3338</v>
      </c>
      <c r="J944" s="30"/>
      <c r="K944" s="31">
        <v>7</v>
      </c>
      <c r="L944" s="31">
        <v>7</v>
      </c>
      <c r="M944" s="31"/>
      <c r="N944" s="32"/>
      <c r="O944" s="32"/>
      <c r="P944" s="32"/>
      <c r="Q944" s="32"/>
      <c r="R944" s="32"/>
      <c r="S944" s="32"/>
      <c r="T944" s="33">
        <v>0</v>
      </c>
      <c r="U944" s="33">
        <v>1</v>
      </c>
      <c r="V944" s="30">
        <v>7672</v>
      </c>
      <c r="W944" s="30"/>
      <c r="X944" s="34">
        <v>55153</v>
      </c>
      <c r="Y944" s="16">
        <v>1</v>
      </c>
      <c r="Z944" s="75" t="str">
        <f t="shared" si="14"/>
        <v>RenExistRes</v>
      </c>
      <c r="AA944" s="75">
        <f>IF(IFERROR(MATCH(C944,REN_Existing_Resources!E:E,0),FALSE),1,0)</f>
        <v>1</v>
      </c>
    </row>
    <row r="945" spans="2:27" x14ac:dyDescent="0.25">
      <c r="B945" s="29" t="s">
        <v>3334</v>
      </c>
      <c r="C945" s="29" t="s">
        <v>1131</v>
      </c>
      <c r="D945" s="29" t="s">
        <v>3339</v>
      </c>
      <c r="E945" s="29" t="s">
        <v>3480</v>
      </c>
      <c r="F945" s="29" t="s">
        <v>4922</v>
      </c>
      <c r="G945" s="29"/>
      <c r="H945" s="13" t="s">
        <v>3463</v>
      </c>
      <c r="I945" s="13" t="s">
        <v>3338</v>
      </c>
      <c r="J945" s="30"/>
      <c r="K945" s="31">
        <v>2.2999999999999998</v>
      </c>
      <c r="L945" s="31">
        <v>0.12</v>
      </c>
      <c r="M945" s="31"/>
      <c r="N945" s="32"/>
      <c r="O945" s="32"/>
      <c r="P945" s="32"/>
      <c r="Q945" s="32"/>
      <c r="R945" s="32"/>
      <c r="S945" s="32"/>
      <c r="T945" s="33">
        <v>1</v>
      </c>
      <c r="U945" s="33">
        <v>1</v>
      </c>
      <c r="V945" s="30">
        <v>3289</v>
      </c>
      <c r="W945" s="30"/>
      <c r="X945" s="34">
        <v>55153</v>
      </c>
      <c r="Y945" s="16">
        <v>1</v>
      </c>
      <c r="Z945" s="75" t="str">
        <f t="shared" si="14"/>
        <v>RenExistRes</v>
      </c>
      <c r="AA945" s="75">
        <f>IF(IFERROR(MATCH(C945,REN_Existing_Resources!E:E,0),FALSE),1,0)</f>
        <v>1</v>
      </c>
    </row>
    <row r="946" spans="2:27" x14ac:dyDescent="0.25">
      <c r="B946" s="29" t="s">
        <v>3334</v>
      </c>
      <c r="C946" s="29" t="s">
        <v>363</v>
      </c>
      <c r="D946" s="29" t="s">
        <v>3339</v>
      </c>
      <c r="E946" s="29" t="s">
        <v>3480</v>
      </c>
      <c r="F946" s="29" t="s">
        <v>4923</v>
      </c>
      <c r="G946" s="29"/>
      <c r="H946" s="13" t="s">
        <v>3390</v>
      </c>
      <c r="I946" s="13" t="s">
        <v>3338</v>
      </c>
      <c r="J946" s="30"/>
      <c r="K946" s="31">
        <v>6.4</v>
      </c>
      <c r="L946" s="31">
        <v>6.4</v>
      </c>
      <c r="M946" s="31"/>
      <c r="N946" s="32"/>
      <c r="O946" s="32"/>
      <c r="P946" s="32"/>
      <c r="Q946" s="32"/>
      <c r="R946" s="32"/>
      <c r="S946" s="32"/>
      <c r="T946" s="33">
        <v>0</v>
      </c>
      <c r="U946" s="33">
        <v>1</v>
      </c>
      <c r="V946" s="30">
        <v>5115</v>
      </c>
      <c r="W946" s="30"/>
      <c r="X946" s="34">
        <v>55153</v>
      </c>
      <c r="Y946" s="16">
        <v>1</v>
      </c>
      <c r="Z946" s="75" t="str">
        <f t="shared" si="14"/>
        <v>RenExistRes</v>
      </c>
      <c r="AA946" s="75">
        <f>IF(IFERROR(MATCH(C946,REN_Existing_Resources!E:E,0),FALSE),1,0)</f>
        <v>1</v>
      </c>
    </row>
    <row r="947" spans="2:27" x14ac:dyDescent="0.25">
      <c r="B947" s="29" t="s">
        <v>3334</v>
      </c>
      <c r="C947" s="29" t="s">
        <v>1287</v>
      </c>
      <c r="D947" s="29" t="s">
        <v>3339</v>
      </c>
      <c r="E947" s="29" t="s">
        <v>3480</v>
      </c>
      <c r="F947" s="29" t="s">
        <v>4924</v>
      </c>
      <c r="G947" s="29"/>
      <c r="H947" s="13" t="s">
        <v>3390</v>
      </c>
      <c r="I947" s="13" t="s">
        <v>3338</v>
      </c>
      <c r="J947" s="30"/>
      <c r="K947" s="31">
        <v>2.5</v>
      </c>
      <c r="L947" s="31">
        <v>0</v>
      </c>
      <c r="M947" s="31"/>
      <c r="N947" s="32"/>
      <c r="O947" s="32"/>
      <c r="P947" s="32"/>
      <c r="Q947" s="32"/>
      <c r="R947" s="32"/>
      <c r="S947" s="32"/>
      <c r="T947" s="33">
        <v>0</v>
      </c>
      <c r="U947" s="33">
        <v>1</v>
      </c>
      <c r="V947" s="30">
        <v>3289</v>
      </c>
      <c r="W947" s="30"/>
      <c r="X947" s="34">
        <v>55153</v>
      </c>
      <c r="Y947" s="16">
        <v>1</v>
      </c>
      <c r="Z947" s="75" t="str">
        <f t="shared" si="14"/>
        <v>RenExistRes</v>
      </c>
      <c r="AA947" s="75">
        <f>IF(IFERROR(MATCH(C947,REN_Existing_Resources!E:E,0),FALSE),1,0)</f>
        <v>1</v>
      </c>
    </row>
    <row r="948" spans="2:27" x14ac:dyDescent="0.25">
      <c r="B948" s="29" t="s">
        <v>3334</v>
      </c>
      <c r="C948" s="29" t="s">
        <v>4925</v>
      </c>
      <c r="D948" s="29" t="s">
        <v>3460</v>
      </c>
      <c r="E948" s="29" t="s">
        <v>41</v>
      </c>
      <c r="F948" s="29" t="s">
        <v>4926</v>
      </c>
      <c r="G948" s="29" t="s">
        <v>4927</v>
      </c>
      <c r="H948" s="13" t="s">
        <v>3362</v>
      </c>
      <c r="I948" s="13" t="s">
        <v>3356</v>
      </c>
      <c r="J948" s="30" t="s">
        <v>3364</v>
      </c>
      <c r="K948" s="35">
        <v>0.52</v>
      </c>
      <c r="L948" s="35">
        <v>0.52</v>
      </c>
      <c r="M948" s="35">
        <v>0.52</v>
      </c>
      <c r="N948" s="32"/>
      <c r="O948" s="32">
        <v>7606.0303582401057</v>
      </c>
      <c r="P948" s="32">
        <v>7606.0303582401057</v>
      </c>
      <c r="Q948" s="32"/>
      <c r="R948" s="32"/>
      <c r="S948" s="32"/>
      <c r="T948" s="33">
        <v>1</v>
      </c>
      <c r="U948" s="33">
        <v>1</v>
      </c>
      <c r="V948" s="30">
        <v>31846</v>
      </c>
      <c r="W948" s="30"/>
      <c r="X948" s="34">
        <v>55153</v>
      </c>
      <c r="Y948" s="16">
        <v>1</v>
      </c>
      <c r="Z948" s="75" t="str">
        <f t="shared" si="14"/>
        <v>CAISO_CHP</v>
      </c>
      <c r="AA948" s="75">
        <f>IF(IFERROR(MATCH(C948,REN_Existing_Resources!E:E,0),FALSE),1,0)</f>
        <v>0</v>
      </c>
    </row>
    <row r="949" spans="2:27" x14ac:dyDescent="0.25">
      <c r="B949" s="29" t="s">
        <v>3334</v>
      </c>
      <c r="C949" s="29" t="s">
        <v>4928</v>
      </c>
      <c r="D949" s="29" t="s">
        <v>3471</v>
      </c>
      <c r="E949" s="29" t="s">
        <v>3472</v>
      </c>
      <c r="F949" s="29" t="s">
        <v>4929</v>
      </c>
      <c r="G949" s="29"/>
      <c r="H949" s="13" t="s">
        <v>3390</v>
      </c>
      <c r="I949" s="13" t="s">
        <v>3338</v>
      </c>
      <c r="J949" s="30" t="s">
        <v>3391</v>
      </c>
      <c r="K949" s="31">
        <v>91</v>
      </c>
      <c r="L949" s="31">
        <v>91</v>
      </c>
      <c r="M949" s="31"/>
      <c r="N949" s="32"/>
      <c r="O949" s="32"/>
      <c r="P949" s="32"/>
      <c r="Q949" s="32"/>
      <c r="R949" s="32"/>
      <c r="S949" s="32"/>
      <c r="T949" s="33">
        <v>0</v>
      </c>
      <c r="U949" s="33">
        <v>1</v>
      </c>
      <c r="V949" s="30">
        <v>23012</v>
      </c>
      <c r="W949" s="30"/>
      <c r="X949" s="34">
        <v>55153</v>
      </c>
      <c r="Y949" s="16">
        <v>1</v>
      </c>
      <c r="Z949" s="75" t="str">
        <f t="shared" si="14"/>
        <v>CAISO_Hydro</v>
      </c>
      <c r="AA949" s="75">
        <f>IF(IFERROR(MATCH(C949,REN_Existing_Resources!E:E,0),FALSE),1,0)</f>
        <v>0</v>
      </c>
    </row>
    <row r="950" spans="2:27" x14ac:dyDescent="0.25">
      <c r="B950" s="29" t="s">
        <v>3334</v>
      </c>
      <c r="C950" s="29" t="s">
        <v>4930</v>
      </c>
      <c r="D950" s="29" t="s">
        <v>3460</v>
      </c>
      <c r="E950" s="29" t="s">
        <v>41</v>
      </c>
      <c r="F950" s="29" t="s">
        <v>4931</v>
      </c>
      <c r="G950" s="29" t="s">
        <v>4932</v>
      </c>
      <c r="H950" s="13" t="s">
        <v>3362</v>
      </c>
      <c r="I950" s="13" t="s">
        <v>4933</v>
      </c>
      <c r="J950" s="30" t="s">
        <v>3364</v>
      </c>
      <c r="K950" s="35">
        <v>7.0000000000000007E-2</v>
      </c>
      <c r="L950" s="35">
        <v>7.0000000000000007E-2</v>
      </c>
      <c r="M950" s="35">
        <v>7.0000000000000007E-2</v>
      </c>
      <c r="N950" s="32"/>
      <c r="O950" s="32">
        <v>7606.0303582401057</v>
      </c>
      <c r="P950" s="32">
        <v>7606.0303582401057</v>
      </c>
      <c r="Q950" s="32"/>
      <c r="R950" s="32"/>
      <c r="S950" s="32"/>
      <c r="T950" s="33">
        <v>1</v>
      </c>
      <c r="U950" s="33">
        <v>1</v>
      </c>
      <c r="V950" s="30">
        <v>28277</v>
      </c>
      <c r="W950" s="30"/>
      <c r="X950" s="34">
        <v>55153</v>
      </c>
      <c r="Y950" s="16">
        <v>1</v>
      </c>
      <c r="Z950" s="75" t="str">
        <f t="shared" si="14"/>
        <v>CAISO_CHP</v>
      </c>
      <c r="AA950" s="75">
        <f>IF(IFERROR(MATCH(C950,REN_Existing_Resources!E:E,0),FALSE),1,0)</f>
        <v>0</v>
      </c>
    </row>
    <row r="951" spans="2:27" x14ac:dyDescent="0.25">
      <c r="B951" s="29" t="s">
        <v>3334</v>
      </c>
      <c r="C951" s="29" t="s">
        <v>4934</v>
      </c>
      <c r="D951" s="29" t="s">
        <v>3351</v>
      </c>
      <c r="E951" s="29" t="s">
        <v>3418</v>
      </c>
      <c r="F951" s="29" t="s">
        <v>4935</v>
      </c>
      <c r="G951" s="29" t="s">
        <v>4936</v>
      </c>
      <c r="H951" s="13" t="s">
        <v>3355</v>
      </c>
      <c r="I951" s="13" t="s">
        <v>3356</v>
      </c>
      <c r="J951" s="30" t="s">
        <v>3841</v>
      </c>
      <c r="K951" s="31">
        <v>10.35</v>
      </c>
      <c r="L951" s="31">
        <v>9</v>
      </c>
      <c r="M951" s="31">
        <v>4.6574999999999998</v>
      </c>
      <c r="N951" s="32">
        <v>351.10512</v>
      </c>
      <c r="O951" s="32">
        <v>8595.0645785160577</v>
      </c>
      <c r="P951" s="32">
        <v>13372.356206226159</v>
      </c>
      <c r="Q951" s="32">
        <v>69.32093023255814</v>
      </c>
      <c r="R951" s="32">
        <v>69.32093023255814</v>
      </c>
      <c r="S951" s="32"/>
      <c r="T951" s="33">
        <v>1</v>
      </c>
      <c r="U951" s="33">
        <v>1</v>
      </c>
      <c r="V951" s="30">
        <v>37151</v>
      </c>
      <c r="W951" s="30"/>
      <c r="X951" s="34">
        <v>55153</v>
      </c>
      <c r="Y951" s="16">
        <v>4</v>
      </c>
      <c r="Z951" s="75" t="str">
        <f t="shared" si="14"/>
        <v>CAISO_Peaker1</v>
      </c>
      <c r="AA951" s="75">
        <f>IF(IFERROR(MATCH(C951,REN_Existing_Resources!E:E,0),FALSE),1,0)</f>
        <v>0</v>
      </c>
    </row>
    <row r="952" spans="2:27" x14ac:dyDescent="0.25">
      <c r="B952" s="29" t="s">
        <v>3334</v>
      </c>
      <c r="C952" s="29" t="s">
        <v>3013</v>
      </c>
      <c r="D952" s="29" t="s">
        <v>3471</v>
      </c>
      <c r="E952" s="29" t="s">
        <v>3541</v>
      </c>
      <c r="F952" s="29" t="s">
        <v>4937</v>
      </c>
      <c r="G952" s="29"/>
      <c r="H952" s="13" t="s">
        <v>3488</v>
      </c>
      <c r="I952" s="13" t="s">
        <v>3338</v>
      </c>
      <c r="J952" s="30"/>
      <c r="K952" s="31">
        <v>19.899999999999999</v>
      </c>
      <c r="L952" s="31">
        <v>18.23</v>
      </c>
      <c r="M952" s="31"/>
      <c r="N952" s="32"/>
      <c r="O952" s="32"/>
      <c r="P952" s="32"/>
      <c r="Q952" s="32"/>
      <c r="R952" s="32"/>
      <c r="S952" s="32"/>
      <c r="T952" s="33">
        <v>0</v>
      </c>
      <c r="U952" s="33">
        <v>1</v>
      </c>
      <c r="V952" s="30">
        <v>32392</v>
      </c>
      <c r="W952" s="30"/>
      <c r="X952" s="34">
        <v>55153</v>
      </c>
      <c r="Y952" s="16">
        <v>1</v>
      </c>
      <c r="Z952" s="75" t="str">
        <f t="shared" si="14"/>
        <v>RenExistRes</v>
      </c>
      <c r="AA952" s="75">
        <f>IF(IFERROR(MATCH(C952,REN_Existing_Resources!E:E,0),FALSE),1,0)</f>
        <v>1</v>
      </c>
    </row>
    <row r="953" spans="2:27" x14ac:dyDescent="0.25">
      <c r="B953" s="29" t="s">
        <v>3334</v>
      </c>
      <c r="C953" s="29" t="s">
        <v>4938</v>
      </c>
      <c r="D953" s="29" t="s">
        <v>3460</v>
      </c>
      <c r="E953" s="29" t="s">
        <v>3724</v>
      </c>
      <c r="F953" s="29" t="s">
        <v>4939</v>
      </c>
      <c r="G953" s="29" t="s">
        <v>4940</v>
      </c>
      <c r="H953" s="13" t="s">
        <v>3362</v>
      </c>
      <c r="I953" s="13" t="s">
        <v>3371</v>
      </c>
      <c r="J953" s="30" t="s">
        <v>3364</v>
      </c>
      <c r="K953" s="35">
        <v>0</v>
      </c>
      <c r="L953" s="35">
        <v>0</v>
      </c>
      <c r="M953" s="35">
        <v>0</v>
      </c>
      <c r="N953" s="32"/>
      <c r="O953" s="32">
        <v>7606.0303582401057</v>
      </c>
      <c r="P953" s="32">
        <v>7606.0303582401057</v>
      </c>
      <c r="Q953" s="32"/>
      <c r="R953" s="32"/>
      <c r="S953" s="32"/>
      <c r="T953" s="33">
        <v>1</v>
      </c>
      <c r="U953" s="33">
        <v>1</v>
      </c>
      <c r="V953" s="30">
        <v>33847</v>
      </c>
      <c r="W953" s="30"/>
      <c r="X953" s="34">
        <v>55153</v>
      </c>
      <c r="Y953" s="16">
        <v>2</v>
      </c>
      <c r="Z953" s="75" t="str">
        <f t="shared" si="14"/>
        <v>CAISO_CHP</v>
      </c>
      <c r="AA953" s="75">
        <f>IF(IFERROR(MATCH(C953,REN_Existing_Resources!E:E,0),FALSE),1,0)</f>
        <v>0</v>
      </c>
    </row>
    <row r="954" spans="2:27" x14ac:dyDescent="0.25">
      <c r="B954" s="29" t="s">
        <v>3334</v>
      </c>
      <c r="C954" s="29" t="s">
        <v>4938</v>
      </c>
      <c r="D954" s="29" t="s">
        <v>3460</v>
      </c>
      <c r="E954" s="29" t="s">
        <v>3724</v>
      </c>
      <c r="F954" s="29" t="s">
        <v>4939</v>
      </c>
      <c r="G954" s="29" t="s">
        <v>4941</v>
      </c>
      <c r="H954" s="13" t="s">
        <v>3362</v>
      </c>
      <c r="I954" s="13" t="s">
        <v>3371</v>
      </c>
      <c r="J954" s="30" t="s">
        <v>3364</v>
      </c>
      <c r="K954" s="35">
        <v>0</v>
      </c>
      <c r="L954" s="35">
        <v>0</v>
      </c>
      <c r="M954" s="35">
        <v>0</v>
      </c>
      <c r="N954" s="32"/>
      <c r="O954" s="32">
        <v>7606.0303582401057</v>
      </c>
      <c r="P954" s="32">
        <v>7606.0303582401057</v>
      </c>
      <c r="Q954" s="32"/>
      <c r="R954" s="32"/>
      <c r="S954" s="32"/>
      <c r="T954" s="33">
        <v>1</v>
      </c>
      <c r="U954" s="33">
        <v>1</v>
      </c>
      <c r="V954" s="30">
        <v>33847</v>
      </c>
      <c r="W954" s="30"/>
      <c r="X954" s="34">
        <v>55153</v>
      </c>
      <c r="Y954" s="16">
        <v>2</v>
      </c>
      <c r="Z954" s="75" t="str">
        <f t="shared" si="14"/>
        <v>CAISO_CHP</v>
      </c>
      <c r="AA954" s="75">
        <f>IF(IFERROR(MATCH(C954,REN_Existing_Resources!E:E,0),FALSE),1,0)</f>
        <v>0</v>
      </c>
    </row>
    <row r="955" spans="2:27" x14ac:dyDescent="0.25">
      <c r="B955" s="39" t="s">
        <v>3334</v>
      </c>
      <c r="C955" s="39" t="s">
        <v>327</v>
      </c>
      <c r="D955" s="29" t="s">
        <v>134</v>
      </c>
      <c r="E955" s="29"/>
      <c r="F955" s="29" t="s">
        <v>4942</v>
      </c>
      <c r="G955" s="29"/>
      <c r="H955" s="13" t="s">
        <v>3390</v>
      </c>
      <c r="I955" s="13" t="s">
        <v>3338</v>
      </c>
      <c r="J955" s="30" t="s">
        <v>3391</v>
      </c>
      <c r="K955" s="31">
        <v>0.52</v>
      </c>
      <c r="L955" s="31">
        <v>0.25</v>
      </c>
      <c r="M955" s="31"/>
      <c r="N955" s="32"/>
      <c r="O955" s="32"/>
      <c r="P955" s="32"/>
      <c r="Q955" s="32"/>
      <c r="R955" s="32"/>
      <c r="S955" s="32"/>
      <c r="T955" s="33">
        <v>0</v>
      </c>
      <c r="U955" s="33">
        <v>1</v>
      </c>
      <c r="V955" s="30">
        <v>31513</v>
      </c>
      <c r="W955" s="30"/>
      <c r="X955" s="34">
        <v>55153</v>
      </c>
      <c r="Y955" s="16">
        <v>1</v>
      </c>
      <c r="Z955" s="75" t="str">
        <f t="shared" si="14"/>
        <v>CAISO_Hydro</v>
      </c>
      <c r="AA955" s="75">
        <f>IF(IFERROR(MATCH(C955,REN_Existing_Resources!E:E,0),FALSE),1,0)</f>
        <v>1</v>
      </c>
    </row>
    <row r="956" spans="2:27" x14ac:dyDescent="0.25">
      <c r="B956" s="29" t="s">
        <v>3334</v>
      </c>
      <c r="C956" s="29" t="s">
        <v>336</v>
      </c>
      <c r="D956" s="29" t="s">
        <v>134</v>
      </c>
      <c r="E956" s="29"/>
      <c r="F956" s="29" t="s">
        <v>4943</v>
      </c>
      <c r="G956" s="29"/>
      <c r="H956" s="13" t="s">
        <v>3390</v>
      </c>
      <c r="I956" s="13" t="s">
        <v>3338</v>
      </c>
      <c r="J956" s="30" t="s">
        <v>3391</v>
      </c>
      <c r="K956" s="31">
        <v>0.42</v>
      </c>
      <c r="L956" s="31">
        <v>0.19</v>
      </c>
      <c r="M956" s="31"/>
      <c r="N956" s="32"/>
      <c r="O956" s="32"/>
      <c r="P956" s="32"/>
      <c r="Q956" s="32"/>
      <c r="R956" s="32"/>
      <c r="S956" s="32"/>
      <c r="T956" s="33">
        <v>0</v>
      </c>
      <c r="U956" s="33">
        <v>1</v>
      </c>
      <c r="V956" s="30">
        <v>31518</v>
      </c>
      <c r="W956" s="30"/>
      <c r="X956" s="34">
        <v>55153</v>
      </c>
      <c r="Y956" s="16">
        <v>1</v>
      </c>
      <c r="Z956" s="75" t="str">
        <f t="shared" si="14"/>
        <v>CAISO_Hydro</v>
      </c>
      <c r="AA956" s="75">
        <f>IF(IFERROR(MATCH(C956,REN_Existing_Resources!E:E,0),FALSE),1,0)</f>
        <v>1</v>
      </c>
    </row>
    <row r="957" spans="2:27" x14ac:dyDescent="0.25">
      <c r="B957" s="29" t="s">
        <v>3334</v>
      </c>
      <c r="C957" s="29" t="s">
        <v>330</v>
      </c>
      <c r="D957" s="29" t="s">
        <v>134</v>
      </c>
      <c r="E957" s="29" t="s">
        <v>3547</v>
      </c>
      <c r="F957" s="29" t="s">
        <v>4944</v>
      </c>
      <c r="G957" s="29"/>
      <c r="H957" s="13" t="s">
        <v>3390</v>
      </c>
      <c r="I957" s="13" t="s">
        <v>3338</v>
      </c>
      <c r="J957" s="30" t="s">
        <v>3391</v>
      </c>
      <c r="K957" s="31">
        <v>1.84</v>
      </c>
      <c r="L957" s="31">
        <v>0</v>
      </c>
      <c r="M957" s="31"/>
      <c r="N957" s="32"/>
      <c r="O957" s="32"/>
      <c r="P957" s="32"/>
      <c r="Q957" s="32"/>
      <c r="R957" s="32"/>
      <c r="S957" s="32"/>
      <c r="T957" s="33">
        <v>0</v>
      </c>
      <c r="U957" s="33">
        <v>1</v>
      </c>
      <c r="V957" s="30">
        <v>31080</v>
      </c>
      <c r="W957" s="30"/>
      <c r="X957" s="34">
        <v>55153</v>
      </c>
      <c r="Y957" s="16">
        <v>1</v>
      </c>
      <c r="Z957" s="75" t="str">
        <f t="shared" si="14"/>
        <v>CAISO_Hydro</v>
      </c>
      <c r="AA957" s="75">
        <f>IF(IFERROR(MATCH(C957,REN_Existing_Resources!E:E,0),FALSE),1,0)</f>
        <v>1</v>
      </c>
    </row>
    <row r="958" spans="2:27" x14ac:dyDescent="0.25">
      <c r="B958" s="29" t="s">
        <v>3334</v>
      </c>
      <c r="C958" s="29" t="s">
        <v>681</v>
      </c>
      <c r="D958" s="29" t="s">
        <v>134</v>
      </c>
      <c r="E958" s="29" t="s">
        <v>3346</v>
      </c>
      <c r="F958" s="29" t="s">
        <v>680</v>
      </c>
      <c r="G958" s="29"/>
      <c r="H958" s="13" t="s">
        <v>3337</v>
      </c>
      <c r="I958" s="13" t="s">
        <v>3338</v>
      </c>
      <c r="J958" s="30"/>
      <c r="K958" s="31">
        <v>20</v>
      </c>
      <c r="L958" s="31">
        <v>5.12</v>
      </c>
      <c r="M958" s="31"/>
      <c r="N958" s="32"/>
      <c r="O958" s="32"/>
      <c r="P958" s="32"/>
      <c r="Q958" s="32"/>
      <c r="R958" s="32"/>
      <c r="S958" s="32"/>
      <c r="T958" s="33">
        <v>0</v>
      </c>
      <c r="U958" s="33">
        <v>1</v>
      </c>
      <c r="V958" s="30">
        <v>40820</v>
      </c>
      <c r="W958" s="30"/>
      <c r="X958" s="34">
        <v>55153</v>
      </c>
      <c r="Y958" s="16">
        <v>1</v>
      </c>
      <c r="Z958" s="75" t="str">
        <f t="shared" si="14"/>
        <v>RenExistRes</v>
      </c>
      <c r="AA958" s="75">
        <f>IF(IFERROR(MATCH(C958,REN_Existing_Resources!E:E,0),FALSE),1,0)</f>
        <v>1</v>
      </c>
    </row>
    <row r="959" spans="2:27" x14ac:dyDescent="0.25">
      <c r="B959" s="29" t="s">
        <v>3334</v>
      </c>
      <c r="C959" s="29" t="s">
        <v>4945</v>
      </c>
      <c r="D959" s="29" t="s">
        <v>3351</v>
      </c>
      <c r="E959" s="29" t="s">
        <v>3418</v>
      </c>
      <c r="F959" s="29" t="s">
        <v>4946</v>
      </c>
      <c r="G959" s="29" t="s">
        <v>4947</v>
      </c>
      <c r="H959" s="13" t="s">
        <v>3370</v>
      </c>
      <c r="I959" s="13" t="s">
        <v>3727</v>
      </c>
      <c r="J959" s="30" t="s">
        <v>3860</v>
      </c>
      <c r="K959" s="31">
        <v>366.32</v>
      </c>
      <c r="L959" s="31">
        <v>335</v>
      </c>
      <c r="M959" s="31">
        <v>222.94475409836065</v>
      </c>
      <c r="N959" s="32">
        <v>33947.554994535516</v>
      </c>
      <c r="O959" s="32">
        <v>6509.9928961748628</v>
      </c>
      <c r="P959" s="32">
        <v>7073.7920314253643</v>
      </c>
      <c r="Q959" s="32">
        <v>260.22732240437159</v>
      </c>
      <c r="R959" s="32">
        <v>150.13114754098362</v>
      </c>
      <c r="S959" s="32"/>
      <c r="T959" s="33">
        <v>1</v>
      </c>
      <c r="U959" s="33">
        <v>1</v>
      </c>
      <c r="V959" s="30">
        <v>40337</v>
      </c>
      <c r="W959" s="30"/>
      <c r="X959" s="34">
        <v>55153</v>
      </c>
      <c r="Y959" s="16">
        <v>1</v>
      </c>
      <c r="Z959" s="75" t="str">
        <f t="shared" si="14"/>
        <v>CAISO_CCGT1</v>
      </c>
      <c r="AA959" s="75">
        <f>IF(IFERROR(MATCH(C959,REN_Existing_Resources!E:E,0),FALSE),1,0)</f>
        <v>0</v>
      </c>
    </row>
    <row r="960" spans="2:27" x14ac:dyDescent="0.25">
      <c r="B960" s="29" t="s">
        <v>3334</v>
      </c>
      <c r="C960" s="29" t="s">
        <v>4934</v>
      </c>
      <c r="D960" s="29" t="s">
        <v>3351</v>
      </c>
      <c r="E960" s="29" t="s">
        <v>3418</v>
      </c>
      <c r="F960" s="29" t="s">
        <v>4935</v>
      </c>
      <c r="G960" s="29" t="s">
        <v>4948</v>
      </c>
      <c r="H960" s="13" t="s">
        <v>3355</v>
      </c>
      <c r="I960" s="13" t="s">
        <v>3356</v>
      </c>
      <c r="J960" s="30" t="s">
        <v>3841</v>
      </c>
      <c r="K960" s="31">
        <v>10.35</v>
      </c>
      <c r="L960" s="31">
        <v>9</v>
      </c>
      <c r="M960" s="31">
        <v>4.6574999999999998</v>
      </c>
      <c r="N960" s="32">
        <v>351.10512</v>
      </c>
      <c r="O960" s="32">
        <v>8595.0645785160577</v>
      </c>
      <c r="P960" s="32">
        <v>13372.356206226159</v>
      </c>
      <c r="Q960" s="32">
        <v>69.32093023255814</v>
      </c>
      <c r="R960" s="32">
        <v>69.32093023255814</v>
      </c>
      <c r="S960" s="32"/>
      <c r="T960" s="33">
        <v>1</v>
      </c>
      <c r="U960" s="33">
        <v>1</v>
      </c>
      <c r="V960" s="30">
        <v>37151</v>
      </c>
      <c r="W960" s="30"/>
      <c r="X960" s="34">
        <v>55153</v>
      </c>
      <c r="Y960" s="16">
        <v>4</v>
      </c>
      <c r="Z960" s="75" t="str">
        <f t="shared" si="14"/>
        <v>CAISO_Peaker1</v>
      </c>
      <c r="AA960" s="75">
        <f>IF(IFERROR(MATCH(C960,REN_Existing_Resources!E:E,0),FALSE),1,0)</f>
        <v>0</v>
      </c>
    </row>
    <row r="961" spans="2:27" x14ac:dyDescent="0.25">
      <c r="B961" s="29" t="s">
        <v>3334</v>
      </c>
      <c r="C961" s="29" t="s">
        <v>4934</v>
      </c>
      <c r="D961" s="29" t="s">
        <v>3351</v>
      </c>
      <c r="E961" s="29" t="s">
        <v>3418</v>
      </c>
      <c r="F961" s="29" t="s">
        <v>4935</v>
      </c>
      <c r="G961" s="29" t="s">
        <v>4949</v>
      </c>
      <c r="H961" s="13" t="s">
        <v>3355</v>
      </c>
      <c r="I961" s="13" t="s">
        <v>3356</v>
      </c>
      <c r="J961" s="30" t="s">
        <v>3841</v>
      </c>
      <c r="K961" s="31">
        <v>10.35</v>
      </c>
      <c r="L961" s="31">
        <v>9</v>
      </c>
      <c r="M961" s="31">
        <v>4.6574999999999998</v>
      </c>
      <c r="N961" s="32">
        <v>351.10512</v>
      </c>
      <c r="O961" s="32">
        <v>8595.0645785160577</v>
      </c>
      <c r="P961" s="32">
        <v>13372.356206226159</v>
      </c>
      <c r="Q961" s="32">
        <v>69.32093023255814</v>
      </c>
      <c r="R961" s="32">
        <v>69.32093023255814</v>
      </c>
      <c r="S961" s="32"/>
      <c r="T961" s="33">
        <v>1</v>
      </c>
      <c r="U961" s="33">
        <v>1</v>
      </c>
      <c r="V961" s="30">
        <v>37151</v>
      </c>
      <c r="W961" s="30"/>
      <c r="X961" s="34">
        <v>55153</v>
      </c>
      <c r="Y961" s="16">
        <v>4</v>
      </c>
      <c r="Z961" s="75" t="str">
        <f t="shared" si="14"/>
        <v>CAISO_Peaker1</v>
      </c>
      <c r="AA961" s="75">
        <f>IF(IFERROR(MATCH(C961,REN_Existing_Resources!E:E,0),FALSE),1,0)</f>
        <v>0</v>
      </c>
    </row>
    <row r="962" spans="2:27" x14ac:dyDescent="0.25">
      <c r="B962" s="29" t="s">
        <v>3334</v>
      </c>
      <c r="C962" s="29" t="s">
        <v>4934</v>
      </c>
      <c r="D962" s="29" t="s">
        <v>3351</v>
      </c>
      <c r="E962" s="29" t="s">
        <v>3418</v>
      </c>
      <c r="F962" s="29" t="s">
        <v>4935</v>
      </c>
      <c r="G962" s="29" t="s">
        <v>4950</v>
      </c>
      <c r="H962" s="13" t="s">
        <v>3355</v>
      </c>
      <c r="I962" s="13" t="s">
        <v>3356</v>
      </c>
      <c r="J962" s="30" t="s">
        <v>3841</v>
      </c>
      <c r="K962" s="31">
        <v>10.35</v>
      </c>
      <c r="L962" s="31">
        <v>9</v>
      </c>
      <c r="M962" s="31">
        <v>4.6574999999999998</v>
      </c>
      <c r="N962" s="32">
        <v>351.10512</v>
      </c>
      <c r="O962" s="32">
        <v>8595.0645785160577</v>
      </c>
      <c r="P962" s="32">
        <v>13372.356206226159</v>
      </c>
      <c r="Q962" s="32">
        <v>69.32093023255814</v>
      </c>
      <c r="R962" s="32">
        <v>69.32093023255814</v>
      </c>
      <c r="S962" s="32"/>
      <c r="T962" s="33">
        <v>1</v>
      </c>
      <c r="U962" s="33">
        <v>1</v>
      </c>
      <c r="V962" s="30">
        <v>37151</v>
      </c>
      <c r="W962" s="30"/>
      <c r="X962" s="34">
        <v>55153</v>
      </c>
      <c r="Y962" s="16">
        <v>4</v>
      </c>
      <c r="Z962" s="75" t="str">
        <f t="shared" si="14"/>
        <v>CAISO_Peaker1</v>
      </c>
      <c r="AA962" s="75">
        <f>IF(IFERROR(MATCH(C962,REN_Existing_Resources!E:E,0),FALSE),1,0)</f>
        <v>0</v>
      </c>
    </row>
    <row r="963" spans="2:27" x14ac:dyDescent="0.25">
      <c r="B963" s="29" t="s">
        <v>3334</v>
      </c>
      <c r="C963" s="29" t="s">
        <v>93</v>
      </c>
      <c r="D963" s="29" t="s">
        <v>3339</v>
      </c>
      <c r="E963" s="29" t="s">
        <v>3340</v>
      </c>
      <c r="F963" s="29" t="s">
        <v>4951</v>
      </c>
      <c r="G963" s="29"/>
      <c r="H963" s="13" t="s">
        <v>3370</v>
      </c>
      <c r="I963" s="13" t="s">
        <v>3338</v>
      </c>
      <c r="J963" s="30"/>
      <c r="K963" s="31">
        <v>20</v>
      </c>
      <c r="L963" s="31">
        <v>16.55</v>
      </c>
      <c r="M963" s="31"/>
      <c r="N963" s="32"/>
      <c r="O963" s="32"/>
      <c r="P963" s="32"/>
      <c r="Q963" s="32"/>
      <c r="R963" s="32"/>
      <c r="S963" s="32"/>
      <c r="T963" s="33">
        <v>1</v>
      </c>
      <c r="U963" s="33">
        <v>1</v>
      </c>
      <c r="V963" s="30">
        <v>41883</v>
      </c>
      <c r="W963" s="30"/>
      <c r="X963" s="34">
        <v>55153</v>
      </c>
      <c r="Y963" s="16">
        <v>1</v>
      </c>
      <c r="Z963" s="75" t="str">
        <f t="shared" si="14"/>
        <v>RenExistRes</v>
      </c>
      <c r="AA963" s="75">
        <f>IF(IFERROR(MATCH(C963,REN_Existing_Resources!E:E,0),FALSE),1,0)</f>
        <v>1</v>
      </c>
    </row>
    <row r="964" spans="2:27" x14ac:dyDescent="0.25">
      <c r="B964" s="29" t="s">
        <v>3334</v>
      </c>
      <c r="C964" s="29" t="s">
        <v>4952</v>
      </c>
      <c r="D964" s="29" t="s">
        <v>3365</v>
      </c>
      <c r="E964" s="29"/>
      <c r="F964" s="29" t="s">
        <v>4953</v>
      </c>
      <c r="G964" s="29" t="s">
        <v>4954</v>
      </c>
      <c r="H964" s="13" t="s">
        <v>4955</v>
      </c>
      <c r="I964" s="13" t="s">
        <v>3439</v>
      </c>
      <c r="J964" s="30" t="s">
        <v>3860</v>
      </c>
      <c r="K964" s="31">
        <v>525</v>
      </c>
      <c r="L964" s="31">
        <v>500</v>
      </c>
      <c r="M964" s="31">
        <v>288.84085793357934</v>
      </c>
      <c r="N964" s="32">
        <v>51593.028597785982</v>
      </c>
      <c r="O964" s="32">
        <v>6907.3756154586945</v>
      </c>
      <c r="P964" s="32">
        <v>7349.6746296495194</v>
      </c>
      <c r="Q964" s="32">
        <v>388.42250922509226</v>
      </c>
      <c r="R964" s="32">
        <v>388.80996309963098</v>
      </c>
      <c r="S964" s="32"/>
      <c r="T964" s="33">
        <v>1</v>
      </c>
      <c r="U964" s="33">
        <v>1</v>
      </c>
      <c r="V964" s="30">
        <v>37015</v>
      </c>
      <c r="W964" s="30"/>
      <c r="X964" s="34">
        <v>55153</v>
      </c>
      <c r="Y964" s="16">
        <v>1</v>
      </c>
      <c r="Z964" s="75" t="str">
        <f t="shared" si="14"/>
        <v>CAISO_CCGT1</v>
      </c>
      <c r="AA964" s="75">
        <f>IF(IFERROR(MATCH(C964,REN_Existing_Resources!E:E,0),FALSE),1,0)</f>
        <v>0</v>
      </c>
    </row>
    <row r="965" spans="2:27" x14ac:dyDescent="0.25">
      <c r="B965" s="29" t="s">
        <v>3334</v>
      </c>
      <c r="C965" s="29" t="s">
        <v>4956</v>
      </c>
      <c r="D965" s="29" t="s">
        <v>3339</v>
      </c>
      <c r="E965" s="29" t="s">
        <v>3340</v>
      </c>
      <c r="F965" s="29" t="s">
        <v>4957</v>
      </c>
      <c r="G965" s="29" t="s">
        <v>4958</v>
      </c>
      <c r="H965" s="13" t="s">
        <v>3362</v>
      </c>
      <c r="I965" s="13" t="s">
        <v>3400</v>
      </c>
      <c r="J965" s="30" t="s">
        <v>3364</v>
      </c>
      <c r="K965" s="35">
        <v>66.33</v>
      </c>
      <c r="L965" s="35">
        <v>66.33</v>
      </c>
      <c r="M965" s="35">
        <v>66.33</v>
      </c>
      <c r="N965" s="32"/>
      <c r="O965" s="32">
        <v>7606.0303582401057</v>
      </c>
      <c r="P965" s="32">
        <v>7606.0303582401057</v>
      </c>
      <c r="Q965" s="32"/>
      <c r="R965" s="32"/>
      <c r="S965" s="32"/>
      <c r="T965" s="33">
        <v>1</v>
      </c>
      <c r="U965" s="33">
        <v>1</v>
      </c>
      <c r="V965" s="30">
        <v>31778</v>
      </c>
      <c r="W965" s="30"/>
      <c r="X965" s="34">
        <v>55153</v>
      </c>
      <c r="Y965" s="16">
        <v>1</v>
      </c>
      <c r="Z965" s="75" t="str">
        <f t="shared" si="14"/>
        <v>CAISO_CHP</v>
      </c>
      <c r="AA965" s="75">
        <f>IF(IFERROR(MATCH(C965,REN_Existing_Resources!E:E,0),FALSE),1,0)</f>
        <v>0</v>
      </c>
    </row>
    <row r="966" spans="2:27" x14ac:dyDescent="0.25">
      <c r="B966" s="29" t="s">
        <v>3334</v>
      </c>
      <c r="C966" s="29" t="s">
        <v>4280</v>
      </c>
      <c r="D966" s="29" t="s">
        <v>134</v>
      </c>
      <c r="E966" s="29" t="s">
        <v>3346</v>
      </c>
      <c r="F966" s="29" t="s">
        <v>4281</v>
      </c>
      <c r="G966" s="29" t="s">
        <v>4959</v>
      </c>
      <c r="H966" s="13" t="s">
        <v>3370</v>
      </c>
      <c r="I966" s="13" t="s">
        <v>3356</v>
      </c>
      <c r="J966" s="30" t="s">
        <v>3841</v>
      </c>
      <c r="K966" s="31">
        <v>48</v>
      </c>
      <c r="L966" s="31">
        <v>48</v>
      </c>
      <c r="M966" s="31">
        <v>21.6</v>
      </c>
      <c r="N966" s="32">
        <v>1628.3140000000001</v>
      </c>
      <c r="O966" s="32">
        <v>8122.3907134051178</v>
      </c>
      <c r="P966" s="32">
        <v>9042.0591966638913</v>
      </c>
      <c r="Q966" s="32">
        <v>160</v>
      </c>
      <c r="R966" s="32">
        <v>160</v>
      </c>
      <c r="S966" s="32"/>
      <c r="T966" s="33">
        <v>1</v>
      </c>
      <c r="U966" s="33">
        <v>1</v>
      </c>
      <c r="V966" s="30">
        <v>38614</v>
      </c>
      <c r="W966" s="30"/>
      <c r="X966" s="34">
        <v>55153</v>
      </c>
      <c r="Y966" s="16">
        <v>2</v>
      </c>
      <c r="Z966" s="75" t="str">
        <f t="shared" si="14"/>
        <v>CAISO_Peaker1</v>
      </c>
      <c r="AA966" s="75">
        <f>IF(IFERROR(MATCH(C966,REN_Existing_Resources!E:E,0),FALSE),1,0)</f>
        <v>0</v>
      </c>
    </row>
    <row r="967" spans="2:27" x14ac:dyDescent="0.25">
      <c r="B967" s="29" t="s">
        <v>3334</v>
      </c>
      <c r="C967" s="29" t="s">
        <v>4960</v>
      </c>
      <c r="D967" s="29" t="s">
        <v>3339</v>
      </c>
      <c r="E967" s="29" t="s">
        <v>3340</v>
      </c>
      <c r="F967" s="29" t="s">
        <v>4961</v>
      </c>
      <c r="G967" s="29" t="s">
        <v>4962</v>
      </c>
      <c r="H967" s="13" t="s">
        <v>3362</v>
      </c>
      <c r="I967" s="13" t="s">
        <v>3400</v>
      </c>
      <c r="J967" s="30" t="s">
        <v>3364</v>
      </c>
      <c r="K967" s="35">
        <v>67.260000000000005</v>
      </c>
      <c r="L967" s="35">
        <v>67.260000000000005</v>
      </c>
      <c r="M967" s="35">
        <v>67.260000000000005</v>
      </c>
      <c r="N967" s="32"/>
      <c r="O967" s="32">
        <v>7606.0303582401057</v>
      </c>
      <c r="P967" s="32">
        <v>7606.0303582401057</v>
      </c>
      <c r="Q967" s="32"/>
      <c r="R967" s="32"/>
      <c r="S967" s="32"/>
      <c r="T967" s="33">
        <v>1</v>
      </c>
      <c r="U967" s="33">
        <v>1</v>
      </c>
      <c r="V967" s="30">
        <v>31778</v>
      </c>
      <c r="W967" s="30"/>
      <c r="X967" s="34">
        <v>55153</v>
      </c>
      <c r="Y967" s="16">
        <v>1</v>
      </c>
      <c r="Z967" s="75" t="str">
        <f t="shared" ref="Z967:Z1030" si="15">IF(J967="",IF(AA967,"RenExistRes","Unclassified"),J967)</f>
        <v>CAISO_CHP</v>
      </c>
      <c r="AA967" s="75">
        <f>IF(IFERROR(MATCH(C967,REN_Existing_Resources!E:E,0),FALSE),1,0)</f>
        <v>0</v>
      </c>
    </row>
    <row r="968" spans="2:27" x14ac:dyDescent="0.25">
      <c r="B968" s="29" t="s">
        <v>3334</v>
      </c>
      <c r="C968" s="29" t="s">
        <v>4963</v>
      </c>
      <c r="D968" s="29" t="s">
        <v>3351</v>
      </c>
      <c r="E968" s="29" t="s">
        <v>3352</v>
      </c>
      <c r="F968" s="29" t="s">
        <v>4964</v>
      </c>
      <c r="G968" s="29" t="s">
        <v>4965</v>
      </c>
      <c r="H968" s="13" t="s">
        <v>3355</v>
      </c>
      <c r="I968" s="13" t="s">
        <v>3356</v>
      </c>
      <c r="J968" s="30" t="s">
        <v>3841</v>
      </c>
      <c r="K968" s="31">
        <v>5.75</v>
      </c>
      <c r="L968" s="31">
        <v>5.75</v>
      </c>
      <c r="M968" s="31">
        <v>1.7249999999999999</v>
      </c>
      <c r="N968" s="32">
        <v>195.0584194915254</v>
      </c>
      <c r="O968" s="32">
        <v>7867.5864406779656</v>
      </c>
      <c r="P968" s="32">
        <v>8370.6214689265544</v>
      </c>
      <c r="Q968" s="32">
        <v>58.474576271186436</v>
      </c>
      <c r="R968" s="32">
        <v>58.474576271186436</v>
      </c>
      <c r="S968" s="32"/>
      <c r="T968" s="33">
        <v>1</v>
      </c>
      <c r="U968" s="33">
        <v>1</v>
      </c>
      <c r="V968" s="30">
        <v>31778</v>
      </c>
      <c r="W968" s="30"/>
      <c r="X968" s="34">
        <v>55153</v>
      </c>
      <c r="Y968" s="16">
        <v>1</v>
      </c>
      <c r="Z968" s="75" t="str">
        <f t="shared" si="15"/>
        <v>CAISO_Peaker1</v>
      </c>
      <c r="AA968" s="75">
        <f>IF(IFERROR(MATCH(C968,REN_Existing_Resources!E:E,0),FALSE),1,0)</f>
        <v>0</v>
      </c>
    </row>
    <row r="969" spans="2:27" x14ac:dyDescent="0.25">
      <c r="B969" s="29" t="s">
        <v>3334</v>
      </c>
      <c r="C969" s="29" t="s">
        <v>4966</v>
      </c>
      <c r="D969" s="29" t="s">
        <v>3365</v>
      </c>
      <c r="E969" s="29"/>
      <c r="F969" s="29" t="s">
        <v>4967</v>
      </c>
      <c r="G969" s="29" t="s">
        <v>4968</v>
      </c>
      <c r="H969" s="13" t="s">
        <v>3362</v>
      </c>
      <c r="I969" s="13" t="s">
        <v>3356</v>
      </c>
      <c r="J969" s="30" t="s">
        <v>3364</v>
      </c>
      <c r="K969" s="35">
        <v>3.1150000000000002</v>
      </c>
      <c r="L969" s="35">
        <v>3.1150000000000002</v>
      </c>
      <c r="M969" s="35">
        <v>3.1150000000000002</v>
      </c>
      <c r="N969" s="32"/>
      <c r="O969" s="32">
        <v>7606.0303582401057</v>
      </c>
      <c r="P969" s="32">
        <v>7606.0303582401057</v>
      </c>
      <c r="Q969" s="32"/>
      <c r="R969" s="32"/>
      <c r="S969" s="32"/>
      <c r="T969" s="33">
        <v>1</v>
      </c>
      <c r="U969" s="33">
        <v>1</v>
      </c>
      <c r="V969" s="30">
        <v>31413</v>
      </c>
      <c r="W969" s="30"/>
      <c r="X969" s="34">
        <v>55153</v>
      </c>
      <c r="Y969" s="16">
        <v>2</v>
      </c>
      <c r="Z969" s="75" t="str">
        <f t="shared" si="15"/>
        <v>CAISO_CHP</v>
      </c>
      <c r="AA969" s="75">
        <f>IF(IFERROR(MATCH(C969,REN_Existing_Resources!E:E,0),FALSE),1,0)</f>
        <v>0</v>
      </c>
    </row>
    <row r="970" spans="2:27" x14ac:dyDescent="0.25">
      <c r="B970" s="29" t="s">
        <v>3334</v>
      </c>
      <c r="C970" s="29" t="s">
        <v>4966</v>
      </c>
      <c r="D970" s="29" t="s">
        <v>3365</v>
      </c>
      <c r="E970" s="29"/>
      <c r="F970" s="29" t="s">
        <v>4967</v>
      </c>
      <c r="G970" s="29" t="s">
        <v>4969</v>
      </c>
      <c r="H970" s="13" t="s">
        <v>3362</v>
      </c>
      <c r="I970" s="13" t="s">
        <v>3356</v>
      </c>
      <c r="J970" s="30" t="s">
        <v>3364</v>
      </c>
      <c r="K970" s="35">
        <v>3.1150000000000002</v>
      </c>
      <c r="L970" s="35">
        <v>3.1150000000000002</v>
      </c>
      <c r="M970" s="35">
        <v>3.1150000000000002</v>
      </c>
      <c r="N970" s="32"/>
      <c r="O970" s="32">
        <v>7606.0303582401057</v>
      </c>
      <c r="P970" s="32">
        <v>7606.0303582401057</v>
      </c>
      <c r="Q970" s="32"/>
      <c r="R970" s="32"/>
      <c r="S970" s="32"/>
      <c r="T970" s="33">
        <v>1</v>
      </c>
      <c r="U970" s="33">
        <v>1</v>
      </c>
      <c r="V970" s="30">
        <v>31413</v>
      </c>
      <c r="W970" s="30"/>
      <c r="X970" s="34">
        <v>55153</v>
      </c>
      <c r="Y970" s="16">
        <v>2</v>
      </c>
      <c r="Z970" s="75" t="str">
        <f t="shared" si="15"/>
        <v>CAISO_CHP</v>
      </c>
      <c r="AA970" s="75">
        <f>IF(IFERROR(MATCH(C970,REN_Existing_Resources!E:E,0),FALSE),1,0)</f>
        <v>0</v>
      </c>
    </row>
    <row r="971" spans="2:27" x14ac:dyDescent="0.25">
      <c r="B971" s="29" t="s">
        <v>3334</v>
      </c>
      <c r="C971" s="29" t="s">
        <v>233</v>
      </c>
      <c r="D971" s="29" t="s">
        <v>3365</v>
      </c>
      <c r="E971" s="29"/>
      <c r="F971" s="29" t="s">
        <v>4970</v>
      </c>
      <c r="G971" s="29"/>
      <c r="H971" s="13" t="s">
        <v>3390</v>
      </c>
      <c r="I971" s="13" t="s">
        <v>3338</v>
      </c>
      <c r="J971" s="30" t="s">
        <v>3391</v>
      </c>
      <c r="K971" s="31">
        <v>3.6</v>
      </c>
      <c r="L971" s="31">
        <v>0.27</v>
      </c>
      <c r="M971" s="31"/>
      <c r="N971" s="32"/>
      <c r="O971" s="32"/>
      <c r="P971" s="32"/>
      <c r="Q971" s="32"/>
      <c r="R971" s="32"/>
      <c r="S971" s="32"/>
      <c r="T971" s="33">
        <v>0</v>
      </c>
      <c r="U971" s="33">
        <v>1</v>
      </c>
      <c r="V971" s="30">
        <v>30317</v>
      </c>
      <c r="W971" s="30"/>
      <c r="X971" s="34">
        <v>55153</v>
      </c>
      <c r="Y971" s="16">
        <v>1</v>
      </c>
      <c r="Z971" s="75" t="str">
        <f t="shared" si="15"/>
        <v>CAISO_Hydro</v>
      </c>
      <c r="AA971" s="75">
        <f>IF(IFERROR(MATCH(C971,REN_Existing_Resources!E:E,0),FALSE),1,0)</f>
        <v>1</v>
      </c>
    </row>
    <row r="972" spans="2:27" x14ac:dyDescent="0.25">
      <c r="B972" s="29" t="s">
        <v>3334</v>
      </c>
      <c r="C972" s="29" t="s">
        <v>4971</v>
      </c>
      <c r="D972" s="29" t="s">
        <v>3365</v>
      </c>
      <c r="E972" s="29"/>
      <c r="F972" s="29"/>
      <c r="G972" s="29"/>
      <c r="H972" s="13" t="s">
        <v>3404</v>
      </c>
      <c r="I972" s="13" t="s">
        <v>3338</v>
      </c>
      <c r="J972" s="30"/>
      <c r="K972" s="31">
        <v>16.899999999999999</v>
      </c>
      <c r="L972" s="31">
        <v>2.98</v>
      </c>
      <c r="M972" s="31"/>
      <c r="N972" s="32"/>
      <c r="O972" s="32"/>
      <c r="P972" s="32"/>
      <c r="Q972" s="32"/>
      <c r="R972" s="32"/>
      <c r="S972" s="32"/>
      <c r="T972" s="33">
        <v>0</v>
      </c>
      <c r="U972" s="33">
        <v>1</v>
      </c>
      <c r="V972" s="30">
        <v>31364</v>
      </c>
      <c r="W972" s="30"/>
      <c r="X972" s="34">
        <v>55153</v>
      </c>
      <c r="Y972" s="16">
        <v>1</v>
      </c>
      <c r="Z972" s="75" t="str">
        <f t="shared" si="15"/>
        <v>Unclassified</v>
      </c>
      <c r="AA972" s="75">
        <f>IF(IFERROR(MATCH(C972,REN_Existing_Resources!E:E,0),FALSE),1,0)</f>
        <v>0</v>
      </c>
    </row>
    <row r="973" spans="2:27" x14ac:dyDescent="0.25">
      <c r="B973" s="29" t="s">
        <v>3334</v>
      </c>
      <c r="C973" s="29" t="s">
        <v>4972</v>
      </c>
      <c r="D973" s="29" t="s">
        <v>3365</v>
      </c>
      <c r="E973" s="29"/>
      <c r="F973" s="29"/>
      <c r="G973" s="29"/>
      <c r="H973" s="13" t="s">
        <v>3404</v>
      </c>
      <c r="I973" s="13" t="s">
        <v>3338</v>
      </c>
      <c r="J973" s="30"/>
      <c r="K973" s="31">
        <v>21.68</v>
      </c>
      <c r="L973" s="31">
        <v>3.83</v>
      </c>
      <c r="M973" s="31"/>
      <c r="N973" s="32"/>
      <c r="O973" s="32"/>
      <c r="P973" s="32"/>
      <c r="Q973" s="32"/>
      <c r="R973" s="32"/>
      <c r="S973" s="32"/>
      <c r="T973" s="33">
        <v>0</v>
      </c>
      <c r="U973" s="33">
        <v>1</v>
      </c>
      <c r="V973" s="30">
        <v>31751</v>
      </c>
      <c r="W973" s="30"/>
      <c r="X973" s="34">
        <v>55153</v>
      </c>
      <c r="Y973" s="16">
        <v>1</v>
      </c>
      <c r="Z973" s="75" t="str">
        <f t="shared" si="15"/>
        <v>Unclassified</v>
      </c>
      <c r="AA973" s="75">
        <f>IF(IFERROR(MATCH(C973,REN_Existing_Resources!E:E,0),FALSE),1,0)</f>
        <v>0</v>
      </c>
    </row>
    <row r="974" spans="2:27" x14ac:dyDescent="0.25">
      <c r="B974" s="29" t="s">
        <v>3334</v>
      </c>
      <c r="C974" s="29" t="s">
        <v>4973</v>
      </c>
      <c r="D974" s="29" t="s">
        <v>3339</v>
      </c>
      <c r="E974" s="29" t="s">
        <v>3340</v>
      </c>
      <c r="F974" s="29" t="s">
        <v>4974</v>
      </c>
      <c r="G974" s="29" t="s">
        <v>4975</v>
      </c>
      <c r="H974" s="13" t="s">
        <v>3362</v>
      </c>
      <c r="I974" s="13" t="s">
        <v>3356</v>
      </c>
      <c r="J974" s="30" t="s">
        <v>3364</v>
      </c>
      <c r="K974" s="35">
        <v>18.399999999999999</v>
      </c>
      <c r="L974" s="35">
        <v>18.399999999999999</v>
      </c>
      <c r="M974" s="35">
        <v>18.399999999999999</v>
      </c>
      <c r="N974" s="32"/>
      <c r="O974" s="32">
        <v>7606.0303582401057</v>
      </c>
      <c r="P974" s="32">
        <v>7606.0303582401057</v>
      </c>
      <c r="Q974" s="32"/>
      <c r="R974" s="32"/>
      <c r="S974" s="32"/>
      <c r="T974" s="33">
        <v>1</v>
      </c>
      <c r="U974" s="33">
        <v>1</v>
      </c>
      <c r="V974" s="30">
        <v>32938</v>
      </c>
      <c r="W974" s="30"/>
      <c r="X974" s="34">
        <v>55153</v>
      </c>
      <c r="Y974" s="16">
        <v>2</v>
      </c>
      <c r="Z974" s="75" t="str">
        <f t="shared" si="15"/>
        <v>CAISO_CHP</v>
      </c>
      <c r="AA974" s="75">
        <f>IF(IFERROR(MATCH(C974,REN_Existing_Resources!E:E,0),FALSE),1,0)</f>
        <v>0</v>
      </c>
    </row>
    <row r="975" spans="2:27" x14ac:dyDescent="0.25">
      <c r="B975" s="29" t="s">
        <v>3334</v>
      </c>
      <c r="C975" s="29" t="s">
        <v>4973</v>
      </c>
      <c r="D975" s="29" t="s">
        <v>3339</v>
      </c>
      <c r="E975" s="29" t="s">
        <v>3340</v>
      </c>
      <c r="F975" s="29" t="s">
        <v>4974</v>
      </c>
      <c r="G975" s="29" t="s">
        <v>4976</v>
      </c>
      <c r="H975" s="13" t="s">
        <v>3362</v>
      </c>
      <c r="I975" s="13" t="s">
        <v>3356</v>
      </c>
      <c r="J975" s="30" t="s">
        <v>3364</v>
      </c>
      <c r="K975" s="35">
        <v>18.399999999999999</v>
      </c>
      <c r="L975" s="35">
        <v>18.399999999999999</v>
      </c>
      <c r="M975" s="35">
        <v>18.399999999999999</v>
      </c>
      <c r="N975" s="32"/>
      <c r="O975" s="32">
        <v>7606.0303582401057</v>
      </c>
      <c r="P975" s="32">
        <v>7606.0303582401057</v>
      </c>
      <c r="Q975" s="32"/>
      <c r="R975" s="32"/>
      <c r="S975" s="32"/>
      <c r="T975" s="33">
        <v>1</v>
      </c>
      <c r="U975" s="33">
        <v>1</v>
      </c>
      <c r="V975" s="30">
        <v>32938</v>
      </c>
      <c r="W975" s="30"/>
      <c r="X975" s="34">
        <v>55153</v>
      </c>
      <c r="Y975" s="16">
        <v>2</v>
      </c>
      <c r="Z975" s="75" t="str">
        <f t="shared" si="15"/>
        <v>CAISO_CHP</v>
      </c>
      <c r="AA975" s="75">
        <f>IF(IFERROR(MATCH(C975,REN_Existing_Resources!E:E,0),FALSE),1,0)</f>
        <v>0</v>
      </c>
    </row>
    <row r="976" spans="2:27" x14ac:dyDescent="0.25">
      <c r="B976" s="29" t="s">
        <v>3334</v>
      </c>
      <c r="C976" s="29" t="s">
        <v>4977</v>
      </c>
      <c r="D976" s="29" t="s">
        <v>3351</v>
      </c>
      <c r="E976" s="29" t="s">
        <v>3418</v>
      </c>
      <c r="F976" s="29" t="s">
        <v>4978</v>
      </c>
      <c r="G976" s="29" t="s">
        <v>4979</v>
      </c>
      <c r="H976" s="13" t="s">
        <v>3370</v>
      </c>
      <c r="I976" s="13" t="s">
        <v>3727</v>
      </c>
      <c r="J976" s="30" t="s">
        <v>3860</v>
      </c>
      <c r="K976" s="31">
        <v>376.2</v>
      </c>
      <c r="L976" s="31">
        <v>335</v>
      </c>
      <c r="M976" s="31">
        <v>222.86848404255321</v>
      </c>
      <c r="N976" s="32">
        <v>33935.941436170215</v>
      </c>
      <c r="O976" s="32">
        <v>6469.2383512266633</v>
      </c>
      <c r="P976" s="32">
        <v>6954.0684441224321</v>
      </c>
      <c r="Q976" s="32">
        <v>260.13829787234044</v>
      </c>
      <c r="R976" s="32">
        <v>150.07978723404256</v>
      </c>
      <c r="S976" s="32"/>
      <c r="T976" s="33">
        <v>1</v>
      </c>
      <c r="U976" s="33">
        <v>1</v>
      </c>
      <c r="V976" s="30">
        <v>39993</v>
      </c>
      <c r="W976" s="30"/>
      <c r="X976" s="34">
        <v>55153</v>
      </c>
      <c r="Y976" s="16">
        <v>1</v>
      </c>
      <c r="Z976" s="75" t="str">
        <f t="shared" si="15"/>
        <v>CAISO_CCGT1</v>
      </c>
      <c r="AA976" s="75">
        <f>IF(IFERROR(MATCH(C976,REN_Existing_Resources!E:E,0),FALSE),1,0)</f>
        <v>0</v>
      </c>
    </row>
    <row r="977" spans="2:27" x14ac:dyDescent="0.25">
      <c r="B977" s="29" t="s">
        <v>3334</v>
      </c>
      <c r="C977" s="29" t="s">
        <v>241</v>
      </c>
      <c r="D977" s="29" t="s">
        <v>3365</v>
      </c>
      <c r="E977" s="29"/>
      <c r="F977" s="29" t="s">
        <v>4980</v>
      </c>
      <c r="G977" s="29"/>
      <c r="H977" s="13" t="s">
        <v>3390</v>
      </c>
      <c r="I977" s="13" t="s">
        <v>3338</v>
      </c>
      <c r="J977" s="30" t="s">
        <v>3391</v>
      </c>
      <c r="K977" s="31">
        <v>2</v>
      </c>
      <c r="L977" s="31">
        <v>0.35</v>
      </c>
      <c r="M977" s="31"/>
      <c r="N977" s="32"/>
      <c r="O977" s="32"/>
      <c r="P977" s="32"/>
      <c r="Q977" s="32"/>
      <c r="R977" s="32"/>
      <c r="S977" s="32"/>
      <c r="T977" s="33">
        <v>0</v>
      </c>
      <c r="U977" s="33">
        <v>1</v>
      </c>
      <c r="V977" s="30">
        <v>29952</v>
      </c>
      <c r="W977" s="30"/>
      <c r="X977" s="34">
        <v>55153</v>
      </c>
      <c r="Y977" s="16">
        <v>1</v>
      </c>
      <c r="Z977" s="75" t="str">
        <f t="shared" si="15"/>
        <v>CAISO_Hydro</v>
      </c>
      <c r="AA977" s="75">
        <f>IF(IFERROR(MATCH(C977,REN_Existing_Resources!E:E,0),FALSE),1,0)</f>
        <v>1</v>
      </c>
    </row>
    <row r="978" spans="2:27" x14ac:dyDescent="0.25">
      <c r="B978" s="29" t="s">
        <v>3334</v>
      </c>
      <c r="C978" s="29" t="s">
        <v>158</v>
      </c>
      <c r="D978" s="29" t="s">
        <v>3365</v>
      </c>
      <c r="E978" s="29"/>
      <c r="F978" s="29" t="s">
        <v>4981</v>
      </c>
      <c r="G978" s="29"/>
      <c r="H978" s="13" t="s">
        <v>3488</v>
      </c>
      <c r="I978" s="13" t="s">
        <v>3338</v>
      </c>
      <c r="J978" s="30"/>
      <c r="K978" s="31">
        <v>18.5</v>
      </c>
      <c r="L978" s="31">
        <v>9.51</v>
      </c>
      <c r="M978" s="31"/>
      <c r="N978" s="32"/>
      <c r="O978" s="32"/>
      <c r="P978" s="32"/>
      <c r="Q978" s="32"/>
      <c r="R978" s="32"/>
      <c r="S978" s="32"/>
      <c r="T978" s="33">
        <v>0</v>
      </c>
      <c r="U978" s="33">
        <v>1</v>
      </c>
      <c r="V978" s="30">
        <v>32989</v>
      </c>
      <c r="W978" s="30"/>
      <c r="X978" s="34">
        <v>55153</v>
      </c>
      <c r="Y978" s="16">
        <v>1</v>
      </c>
      <c r="Z978" s="75" t="str">
        <f t="shared" si="15"/>
        <v>RenExistRes</v>
      </c>
      <c r="AA978" s="75">
        <f>IF(IFERROR(MATCH(C978,REN_Existing_Resources!E:E,0),FALSE),1,0)</f>
        <v>1</v>
      </c>
    </row>
    <row r="979" spans="2:27" x14ac:dyDescent="0.25">
      <c r="B979" s="29" t="s">
        <v>3334</v>
      </c>
      <c r="C979" s="29" t="s">
        <v>4982</v>
      </c>
      <c r="D979" s="29" t="s">
        <v>3460</v>
      </c>
      <c r="E979" s="29" t="s">
        <v>3724</v>
      </c>
      <c r="F979" s="29" t="s">
        <v>4983</v>
      </c>
      <c r="G979" s="29" t="s">
        <v>4984</v>
      </c>
      <c r="H979" s="13" t="s">
        <v>3362</v>
      </c>
      <c r="I979" s="13" t="s">
        <v>3363</v>
      </c>
      <c r="J979" s="30" t="s">
        <v>3364</v>
      </c>
      <c r="K979" s="35">
        <v>13.68</v>
      </c>
      <c r="L979" s="35">
        <v>13.68</v>
      </c>
      <c r="M979" s="35">
        <v>13.68</v>
      </c>
      <c r="N979" s="32"/>
      <c r="O979" s="32">
        <v>7606.0303582401057</v>
      </c>
      <c r="P979" s="32">
        <v>7606.0303582401057</v>
      </c>
      <c r="Q979" s="32"/>
      <c r="R979" s="32"/>
      <c r="S979" s="32"/>
      <c r="T979" s="33">
        <v>1</v>
      </c>
      <c r="U979" s="33">
        <v>1</v>
      </c>
      <c r="V979" s="30">
        <v>31831</v>
      </c>
      <c r="W979" s="30"/>
      <c r="X979" s="34">
        <v>55153</v>
      </c>
      <c r="Y979" s="16">
        <v>1</v>
      </c>
      <c r="Z979" s="75" t="str">
        <f t="shared" si="15"/>
        <v>CAISO_CHP</v>
      </c>
      <c r="AA979" s="75">
        <f>IF(IFERROR(MATCH(C979,REN_Existing_Resources!E:E,0),FALSE),1,0)</f>
        <v>0</v>
      </c>
    </row>
    <row r="980" spans="2:27" x14ac:dyDescent="0.25">
      <c r="B980" s="29" t="s">
        <v>3334</v>
      </c>
      <c r="C980" s="29" t="s">
        <v>2109</v>
      </c>
      <c r="D980" s="29" t="s">
        <v>3351</v>
      </c>
      <c r="E980" s="29" t="s">
        <v>3352</v>
      </c>
      <c r="F980" s="29" t="s">
        <v>2109</v>
      </c>
      <c r="G980" s="29"/>
      <c r="H980" s="13" t="s">
        <v>3404</v>
      </c>
      <c r="I980" s="13" t="s">
        <v>3338</v>
      </c>
      <c r="J980" s="30"/>
      <c r="K980" s="31">
        <v>45</v>
      </c>
      <c r="L980" s="31">
        <v>4.96</v>
      </c>
      <c r="M980" s="31"/>
      <c r="N980" s="32"/>
      <c r="O980" s="32"/>
      <c r="P980" s="32"/>
      <c r="Q980" s="32"/>
      <c r="R980" s="32"/>
      <c r="S980" s="32"/>
      <c r="T980" s="33">
        <v>0</v>
      </c>
      <c r="U980" s="33">
        <v>1</v>
      </c>
      <c r="V980" s="30">
        <v>39556</v>
      </c>
      <c r="W980" s="30"/>
      <c r="X980" s="34">
        <v>55153</v>
      </c>
      <c r="Y980" s="16">
        <v>1</v>
      </c>
      <c r="Z980" s="75" t="str">
        <f t="shared" si="15"/>
        <v>RenExistRes</v>
      </c>
      <c r="AA980" s="75">
        <f>IF(IFERROR(MATCH(C980,REN_Existing_Resources!E:E,0),FALSE),1,0)</f>
        <v>1</v>
      </c>
    </row>
    <row r="981" spans="2:27" x14ac:dyDescent="0.25">
      <c r="B981" s="29" t="s">
        <v>3334</v>
      </c>
      <c r="C981" s="29" t="s">
        <v>4985</v>
      </c>
      <c r="D981" s="29" t="s">
        <v>3365</v>
      </c>
      <c r="E981" s="29"/>
      <c r="F981" s="29" t="s">
        <v>4986</v>
      </c>
      <c r="G981" s="29"/>
      <c r="H981" s="13" t="s">
        <v>3390</v>
      </c>
      <c r="I981" s="13" t="s">
        <v>3338</v>
      </c>
      <c r="J981" s="30" t="s">
        <v>3391</v>
      </c>
      <c r="K981" s="31">
        <v>62</v>
      </c>
      <c r="L981" s="31">
        <v>62</v>
      </c>
      <c r="M981" s="31"/>
      <c r="N981" s="32"/>
      <c r="O981" s="32"/>
      <c r="P981" s="32"/>
      <c r="Q981" s="32"/>
      <c r="R981" s="32"/>
      <c r="S981" s="32"/>
      <c r="T981" s="33">
        <v>0</v>
      </c>
      <c r="U981" s="33">
        <v>1</v>
      </c>
      <c r="V981" s="30">
        <v>11324</v>
      </c>
      <c r="W981" s="30"/>
      <c r="X981" s="34">
        <v>55153</v>
      </c>
      <c r="Y981" s="16">
        <v>1</v>
      </c>
      <c r="Z981" s="75" t="str">
        <f t="shared" si="15"/>
        <v>CAISO_Hydro</v>
      </c>
      <c r="AA981" s="75">
        <f>IF(IFERROR(MATCH(C981,REN_Existing_Resources!E:E,0),FALSE),1,0)</f>
        <v>0</v>
      </c>
    </row>
    <row r="982" spans="2:27" x14ac:dyDescent="0.25">
      <c r="B982" s="29" t="s">
        <v>3334</v>
      </c>
      <c r="C982" s="29" t="s">
        <v>2420</v>
      </c>
      <c r="D982" s="29" t="s">
        <v>3365</v>
      </c>
      <c r="E982" s="29"/>
      <c r="F982" s="29" t="s">
        <v>4987</v>
      </c>
      <c r="G982" s="29"/>
      <c r="H982" s="13" t="s">
        <v>3390</v>
      </c>
      <c r="I982" s="13" t="s">
        <v>3338</v>
      </c>
      <c r="J982" s="30" t="s">
        <v>3391</v>
      </c>
      <c r="K982" s="31">
        <v>2.83</v>
      </c>
      <c r="L982" s="31">
        <v>1.28</v>
      </c>
      <c r="M982" s="31"/>
      <c r="N982" s="32"/>
      <c r="O982" s="32"/>
      <c r="P982" s="32"/>
      <c r="Q982" s="32"/>
      <c r="R982" s="32"/>
      <c r="S982" s="32"/>
      <c r="T982" s="33">
        <v>0</v>
      </c>
      <c r="U982" s="33">
        <v>1</v>
      </c>
      <c r="V982" s="30">
        <v>31427</v>
      </c>
      <c r="W982" s="30"/>
      <c r="X982" s="34">
        <v>55153</v>
      </c>
      <c r="Y982" s="16">
        <v>1</v>
      </c>
      <c r="Z982" s="75" t="str">
        <f t="shared" si="15"/>
        <v>CAISO_Hydro</v>
      </c>
      <c r="AA982" s="75">
        <f>IF(IFERROR(MATCH(C982,REN_Existing_Resources!E:E,0),FALSE),1,0)</f>
        <v>1</v>
      </c>
    </row>
    <row r="983" spans="2:27" x14ac:dyDescent="0.25">
      <c r="B983" s="29" t="s">
        <v>3334</v>
      </c>
      <c r="C983" s="29" t="s">
        <v>866</v>
      </c>
      <c r="D983" s="29" t="s">
        <v>3365</v>
      </c>
      <c r="E983" s="29"/>
      <c r="F983" s="29" t="s">
        <v>4988</v>
      </c>
      <c r="G983" s="29"/>
      <c r="H983" s="13" t="s">
        <v>3337</v>
      </c>
      <c r="I983" s="13" t="s">
        <v>3338</v>
      </c>
      <c r="J983" s="30"/>
      <c r="K983" s="31">
        <v>1.5</v>
      </c>
      <c r="L983" s="31">
        <v>1.5</v>
      </c>
      <c r="M983" s="31"/>
      <c r="N983" s="32"/>
      <c r="O983" s="32"/>
      <c r="P983" s="32"/>
      <c r="Q983" s="32"/>
      <c r="R983" s="32"/>
      <c r="S983" s="32"/>
      <c r="T983" s="33">
        <v>0</v>
      </c>
      <c r="U983" s="33">
        <v>1</v>
      </c>
      <c r="V983" s="30">
        <v>41703</v>
      </c>
      <c r="W983" s="30"/>
      <c r="X983" s="34">
        <v>55153</v>
      </c>
      <c r="Y983" s="16">
        <v>1</v>
      </c>
      <c r="Z983" s="75" t="str">
        <f t="shared" si="15"/>
        <v>RenExistRes</v>
      </c>
      <c r="AA983" s="75">
        <f>IF(IFERROR(MATCH(C983,REN_Existing_Resources!E:E,0),FALSE),1,0)</f>
        <v>1</v>
      </c>
    </row>
    <row r="984" spans="2:27" x14ac:dyDescent="0.25">
      <c r="B984" s="29" t="s">
        <v>3334</v>
      </c>
      <c r="C984" s="29" t="s">
        <v>455</v>
      </c>
      <c r="D984" s="29" t="s">
        <v>3365</v>
      </c>
      <c r="E984" s="29"/>
      <c r="F984" s="29" t="s">
        <v>4989</v>
      </c>
      <c r="G984" s="29"/>
      <c r="H984" s="13" t="s">
        <v>3390</v>
      </c>
      <c r="I984" s="13" t="s">
        <v>3338</v>
      </c>
      <c r="J984" s="30"/>
      <c r="K984" s="31">
        <v>1.5</v>
      </c>
      <c r="L984" s="31">
        <v>1.5</v>
      </c>
      <c r="M984" s="31"/>
      <c r="N984" s="32"/>
      <c r="O984" s="32"/>
      <c r="P984" s="32"/>
      <c r="Q984" s="32"/>
      <c r="R984" s="32"/>
      <c r="S984" s="32"/>
      <c r="T984" s="33">
        <v>0</v>
      </c>
      <c r="U984" s="33">
        <v>1</v>
      </c>
      <c r="V984" s="30">
        <v>31413</v>
      </c>
      <c r="W984" s="30"/>
      <c r="X984" s="34">
        <v>55153</v>
      </c>
      <c r="Y984" s="16">
        <v>1</v>
      </c>
      <c r="Z984" s="75" t="str">
        <f t="shared" si="15"/>
        <v>RenExistRes</v>
      </c>
      <c r="AA984" s="75">
        <f>IF(IFERROR(MATCH(C984,REN_Existing_Resources!E:E,0),FALSE),1,0)</f>
        <v>1</v>
      </c>
    </row>
    <row r="985" spans="2:27" x14ac:dyDescent="0.25">
      <c r="B985" s="29" t="s">
        <v>3334</v>
      </c>
      <c r="C985" s="29" t="s">
        <v>878</v>
      </c>
      <c r="D985" s="29" t="s">
        <v>3365</v>
      </c>
      <c r="E985" s="29"/>
      <c r="F985" s="29" t="s">
        <v>4990</v>
      </c>
      <c r="G985" s="29"/>
      <c r="H985" s="13" t="s">
        <v>3337</v>
      </c>
      <c r="I985" s="13" t="s">
        <v>3338</v>
      </c>
      <c r="J985" s="30"/>
      <c r="K985" s="31">
        <v>550</v>
      </c>
      <c r="L985" s="31">
        <v>440.49</v>
      </c>
      <c r="M985" s="31"/>
      <c r="N985" s="32"/>
      <c r="O985" s="32"/>
      <c r="P985" s="32"/>
      <c r="Q985" s="32"/>
      <c r="R985" s="32"/>
      <c r="S985" s="32"/>
      <c r="T985" s="33">
        <v>0</v>
      </c>
      <c r="U985" s="33">
        <v>1</v>
      </c>
      <c r="V985" s="30">
        <v>41939</v>
      </c>
      <c r="W985" s="30"/>
      <c r="X985" s="34">
        <v>55153</v>
      </c>
      <c r="Y985" s="16">
        <v>1</v>
      </c>
      <c r="Z985" s="75" t="str">
        <f t="shared" si="15"/>
        <v>RenExistRes</v>
      </c>
      <c r="AA985" s="75">
        <f>IF(IFERROR(MATCH(C985,REN_Existing_Resources!E:E,0),FALSE),1,0)</f>
        <v>1</v>
      </c>
    </row>
    <row r="986" spans="2:27" x14ac:dyDescent="0.25">
      <c r="B986" s="29" t="s">
        <v>3334</v>
      </c>
      <c r="C986" s="29" t="s">
        <v>4991</v>
      </c>
      <c r="D986" s="29" t="s">
        <v>134</v>
      </c>
      <c r="E986" s="29"/>
      <c r="F986" s="29" t="s">
        <v>4992</v>
      </c>
      <c r="G986" s="29"/>
      <c r="H986" s="13" t="s">
        <v>3337</v>
      </c>
      <c r="I986" s="13" t="s">
        <v>3338</v>
      </c>
      <c r="J986" s="30"/>
      <c r="K986" s="31">
        <v>200</v>
      </c>
      <c r="L986" s="31">
        <v>160.69</v>
      </c>
      <c r="M986" s="31"/>
      <c r="N986" s="32"/>
      <c r="O986" s="32"/>
      <c r="P986" s="32"/>
      <c r="Q986" s="32"/>
      <c r="R986" s="32"/>
      <c r="S986" s="32"/>
      <c r="T986" s="33">
        <v>0</v>
      </c>
      <c r="U986" s="33">
        <v>1</v>
      </c>
      <c r="V986" s="30">
        <v>42579</v>
      </c>
      <c r="W986" s="30"/>
      <c r="X986" s="34">
        <v>55153</v>
      </c>
      <c r="Y986" s="16">
        <v>1</v>
      </c>
      <c r="Z986" s="75" t="str">
        <f t="shared" si="15"/>
        <v>Unclassified</v>
      </c>
      <c r="AA986" s="75">
        <f>IF(IFERROR(MATCH(C986,REN_Existing_Resources!E:E,0),FALSE),1,0)</f>
        <v>0</v>
      </c>
    </row>
    <row r="987" spans="2:27" x14ac:dyDescent="0.25">
      <c r="B987" s="29" t="s">
        <v>3334</v>
      </c>
      <c r="C987" s="29" t="s">
        <v>1998</v>
      </c>
      <c r="D987" s="29" t="s">
        <v>3351</v>
      </c>
      <c r="E987" s="29" t="s">
        <v>3418</v>
      </c>
      <c r="F987" s="29" t="s">
        <v>4993</v>
      </c>
      <c r="G987" s="29"/>
      <c r="H987" s="13" t="s">
        <v>3404</v>
      </c>
      <c r="I987" s="13" t="s">
        <v>3338</v>
      </c>
      <c r="J987" s="30"/>
      <c r="K987" s="31">
        <v>38.97</v>
      </c>
      <c r="L987" s="31">
        <v>7.42</v>
      </c>
      <c r="M987" s="31"/>
      <c r="N987" s="32"/>
      <c r="O987" s="32"/>
      <c r="P987" s="32"/>
      <c r="Q987" s="32"/>
      <c r="R987" s="32"/>
      <c r="S987" s="32"/>
      <c r="T987" s="33">
        <v>0</v>
      </c>
      <c r="U987" s="33">
        <v>1</v>
      </c>
      <c r="V987" s="30">
        <v>31019</v>
      </c>
      <c r="W987" s="30"/>
      <c r="X987" s="34">
        <v>55153</v>
      </c>
      <c r="Y987" s="16">
        <v>1</v>
      </c>
      <c r="Z987" s="75" t="str">
        <f t="shared" si="15"/>
        <v>RenExistRes</v>
      </c>
      <c r="AA987" s="75">
        <f>IF(IFERROR(MATCH(C987,REN_Existing_Resources!E:E,0),FALSE),1,0)</f>
        <v>1</v>
      </c>
    </row>
    <row r="988" spans="2:27" x14ac:dyDescent="0.25">
      <c r="B988" s="29" t="s">
        <v>3334</v>
      </c>
      <c r="C988" s="29" t="s">
        <v>4994</v>
      </c>
      <c r="D988" s="29" t="s">
        <v>3471</v>
      </c>
      <c r="E988" s="29" t="s">
        <v>3541</v>
      </c>
      <c r="F988" s="29" t="s">
        <v>4995</v>
      </c>
      <c r="G988" s="29"/>
      <c r="H988" s="13" t="s">
        <v>3390</v>
      </c>
      <c r="I988" s="13" t="s">
        <v>3338</v>
      </c>
      <c r="J988" s="30"/>
      <c r="K988" s="31">
        <v>25.9</v>
      </c>
      <c r="L988" s="31">
        <v>14.55</v>
      </c>
      <c r="M988" s="31"/>
      <c r="N988" s="32"/>
      <c r="O988" s="32"/>
      <c r="P988" s="32"/>
      <c r="Q988" s="32"/>
      <c r="R988" s="32"/>
      <c r="S988" s="32"/>
      <c r="T988" s="33">
        <v>0</v>
      </c>
      <c r="U988" s="33">
        <v>1</v>
      </c>
      <c r="V988" s="30">
        <v>21186</v>
      </c>
      <c r="W988" s="30"/>
      <c r="X988" s="34">
        <v>55153</v>
      </c>
      <c r="Y988" s="16">
        <v>1</v>
      </c>
      <c r="Z988" s="75" t="str">
        <f t="shared" si="15"/>
        <v>Unclassified</v>
      </c>
      <c r="AA988" s="75">
        <f>IF(IFERROR(MATCH(C988,REN_Existing_Resources!E:E,0),FALSE),1,0)</f>
        <v>0</v>
      </c>
    </row>
    <row r="989" spans="2:27" x14ac:dyDescent="0.25">
      <c r="B989" s="29" t="s">
        <v>3334</v>
      </c>
      <c r="C989" s="29" t="s">
        <v>87</v>
      </c>
      <c r="D989" s="29" t="s">
        <v>3365</v>
      </c>
      <c r="E989" s="29"/>
      <c r="F989" s="29" t="s">
        <v>4996</v>
      </c>
      <c r="G989" s="29"/>
      <c r="H989" s="13" t="s">
        <v>3488</v>
      </c>
      <c r="I989" s="13" t="s">
        <v>3338</v>
      </c>
      <c r="J989" s="30"/>
      <c r="K989" s="31">
        <v>0.6</v>
      </c>
      <c r="L989" s="31">
        <v>0.6</v>
      </c>
      <c r="M989" s="31"/>
      <c r="N989" s="32"/>
      <c r="O989" s="32"/>
      <c r="P989" s="32"/>
      <c r="Q989" s="32"/>
      <c r="R989" s="32"/>
      <c r="S989" s="32"/>
      <c r="T989" s="33">
        <v>0</v>
      </c>
      <c r="U989" s="33">
        <v>1</v>
      </c>
      <c r="V989" s="30">
        <v>41353</v>
      </c>
      <c r="W989" s="30"/>
      <c r="X989" s="34">
        <v>55153</v>
      </c>
      <c r="Y989" s="16">
        <v>1</v>
      </c>
      <c r="Z989" s="75" t="str">
        <f t="shared" si="15"/>
        <v>RenExistRes</v>
      </c>
      <c r="AA989" s="75">
        <f>IF(IFERROR(MATCH(C989,REN_Existing_Resources!E:E,0),FALSE),1,0)</f>
        <v>1</v>
      </c>
    </row>
    <row r="990" spans="2:27" x14ac:dyDescent="0.25">
      <c r="B990" s="29" t="s">
        <v>3334</v>
      </c>
      <c r="C990" s="29" t="s">
        <v>767</v>
      </c>
      <c r="D990" s="29" t="s">
        <v>3365</v>
      </c>
      <c r="E990" s="29"/>
      <c r="F990" s="29" t="s">
        <v>4997</v>
      </c>
      <c r="G990" s="29"/>
      <c r="H990" s="13" t="s">
        <v>3337</v>
      </c>
      <c r="I990" s="13" t="s">
        <v>3338</v>
      </c>
      <c r="J990" s="30"/>
      <c r="K990" s="31">
        <v>1.5</v>
      </c>
      <c r="L990" s="31">
        <v>1</v>
      </c>
      <c r="M990" s="31"/>
      <c r="N990" s="32"/>
      <c r="O990" s="32"/>
      <c r="P990" s="32"/>
      <c r="Q990" s="32"/>
      <c r="R990" s="32"/>
      <c r="S990" s="32"/>
      <c r="T990" s="33">
        <v>0</v>
      </c>
      <c r="U990" s="33">
        <v>1</v>
      </c>
      <c r="V990" s="30">
        <v>41240</v>
      </c>
      <c r="W990" s="30"/>
      <c r="X990" s="34">
        <v>55153</v>
      </c>
      <c r="Y990" s="16">
        <v>1</v>
      </c>
      <c r="Z990" s="75" t="str">
        <f t="shared" si="15"/>
        <v>RenExistRes</v>
      </c>
      <c r="AA990" s="75">
        <f>IF(IFERROR(MATCH(C990,REN_Existing_Resources!E:E,0),FALSE),1,0)</f>
        <v>1</v>
      </c>
    </row>
    <row r="991" spans="2:27" x14ac:dyDescent="0.25">
      <c r="B991" s="29" t="s">
        <v>3334</v>
      </c>
      <c r="C991" s="29" t="s">
        <v>1711</v>
      </c>
      <c r="D991" s="29" t="s">
        <v>3365</v>
      </c>
      <c r="E991" s="29"/>
      <c r="F991" s="29" t="s">
        <v>4998</v>
      </c>
      <c r="G991" s="29"/>
      <c r="H991" s="13" t="s">
        <v>3337</v>
      </c>
      <c r="I991" s="13" t="s">
        <v>3338</v>
      </c>
      <c r="J991" s="30"/>
      <c r="K991" s="31">
        <v>20</v>
      </c>
      <c r="L991" s="31">
        <v>17.600000000000001</v>
      </c>
      <c r="M991" s="31"/>
      <c r="N991" s="32"/>
      <c r="O991" s="32"/>
      <c r="P991" s="32"/>
      <c r="Q991" s="32"/>
      <c r="R991" s="32"/>
      <c r="S991" s="32"/>
      <c r="T991" s="33">
        <v>0</v>
      </c>
      <c r="U991" s="33">
        <v>1</v>
      </c>
      <c r="V991" s="30">
        <v>42139</v>
      </c>
      <c r="W991" s="30"/>
      <c r="X991" s="34">
        <v>55153</v>
      </c>
      <c r="Y991" s="16">
        <v>1</v>
      </c>
      <c r="Z991" s="75" t="str">
        <f t="shared" si="15"/>
        <v>RenExistRes</v>
      </c>
      <c r="AA991" s="75">
        <f>IF(IFERROR(MATCH(C991,REN_Existing_Resources!E:E,0),FALSE),1,0)</f>
        <v>1</v>
      </c>
    </row>
    <row r="992" spans="2:27" x14ac:dyDescent="0.25">
      <c r="B992" s="29" t="s">
        <v>3334</v>
      </c>
      <c r="C992" s="29" t="s">
        <v>977</v>
      </c>
      <c r="D992" s="29" t="s">
        <v>3365</v>
      </c>
      <c r="E992" s="29"/>
      <c r="F992" s="29" t="s">
        <v>4999</v>
      </c>
      <c r="G992" s="29"/>
      <c r="H992" s="13" t="s">
        <v>3337</v>
      </c>
      <c r="I992" s="13" t="s">
        <v>3338</v>
      </c>
      <c r="J992" s="30"/>
      <c r="K992" s="31">
        <v>1.5</v>
      </c>
      <c r="L992" s="31">
        <v>0</v>
      </c>
      <c r="M992" s="31"/>
      <c r="N992" s="32"/>
      <c r="O992" s="32"/>
      <c r="P992" s="32"/>
      <c r="Q992" s="32"/>
      <c r="R992" s="32"/>
      <c r="S992" s="32"/>
      <c r="T992" s="33">
        <v>0</v>
      </c>
      <c r="U992" s="33">
        <v>1</v>
      </c>
      <c r="V992" s="30">
        <v>42462</v>
      </c>
      <c r="W992" s="30"/>
      <c r="X992" s="34">
        <v>55153</v>
      </c>
      <c r="Y992" s="16">
        <v>1</v>
      </c>
      <c r="Z992" s="75" t="str">
        <f t="shared" si="15"/>
        <v>RenExistRes</v>
      </c>
      <c r="AA992" s="75">
        <f>IF(IFERROR(MATCH(C992,REN_Existing_Resources!E:E,0),FALSE),1,0)</f>
        <v>1</v>
      </c>
    </row>
    <row r="993" spans="2:27" x14ac:dyDescent="0.25">
      <c r="B993" s="29" t="s">
        <v>3334</v>
      </c>
      <c r="C993" s="29" t="s">
        <v>5000</v>
      </c>
      <c r="D993" s="29" t="s">
        <v>3365</v>
      </c>
      <c r="E993" s="29"/>
      <c r="F993" s="29" t="s">
        <v>5001</v>
      </c>
      <c r="G993" s="29" t="s">
        <v>5002</v>
      </c>
      <c r="H993" s="13" t="s">
        <v>3362</v>
      </c>
      <c r="I993" s="13" t="s">
        <v>3356</v>
      </c>
      <c r="J993" s="30" t="s">
        <v>3364</v>
      </c>
      <c r="K993" s="35">
        <v>0.6</v>
      </c>
      <c r="L993" s="35">
        <v>0.6</v>
      </c>
      <c r="M993" s="35">
        <v>0.6</v>
      </c>
      <c r="N993" s="32"/>
      <c r="O993" s="32">
        <v>7606.0303582401057</v>
      </c>
      <c r="P993" s="32">
        <v>7606.0303582401057</v>
      </c>
      <c r="Q993" s="32"/>
      <c r="R993" s="32"/>
      <c r="S993" s="32"/>
      <c r="T993" s="33">
        <v>1</v>
      </c>
      <c r="U993" s="33">
        <v>1</v>
      </c>
      <c r="V993" s="30">
        <v>34608</v>
      </c>
      <c r="W993" s="30"/>
      <c r="X993" s="34">
        <v>55153</v>
      </c>
      <c r="Y993" s="16">
        <v>2</v>
      </c>
      <c r="Z993" s="75" t="str">
        <f t="shared" si="15"/>
        <v>CAISO_CHP</v>
      </c>
      <c r="AA993" s="75">
        <f>IF(IFERROR(MATCH(C993,REN_Existing_Resources!E:E,0),FALSE),1,0)</f>
        <v>0</v>
      </c>
    </row>
    <row r="994" spans="2:27" x14ac:dyDescent="0.25">
      <c r="B994" s="29" t="s">
        <v>3334</v>
      </c>
      <c r="C994" s="29" t="s">
        <v>5000</v>
      </c>
      <c r="D994" s="29" t="s">
        <v>3365</v>
      </c>
      <c r="E994" s="29"/>
      <c r="F994" s="29" t="s">
        <v>5001</v>
      </c>
      <c r="G994" s="29" t="s">
        <v>5003</v>
      </c>
      <c r="H994" s="13" t="s">
        <v>3362</v>
      </c>
      <c r="I994" s="13" t="s">
        <v>3356</v>
      </c>
      <c r="J994" s="30" t="s">
        <v>3364</v>
      </c>
      <c r="K994" s="35">
        <v>0.6</v>
      </c>
      <c r="L994" s="35">
        <v>0.6</v>
      </c>
      <c r="M994" s="35">
        <v>0.6</v>
      </c>
      <c r="N994" s="32"/>
      <c r="O994" s="32">
        <v>7606.0303582401057</v>
      </c>
      <c r="P994" s="32">
        <v>7606.0303582401057</v>
      </c>
      <c r="Q994" s="32"/>
      <c r="R994" s="32"/>
      <c r="S994" s="32"/>
      <c r="T994" s="33">
        <v>1</v>
      </c>
      <c r="U994" s="33">
        <v>1</v>
      </c>
      <c r="V994" s="30">
        <v>34608</v>
      </c>
      <c r="W994" s="30"/>
      <c r="X994" s="34">
        <v>55153</v>
      </c>
      <c r="Y994" s="16">
        <v>2</v>
      </c>
      <c r="Z994" s="75" t="str">
        <f t="shared" si="15"/>
        <v>CAISO_CHP</v>
      </c>
      <c r="AA994" s="75">
        <f>IF(IFERROR(MATCH(C994,REN_Existing_Resources!E:E,0),FALSE),1,0)</f>
        <v>0</v>
      </c>
    </row>
    <row r="995" spans="2:27" x14ac:dyDescent="0.25">
      <c r="B995" s="29" t="s">
        <v>3334</v>
      </c>
      <c r="C995" s="29" t="s">
        <v>3219</v>
      </c>
      <c r="D995" s="29" t="s">
        <v>3342</v>
      </c>
      <c r="E995" s="29" t="s">
        <v>3343</v>
      </c>
      <c r="F995" s="29" t="s">
        <v>5004</v>
      </c>
      <c r="G995" s="29"/>
      <c r="H995" s="13" t="s">
        <v>3390</v>
      </c>
      <c r="I995" s="13" t="s">
        <v>3338</v>
      </c>
      <c r="J995" s="30"/>
      <c r="K995" s="31">
        <v>3.5</v>
      </c>
      <c r="L995" s="31">
        <v>1.7</v>
      </c>
      <c r="M995" s="31"/>
      <c r="N995" s="32"/>
      <c r="O995" s="32"/>
      <c r="P995" s="32"/>
      <c r="Q995" s="32"/>
      <c r="R995" s="32"/>
      <c r="S995" s="32"/>
      <c r="T995" s="33">
        <v>0</v>
      </c>
      <c r="U995" s="33">
        <v>1</v>
      </c>
      <c r="V995" s="30">
        <v>39265</v>
      </c>
      <c r="W995" s="30"/>
      <c r="X995" s="34">
        <v>55153</v>
      </c>
      <c r="Y995" s="16">
        <v>1</v>
      </c>
      <c r="Z995" s="75" t="str">
        <f t="shared" si="15"/>
        <v>RenExistRes</v>
      </c>
      <c r="AA995" s="75">
        <f>IF(IFERROR(MATCH(C995,REN_Existing_Resources!E:E,0),FALSE),1,0)</f>
        <v>1</v>
      </c>
    </row>
    <row r="996" spans="2:27" x14ac:dyDescent="0.25">
      <c r="B996" s="29" t="s">
        <v>3334</v>
      </c>
      <c r="C996" s="29" t="s">
        <v>149</v>
      </c>
      <c r="D996" s="29" t="s">
        <v>3471</v>
      </c>
      <c r="E996" s="29" t="s">
        <v>3472</v>
      </c>
      <c r="F996" s="29" t="s">
        <v>5005</v>
      </c>
      <c r="G996" s="29"/>
      <c r="H996" s="13" t="s">
        <v>3488</v>
      </c>
      <c r="I996" s="13" t="s">
        <v>3338</v>
      </c>
      <c r="J996" s="30"/>
      <c r="K996" s="31">
        <v>22</v>
      </c>
      <c r="L996" s="31">
        <v>16.190000000000001</v>
      </c>
      <c r="M996" s="31"/>
      <c r="N996" s="32"/>
      <c r="O996" s="32"/>
      <c r="P996" s="32"/>
      <c r="Q996" s="32"/>
      <c r="R996" s="32"/>
      <c r="S996" s="32"/>
      <c r="T996" s="33">
        <v>0</v>
      </c>
      <c r="U996" s="33">
        <v>1</v>
      </c>
      <c r="V996" s="30">
        <v>31567</v>
      </c>
      <c r="W996" s="30"/>
      <c r="X996" s="34">
        <v>55153</v>
      </c>
      <c r="Y996" s="16">
        <v>1</v>
      </c>
      <c r="Z996" s="75" t="str">
        <f t="shared" si="15"/>
        <v>RenExistRes</v>
      </c>
      <c r="AA996" s="75">
        <f>IF(IFERROR(MATCH(C996,REN_Existing_Resources!E:E,0),FALSE),1,0)</f>
        <v>1</v>
      </c>
    </row>
    <row r="997" spans="2:27" x14ac:dyDescent="0.25">
      <c r="B997" s="29" t="s">
        <v>3334</v>
      </c>
      <c r="C997" s="29" t="s">
        <v>152</v>
      </c>
      <c r="D997" s="29" t="s">
        <v>134</v>
      </c>
      <c r="E997" s="29" t="s">
        <v>3346</v>
      </c>
      <c r="F997" s="29" t="s">
        <v>5006</v>
      </c>
      <c r="G997" s="29"/>
      <c r="H997" s="13" t="s">
        <v>3488</v>
      </c>
      <c r="I997" s="13" t="s">
        <v>3338</v>
      </c>
      <c r="J997" s="30"/>
      <c r="K997" s="31">
        <v>30.5</v>
      </c>
      <c r="L997" s="31">
        <v>23.92</v>
      </c>
      <c r="M997" s="31"/>
      <c r="N997" s="32"/>
      <c r="O997" s="32"/>
      <c r="P997" s="32"/>
      <c r="Q997" s="32"/>
      <c r="R997" s="32"/>
      <c r="S997" s="32"/>
      <c r="T997" s="33">
        <v>0</v>
      </c>
      <c r="U997" s="33">
        <v>1</v>
      </c>
      <c r="V997" s="30">
        <v>32344</v>
      </c>
      <c r="W997" s="30"/>
      <c r="X997" s="34">
        <v>55153</v>
      </c>
      <c r="Y997" s="16">
        <v>1</v>
      </c>
      <c r="Z997" s="75" t="str">
        <f t="shared" si="15"/>
        <v>RenExistRes</v>
      </c>
      <c r="AA997" s="75">
        <f>IF(IFERROR(MATCH(C997,REN_Existing_Resources!E:E,0),FALSE),1,0)</f>
        <v>1</v>
      </c>
    </row>
    <row r="998" spans="2:27" x14ac:dyDescent="0.25">
      <c r="B998" s="29" t="s">
        <v>3334</v>
      </c>
      <c r="C998" s="29" t="s">
        <v>155</v>
      </c>
      <c r="D998" s="29" t="s">
        <v>229</v>
      </c>
      <c r="E998" s="29" t="s">
        <v>4083</v>
      </c>
      <c r="F998" s="29" t="s">
        <v>154</v>
      </c>
      <c r="G998" s="29"/>
      <c r="H998" s="13" t="s">
        <v>3488</v>
      </c>
      <c r="I998" s="13" t="s">
        <v>3338</v>
      </c>
      <c r="J998" s="30"/>
      <c r="K998" s="31">
        <v>28.8</v>
      </c>
      <c r="L998" s="31">
        <v>21.81</v>
      </c>
      <c r="M998" s="31"/>
      <c r="N998" s="32"/>
      <c r="O998" s="32"/>
      <c r="P998" s="32"/>
      <c r="Q998" s="32"/>
      <c r="R998" s="32"/>
      <c r="S998" s="32"/>
      <c r="T998" s="33">
        <v>0</v>
      </c>
      <c r="U998" s="33">
        <v>1</v>
      </c>
      <c r="V998" s="30">
        <v>32668</v>
      </c>
      <c r="W998" s="30"/>
      <c r="X998" s="34">
        <v>55153</v>
      </c>
      <c r="Y998" s="16">
        <v>1</v>
      </c>
      <c r="Z998" s="75" t="str">
        <f t="shared" si="15"/>
        <v>RenExistRes</v>
      </c>
      <c r="AA998" s="75">
        <f>IF(IFERROR(MATCH(C998,REN_Existing_Resources!E:E,0),FALSE),1,0)</f>
        <v>1</v>
      </c>
    </row>
    <row r="999" spans="2:27" x14ac:dyDescent="0.25">
      <c r="B999" s="29" t="s">
        <v>3334</v>
      </c>
      <c r="C999" s="29" t="s">
        <v>5007</v>
      </c>
      <c r="D999" s="29" t="s">
        <v>3460</v>
      </c>
      <c r="E999" s="29" t="s">
        <v>3724</v>
      </c>
      <c r="F999" s="29" t="s">
        <v>5008</v>
      </c>
      <c r="G999" s="29" t="s">
        <v>5009</v>
      </c>
      <c r="H999" s="13" t="s">
        <v>3362</v>
      </c>
      <c r="I999" s="13" t="s">
        <v>4855</v>
      </c>
      <c r="J999" s="30" t="s">
        <v>3364</v>
      </c>
      <c r="K999" s="35">
        <v>10.95</v>
      </c>
      <c r="L999" s="35">
        <v>10.95</v>
      </c>
      <c r="M999" s="35">
        <v>10.95</v>
      </c>
      <c r="N999" s="32"/>
      <c r="O999" s="32">
        <v>7606.0303582401057</v>
      </c>
      <c r="P999" s="32">
        <v>7606.0303582401057</v>
      </c>
      <c r="Q999" s="32"/>
      <c r="R999" s="32"/>
      <c r="S999" s="32"/>
      <c r="T999" s="33">
        <v>1</v>
      </c>
      <c r="U999" s="33">
        <v>1</v>
      </c>
      <c r="V999" s="30">
        <v>30317</v>
      </c>
      <c r="W999" s="30"/>
      <c r="X999" s="34">
        <v>55153</v>
      </c>
      <c r="Y999" s="16">
        <v>1</v>
      </c>
      <c r="Z999" s="75" t="str">
        <f t="shared" si="15"/>
        <v>CAISO_CHP</v>
      </c>
      <c r="AA999" s="75">
        <f>IF(IFERROR(MATCH(C999,REN_Existing_Resources!E:E,0),FALSE),1,0)</f>
        <v>0</v>
      </c>
    </row>
    <row r="1000" spans="2:27" x14ac:dyDescent="0.25">
      <c r="B1000" s="29" t="s">
        <v>3334</v>
      </c>
      <c r="C1000" s="29" t="s">
        <v>5010</v>
      </c>
      <c r="D1000" s="29" t="s">
        <v>3460</v>
      </c>
      <c r="E1000" s="29" t="s">
        <v>3724</v>
      </c>
      <c r="F1000" s="29" t="s">
        <v>5011</v>
      </c>
      <c r="G1000" s="29" t="s">
        <v>5012</v>
      </c>
      <c r="H1000" s="13" t="s">
        <v>3362</v>
      </c>
      <c r="I1000" s="13" t="s">
        <v>3356</v>
      </c>
      <c r="J1000" s="30" t="s">
        <v>3364</v>
      </c>
      <c r="K1000" s="35">
        <v>0.27333333333333332</v>
      </c>
      <c r="L1000" s="35">
        <v>0.27333333333333332</v>
      </c>
      <c r="M1000" s="35">
        <v>0.27333333333333332</v>
      </c>
      <c r="N1000" s="32"/>
      <c r="O1000" s="32">
        <v>7606.0303582401057</v>
      </c>
      <c r="P1000" s="32">
        <v>7606.0303582401057</v>
      </c>
      <c r="Q1000" s="32"/>
      <c r="R1000" s="32"/>
      <c r="S1000" s="32"/>
      <c r="T1000" s="33">
        <v>1</v>
      </c>
      <c r="U1000" s="33">
        <v>1</v>
      </c>
      <c r="V1000" s="30">
        <v>31918</v>
      </c>
      <c r="W1000" s="30"/>
      <c r="X1000" s="34">
        <v>55153</v>
      </c>
      <c r="Y1000" s="16">
        <v>3</v>
      </c>
      <c r="Z1000" s="75" t="str">
        <f t="shared" si="15"/>
        <v>CAISO_CHP</v>
      </c>
      <c r="AA1000" s="75">
        <f>IF(IFERROR(MATCH(C1000,REN_Existing_Resources!E:E,0),FALSE),1,0)</f>
        <v>0</v>
      </c>
    </row>
    <row r="1001" spans="2:27" x14ac:dyDescent="0.25">
      <c r="B1001" s="29" t="s">
        <v>3334</v>
      </c>
      <c r="C1001" s="29" t="s">
        <v>5010</v>
      </c>
      <c r="D1001" s="29" t="s">
        <v>3460</v>
      </c>
      <c r="E1001" s="29" t="s">
        <v>3724</v>
      </c>
      <c r="F1001" s="29" t="s">
        <v>5011</v>
      </c>
      <c r="G1001" s="29" t="s">
        <v>5013</v>
      </c>
      <c r="H1001" s="13" t="s">
        <v>3362</v>
      </c>
      <c r="I1001" s="13" t="s">
        <v>3356</v>
      </c>
      <c r="J1001" s="30" t="s">
        <v>3364</v>
      </c>
      <c r="K1001" s="35">
        <v>0.27333333333333332</v>
      </c>
      <c r="L1001" s="35">
        <v>0.27333333333333332</v>
      </c>
      <c r="M1001" s="35">
        <v>0.27333333333333332</v>
      </c>
      <c r="N1001" s="32"/>
      <c r="O1001" s="32">
        <v>7606.0303582401057</v>
      </c>
      <c r="P1001" s="32">
        <v>7606.0303582401057</v>
      </c>
      <c r="Q1001" s="32"/>
      <c r="R1001" s="32"/>
      <c r="S1001" s="32"/>
      <c r="T1001" s="33">
        <v>1</v>
      </c>
      <c r="U1001" s="33">
        <v>1</v>
      </c>
      <c r="V1001" s="30">
        <v>31918</v>
      </c>
      <c r="W1001" s="30"/>
      <c r="X1001" s="34">
        <v>55153</v>
      </c>
      <c r="Y1001" s="16">
        <v>3</v>
      </c>
      <c r="Z1001" s="75" t="str">
        <f t="shared" si="15"/>
        <v>CAISO_CHP</v>
      </c>
      <c r="AA1001" s="75">
        <f>IF(IFERROR(MATCH(C1001,REN_Existing_Resources!E:E,0),FALSE),1,0)</f>
        <v>0</v>
      </c>
    </row>
    <row r="1002" spans="2:27" x14ac:dyDescent="0.25">
      <c r="B1002" s="29" t="s">
        <v>3334</v>
      </c>
      <c r="C1002" s="29" t="s">
        <v>5010</v>
      </c>
      <c r="D1002" s="29" t="s">
        <v>3460</v>
      </c>
      <c r="E1002" s="29" t="s">
        <v>3724</v>
      </c>
      <c r="F1002" s="29" t="s">
        <v>5011</v>
      </c>
      <c r="G1002" s="29" t="s">
        <v>5014</v>
      </c>
      <c r="H1002" s="13" t="s">
        <v>3362</v>
      </c>
      <c r="I1002" s="13" t="s">
        <v>3356</v>
      </c>
      <c r="J1002" s="30" t="s">
        <v>3364</v>
      </c>
      <c r="K1002" s="35">
        <v>0.27333333333333332</v>
      </c>
      <c r="L1002" s="35">
        <v>0.27333333333333332</v>
      </c>
      <c r="M1002" s="35">
        <v>0.27333333333333332</v>
      </c>
      <c r="N1002" s="32"/>
      <c r="O1002" s="32">
        <v>7606.0303582401057</v>
      </c>
      <c r="P1002" s="32">
        <v>7606.0303582401057</v>
      </c>
      <c r="Q1002" s="32"/>
      <c r="R1002" s="32"/>
      <c r="S1002" s="32"/>
      <c r="T1002" s="33">
        <v>1</v>
      </c>
      <c r="U1002" s="33">
        <v>1</v>
      </c>
      <c r="V1002" s="30">
        <v>31918</v>
      </c>
      <c r="W1002" s="30"/>
      <c r="X1002" s="34">
        <v>55153</v>
      </c>
      <c r="Y1002" s="16">
        <v>3</v>
      </c>
      <c r="Z1002" s="75" t="str">
        <f t="shared" si="15"/>
        <v>CAISO_CHP</v>
      </c>
      <c r="AA1002" s="75">
        <f>IF(IFERROR(MATCH(C1002,REN_Existing_Resources!E:E,0),FALSE),1,0)</f>
        <v>0</v>
      </c>
    </row>
    <row r="1003" spans="2:27" x14ac:dyDescent="0.25">
      <c r="B1003" s="29" t="s">
        <v>3334</v>
      </c>
      <c r="C1003" s="29" t="s">
        <v>5015</v>
      </c>
      <c r="D1003" s="29" t="s">
        <v>3365</v>
      </c>
      <c r="E1003" s="29"/>
      <c r="F1003" s="29" t="s">
        <v>5016</v>
      </c>
      <c r="G1003" s="29"/>
      <c r="H1003" s="13" t="s">
        <v>3362</v>
      </c>
      <c r="I1003" s="13" t="s">
        <v>3338</v>
      </c>
      <c r="J1003" s="30" t="s">
        <v>3364</v>
      </c>
      <c r="K1003" s="35">
        <v>34.909999999999997</v>
      </c>
      <c r="L1003" s="35">
        <v>34.909999999999997</v>
      </c>
      <c r="M1003" s="35">
        <v>34.909999999999997</v>
      </c>
      <c r="N1003" s="32"/>
      <c r="O1003" s="32">
        <v>7606.0303582401057</v>
      </c>
      <c r="P1003" s="32">
        <v>7606.0303582401057</v>
      </c>
      <c r="Q1003" s="32"/>
      <c r="R1003" s="32"/>
      <c r="S1003" s="32"/>
      <c r="T1003" s="33">
        <v>1</v>
      </c>
      <c r="U1003" s="33">
        <v>1</v>
      </c>
      <c r="V1003" s="30">
        <v>31413</v>
      </c>
      <c r="W1003" s="30"/>
      <c r="X1003" s="34">
        <v>55153</v>
      </c>
      <c r="Y1003" s="16">
        <v>1</v>
      </c>
      <c r="Z1003" s="75" t="str">
        <f t="shared" si="15"/>
        <v>CAISO_CHP</v>
      </c>
      <c r="AA1003" s="75">
        <f>IF(IFERROR(MATCH(C1003,REN_Existing_Resources!E:E,0),FALSE),1,0)</f>
        <v>0</v>
      </c>
    </row>
    <row r="1004" spans="2:27" x14ac:dyDescent="0.25">
      <c r="B1004" s="29" t="s">
        <v>3334</v>
      </c>
      <c r="C1004" s="29" t="s">
        <v>3285</v>
      </c>
      <c r="D1004" s="29" t="s">
        <v>3365</v>
      </c>
      <c r="E1004" s="29"/>
      <c r="F1004" s="29" t="s">
        <v>3284</v>
      </c>
      <c r="G1004" s="29"/>
      <c r="H1004" s="13" t="s">
        <v>3404</v>
      </c>
      <c r="I1004" s="13" t="s">
        <v>3338</v>
      </c>
      <c r="J1004" s="30"/>
      <c r="K1004" s="31">
        <v>42.96</v>
      </c>
      <c r="L1004" s="31">
        <v>7.58</v>
      </c>
      <c r="M1004" s="31"/>
      <c r="N1004" s="32"/>
      <c r="O1004" s="32"/>
      <c r="P1004" s="32"/>
      <c r="Q1004" s="32"/>
      <c r="R1004" s="32"/>
      <c r="S1004" s="32"/>
      <c r="T1004" s="33">
        <v>0</v>
      </c>
      <c r="U1004" s="33">
        <v>1</v>
      </c>
      <c r="V1004" s="30">
        <v>42356</v>
      </c>
      <c r="W1004" s="30"/>
      <c r="X1004" s="34">
        <v>55153</v>
      </c>
      <c r="Y1004" s="16">
        <v>1</v>
      </c>
      <c r="Z1004" s="75" t="str">
        <f t="shared" si="15"/>
        <v>RenExistRes</v>
      </c>
      <c r="AA1004" s="75">
        <f>IF(IFERROR(MATCH(C1004,REN_Existing_Resources!E:E,0),FALSE),1,0)</f>
        <v>1</v>
      </c>
    </row>
    <row r="1005" spans="2:27" x14ac:dyDescent="0.25">
      <c r="B1005" s="29" t="s">
        <v>3334</v>
      </c>
      <c r="C1005" s="29" t="s">
        <v>3252</v>
      </c>
      <c r="D1005" s="29" t="s">
        <v>3365</v>
      </c>
      <c r="E1005" s="29"/>
      <c r="F1005" s="29" t="s">
        <v>3251</v>
      </c>
      <c r="G1005" s="29"/>
      <c r="H1005" s="13" t="s">
        <v>3404</v>
      </c>
      <c r="I1005" s="13" t="s">
        <v>3338</v>
      </c>
      <c r="J1005" s="30"/>
      <c r="K1005" s="31">
        <v>42.96</v>
      </c>
      <c r="L1005" s="31">
        <v>7.58</v>
      </c>
      <c r="M1005" s="31"/>
      <c r="N1005" s="32"/>
      <c r="O1005" s="32"/>
      <c r="P1005" s="32"/>
      <c r="Q1005" s="32"/>
      <c r="R1005" s="32"/>
      <c r="S1005" s="32"/>
      <c r="T1005" s="33">
        <v>0</v>
      </c>
      <c r="U1005" s="33">
        <v>1</v>
      </c>
      <c r="V1005" s="30">
        <v>42356</v>
      </c>
      <c r="W1005" s="30"/>
      <c r="X1005" s="34">
        <v>55153</v>
      </c>
      <c r="Y1005" s="16">
        <v>1</v>
      </c>
      <c r="Z1005" s="75" t="str">
        <f t="shared" si="15"/>
        <v>RenExistRes</v>
      </c>
      <c r="AA1005" s="75">
        <f>IF(IFERROR(MATCH(C1005,REN_Existing_Resources!E:E,0),FALSE),1,0)</f>
        <v>1</v>
      </c>
    </row>
    <row r="1006" spans="2:27" x14ac:dyDescent="0.25">
      <c r="B1006" s="29" t="s">
        <v>3334</v>
      </c>
      <c r="C1006" s="29" t="s">
        <v>60</v>
      </c>
      <c r="D1006" s="29" t="s">
        <v>3365</v>
      </c>
      <c r="E1006" s="29"/>
      <c r="F1006" s="29" t="s">
        <v>5017</v>
      </c>
      <c r="G1006" s="29"/>
      <c r="H1006" s="13" t="s">
        <v>3404</v>
      </c>
      <c r="I1006" s="13" t="s">
        <v>3338</v>
      </c>
      <c r="J1006" s="30"/>
      <c r="K1006" s="31">
        <v>80.2</v>
      </c>
      <c r="L1006" s="31">
        <v>8.08</v>
      </c>
      <c r="M1006" s="31"/>
      <c r="N1006" s="32"/>
      <c r="O1006" s="32"/>
      <c r="P1006" s="32"/>
      <c r="Q1006" s="32"/>
      <c r="R1006" s="32"/>
      <c r="S1006" s="32"/>
      <c r="T1006" s="33">
        <v>0</v>
      </c>
      <c r="U1006" s="33">
        <v>1</v>
      </c>
      <c r="V1006" s="30">
        <v>31778</v>
      </c>
      <c r="W1006" s="30"/>
      <c r="X1006" s="34">
        <v>55153</v>
      </c>
      <c r="Y1006" s="16">
        <v>1</v>
      </c>
      <c r="Z1006" s="75" t="str">
        <f t="shared" si="15"/>
        <v>RenExistRes</v>
      </c>
      <c r="AA1006" s="75">
        <f>IF(IFERROR(MATCH(C1006,REN_Existing_Resources!E:E,0),FALSE),1,0)</f>
        <v>1</v>
      </c>
    </row>
    <row r="1007" spans="2:27" x14ac:dyDescent="0.25">
      <c r="B1007" s="29" t="s">
        <v>3334</v>
      </c>
      <c r="C1007" s="29" t="s">
        <v>3071</v>
      </c>
      <c r="D1007" s="29" t="s">
        <v>3460</v>
      </c>
      <c r="E1007" s="29" t="s">
        <v>771</v>
      </c>
      <c r="F1007" s="29" t="s">
        <v>5018</v>
      </c>
      <c r="G1007" s="29"/>
      <c r="H1007" s="13" t="s">
        <v>3404</v>
      </c>
      <c r="I1007" s="13" t="s">
        <v>3338</v>
      </c>
      <c r="J1007" s="30"/>
      <c r="K1007" s="31">
        <v>102.18</v>
      </c>
      <c r="L1007" s="31">
        <v>22.43</v>
      </c>
      <c r="M1007" s="31"/>
      <c r="N1007" s="32"/>
      <c r="O1007" s="32"/>
      <c r="P1007" s="32"/>
      <c r="Q1007" s="32"/>
      <c r="R1007" s="32"/>
      <c r="S1007" s="32"/>
      <c r="T1007" s="33">
        <v>0</v>
      </c>
      <c r="U1007" s="33">
        <v>1</v>
      </c>
      <c r="V1007" s="30">
        <v>34335</v>
      </c>
      <c r="W1007" s="30"/>
      <c r="X1007" s="34">
        <v>55153</v>
      </c>
      <c r="Y1007" s="16">
        <v>1</v>
      </c>
      <c r="Z1007" s="75" t="str">
        <f t="shared" si="15"/>
        <v>RenExistRes</v>
      </c>
      <c r="AA1007" s="75">
        <f>IF(IFERROR(MATCH(C1007,REN_Existing_Resources!E:E,0),FALSE),1,0)</f>
        <v>1</v>
      </c>
    </row>
    <row r="1008" spans="2:27" x14ac:dyDescent="0.25">
      <c r="B1008" s="29" t="s">
        <v>3334</v>
      </c>
      <c r="C1008" s="29" t="s">
        <v>3074</v>
      </c>
      <c r="D1008" s="29" t="s">
        <v>3460</v>
      </c>
      <c r="E1008" s="29" t="s">
        <v>771</v>
      </c>
      <c r="F1008" s="29" t="s">
        <v>5019</v>
      </c>
      <c r="G1008" s="29"/>
      <c r="H1008" s="13" t="s">
        <v>3404</v>
      </c>
      <c r="I1008" s="13" t="s">
        <v>3338</v>
      </c>
      <c r="J1008" s="30"/>
      <c r="K1008" s="31">
        <v>127.8</v>
      </c>
      <c r="L1008" s="31">
        <v>43.15</v>
      </c>
      <c r="M1008" s="31"/>
      <c r="N1008" s="32"/>
      <c r="O1008" s="32"/>
      <c r="P1008" s="32"/>
      <c r="Q1008" s="32"/>
      <c r="R1008" s="32"/>
      <c r="S1008" s="32"/>
      <c r="T1008" s="33">
        <v>0</v>
      </c>
      <c r="U1008" s="33">
        <v>1</v>
      </c>
      <c r="V1008" s="30">
        <v>41017</v>
      </c>
      <c r="W1008" s="30"/>
      <c r="X1008" s="34">
        <v>55153</v>
      </c>
      <c r="Y1008" s="16">
        <v>1</v>
      </c>
      <c r="Z1008" s="75" t="str">
        <f t="shared" si="15"/>
        <v>RenExistRes</v>
      </c>
      <c r="AA1008" s="75">
        <f>IF(IFERROR(MATCH(C1008,REN_Existing_Resources!E:E,0),FALSE),1,0)</f>
        <v>1</v>
      </c>
    </row>
    <row r="1009" spans="2:27" x14ac:dyDescent="0.25">
      <c r="B1009" s="29" t="s">
        <v>3334</v>
      </c>
      <c r="C1009" s="29" t="s">
        <v>1017</v>
      </c>
      <c r="D1009" s="29" t="s">
        <v>3460</v>
      </c>
      <c r="E1009" s="29" t="s">
        <v>771</v>
      </c>
      <c r="F1009" s="29" t="s">
        <v>5020</v>
      </c>
      <c r="G1009" s="29"/>
      <c r="H1009" s="13" t="s">
        <v>3404</v>
      </c>
      <c r="I1009" s="13" t="s">
        <v>3338</v>
      </c>
      <c r="J1009" s="30"/>
      <c r="K1009" s="31">
        <v>59.6</v>
      </c>
      <c r="L1009" s="31">
        <v>4</v>
      </c>
      <c r="M1009" s="31"/>
      <c r="N1009" s="32"/>
      <c r="O1009" s="32"/>
      <c r="P1009" s="32"/>
      <c r="Q1009" s="32"/>
      <c r="R1009" s="32"/>
      <c r="S1009" s="32"/>
      <c r="T1009" s="33">
        <v>0</v>
      </c>
      <c r="U1009" s="33">
        <v>1</v>
      </c>
      <c r="V1009" s="30">
        <v>34335</v>
      </c>
      <c r="W1009" s="30"/>
      <c r="X1009" s="34">
        <v>55153</v>
      </c>
      <c r="Y1009" s="16">
        <v>1</v>
      </c>
      <c r="Z1009" s="75" t="str">
        <f t="shared" si="15"/>
        <v>RenExistRes</v>
      </c>
      <c r="AA1009" s="75">
        <f>IF(IFERROR(MATCH(C1009,REN_Existing_Resources!E:E,0),FALSE),1,0)</f>
        <v>1</v>
      </c>
    </row>
    <row r="1010" spans="2:27" x14ac:dyDescent="0.25">
      <c r="B1010" s="29" t="s">
        <v>3334</v>
      </c>
      <c r="C1010" s="29" t="s">
        <v>1071</v>
      </c>
      <c r="D1010" s="29" t="s">
        <v>3460</v>
      </c>
      <c r="E1010" s="29" t="s">
        <v>771</v>
      </c>
      <c r="F1010" s="29" t="s">
        <v>5021</v>
      </c>
      <c r="G1010" s="29"/>
      <c r="H1010" s="13" t="s">
        <v>3404</v>
      </c>
      <c r="I1010" s="13" t="s">
        <v>3338</v>
      </c>
      <c r="J1010" s="30"/>
      <c r="K1010" s="31">
        <v>78.2</v>
      </c>
      <c r="L1010" s="31">
        <v>17.350000000000001</v>
      </c>
      <c r="M1010" s="31"/>
      <c r="N1010" s="32"/>
      <c r="O1010" s="32"/>
      <c r="P1010" s="32"/>
      <c r="Q1010" s="32"/>
      <c r="R1010" s="32"/>
      <c r="S1010" s="32"/>
      <c r="T1010" s="33">
        <v>0</v>
      </c>
      <c r="U1010" s="33">
        <v>1</v>
      </c>
      <c r="V1010" s="30">
        <v>32143</v>
      </c>
      <c r="W1010" s="30"/>
      <c r="X1010" s="34">
        <v>55153</v>
      </c>
      <c r="Y1010" s="16">
        <v>1</v>
      </c>
      <c r="Z1010" s="75" t="str">
        <f t="shared" si="15"/>
        <v>RenExistRes</v>
      </c>
      <c r="AA1010" s="75">
        <f>IF(IFERROR(MATCH(C1010,REN_Existing_Resources!E:E,0),FALSE),1,0)</f>
        <v>1</v>
      </c>
    </row>
    <row r="1011" spans="2:27" x14ac:dyDescent="0.25">
      <c r="B1011" s="29" t="s">
        <v>3334</v>
      </c>
      <c r="C1011" s="29" t="s">
        <v>5022</v>
      </c>
      <c r="D1011" s="29" t="s">
        <v>3365</v>
      </c>
      <c r="E1011" s="29"/>
      <c r="F1011" s="29" t="s">
        <v>5023</v>
      </c>
      <c r="G1011" s="29"/>
      <c r="H1011" s="13" t="s">
        <v>5024</v>
      </c>
      <c r="I1011" s="13" t="s">
        <v>3338</v>
      </c>
      <c r="J1011" s="30"/>
      <c r="K1011" s="31">
        <v>1.85</v>
      </c>
      <c r="L1011" s="31">
        <v>0</v>
      </c>
      <c r="M1011" s="31"/>
      <c r="N1011" s="32"/>
      <c r="O1011" s="32"/>
      <c r="P1011" s="32"/>
      <c r="Q1011" s="32"/>
      <c r="R1011" s="32"/>
      <c r="S1011" s="32"/>
      <c r="T1011" s="33">
        <v>1</v>
      </c>
      <c r="U1011" s="33">
        <v>1</v>
      </c>
      <c r="V1011" s="30">
        <v>41523</v>
      </c>
      <c r="W1011" s="30"/>
      <c r="X1011" s="34">
        <v>55153</v>
      </c>
      <c r="Y1011" s="16">
        <v>1</v>
      </c>
      <c r="Z1011" s="75" t="str">
        <f t="shared" si="15"/>
        <v>Unclassified</v>
      </c>
      <c r="AA1011" s="75">
        <f>IF(IFERROR(MATCH(C1011,REN_Existing_Resources!E:E,0),FALSE),1,0)</f>
        <v>0</v>
      </c>
    </row>
    <row r="1012" spans="2:27" x14ac:dyDescent="0.25">
      <c r="B1012" s="29" t="s">
        <v>3334</v>
      </c>
      <c r="C1012" s="29" t="s">
        <v>5025</v>
      </c>
      <c r="D1012" s="29" t="s">
        <v>3365</v>
      </c>
      <c r="E1012" s="29"/>
      <c r="F1012" s="29" t="s">
        <v>5026</v>
      </c>
      <c r="G1012" s="29"/>
      <c r="H1012" s="13" t="s">
        <v>3337</v>
      </c>
      <c r="I1012" s="13" t="s">
        <v>3338</v>
      </c>
      <c r="J1012" s="30"/>
      <c r="K1012" s="31">
        <v>2.5</v>
      </c>
      <c r="L1012" s="31">
        <v>1.52</v>
      </c>
      <c r="M1012" s="31"/>
      <c r="N1012" s="32"/>
      <c r="O1012" s="32"/>
      <c r="P1012" s="32"/>
      <c r="Q1012" s="32"/>
      <c r="R1012" s="32"/>
      <c r="S1012" s="32"/>
      <c r="T1012" s="33">
        <v>0</v>
      </c>
      <c r="U1012" s="33">
        <v>1</v>
      </c>
      <c r="V1012" s="30">
        <v>40170</v>
      </c>
      <c r="W1012" s="30"/>
      <c r="X1012" s="34">
        <v>55153</v>
      </c>
      <c r="Y1012" s="16">
        <v>1</v>
      </c>
      <c r="Z1012" s="75" t="str">
        <f t="shared" si="15"/>
        <v>Unclassified</v>
      </c>
      <c r="AA1012" s="75">
        <f>IF(IFERROR(MATCH(C1012,REN_Existing_Resources!E:E,0),FALSE),1,0)</f>
        <v>0</v>
      </c>
    </row>
    <row r="1013" spans="2:27" x14ac:dyDescent="0.25">
      <c r="B1013" s="29" t="s">
        <v>3334</v>
      </c>
      <c r="C1013" s="29" t="s">
        <v>5027</v>
      </c>
      <c r="D1013" s="29" t="s">
        <v>3351</v>
      </c>
      <c r="E1013" s="29" t="s">
        <v>3352</v>
      </c>
      <c r="F1013" s="29" t="s">
        <v>5028</v>
      </c>
      <c r="G1013" s="29" t="s">
        <v>5029</v>
      </c>
      <c r="H1013" s="13" t="s">
        <v>3355</v>
      </c>
      <c r="I1013" s="13" t="s">
        <v>3356</v>
      </c>
      <c r="J1013" s="30" t="s">
        <v>3841</v>
      </c>
      <c r="K1013" s="31">
        <v>5.75</v>
      </c>
      <c r="L1013" s="31">
        <v>5.75</v>
      </c>
      <c r="M1013" s="31">
        <v>1.7249999999999999</v>
      </c>
      <c r="N1013" s="32">
        <v>195.05840000000001</v>
      </c>
      <c r="O1013" s="32">
        <v>7867.5304347826104</v>
      </c>
      <c r="P1013" s="32">
        <v>8370.4347826086978</v>
      </c>
      <c r="Q1013" s="32">
        <v>60</v>
      </c>
      <c r="R1013" s="32">
        <v>60</v>
      </c>
      <c r="S1013" s="32"/>
      <c r="T1013" s="33">
        <v>1</v>
      </c>
      <c r="U1013" s="33">
        <v>1</v>
      </c>
      <c r="V1013" s="30">
        <v>31778</v>
      </c>
      <c r="W1013" s="30"/>
      <c r="X1013" s="34">
        <v>55153</v>
      </c>
      <c r="Y1013" s="16">
        <v>1</v>
      </c>
      <c r="Z1013" s="75" t="str">
        <f t="shared" si="15"/>
        <v>CAISO_Peaker1</v>
      </c>
      <c r="AA1013" s="75">
        <f>IF(IFERROR(MATCH(C1013,REN_Existing_Resources!E:E,0),FALSE),1,0)</f>
        <v>0</v>
      </c>
    </row>
    <row r="1014" spans="2:27" x14ac:dyDescent="0.25">
      <c r="B1014" s="29" t="s">
        <v>3334</v>
      </c>
      <c r="C1014" s="29" t="s">
        <v>2577</v>
      </c>
      <c r="D1014" s="29" t="s">
        <v>3351</v>
      </c>
      <c r="E1014" s="29" t="s">
        <v>3418</v>
      </c>
      <c r="F1014" s="29" t="s">
        <v>5030</v>
      </c>
      <c r="G1014" s="29"/>
      <c r="H1014" s="13" t="s">
        <v>3390</v>
      </c>
      <c r="I1014" s="13" t="s">
        <v>3338</v>
      </c>
      <c r="J1014" s="30" t="s">
        <v>3391</v>
      </c>
      <c r="K1014" s="31">
        <v>7.94</v>
      </c>
      <c r="L1014" s="31">
        <v>7.94</v>
      </c>
      <c r="M1014" s="31"/>
      <c r="N1014" s="32"/>
      <c r="O1014" s="32"/>
      <c r="P1014" s="32"/>
      <c r="Q1014" s="32"/>
      <c r="R1014" s="32"/>
      <c r="S1014" s="32"/>
      <c r="T1014" s="33">
        <v>0</v>
      </c>
      <c r="U1014" s="33">
        <v>1</v>
      </c>
      <c r="V1014" s="30">
        <v>30317</v>
      </c>
      <c r="W1014" s="30"/>
      <c r="X1014" s="34">
        <v>55153</v>
      </c>
      <c r="Y1014" s="16">
        <v>1</v>
      </c>
      <c r="Z1014" s="75" t="str">
        <f t="shared" si="15"/>
        <v>CAISO_Hydro</v>
      </c>
      <c r="AA1014" s="75">
        <f>IF(IFERROR(MATCH(C1014,REN_Existing_Resources!E:E,0),FALSE),1,0)</f>
        <v>1</v>
      </c>
    </row>
    <row r="1015" spans="2:27" x14ac:dyDescent="0.25">
      <c r="B1015" s="29" t="s">
        <v>3334</v>
      </c>
      <c r="C1015" s="29" t="s">
        <v>5031</v>
      </c>
      <c r="D1015" s="29" t="s">
        <v>3351</v>
      </c>
      <c r="E1015" s="29" t="s">
        <v>3418</v>
      </c>
      <c r="F1015" s="29" t="s">
        <v>5032</v>
      </c>
      <c r="G1015" s="29"/>
      <c r="H1015" s="13" t="s">
        <v>3390</v>
      </c>
      <c r="I1015" s="13" t="s">
        <v>3338</v>
      </c>
      <c r="J1015" s="30" t="s">
        <v>3391</v>
      </c>
      <c r="K1015" s="31">
        <v>5.9</v>
      </c>
      <c r="L1015" s="31">
        <v>3.7</v>
      </c>
      <c r="M1015" s="31"/>
      <c r="N1015" s="32"/>
      <c r="O1015" s="32"/>
      <c r="P1015" s="32"/>
      <c r="Q1015" s="32"/>
      <c r="R1015" s="32"/>
      <c r="S1015" s="32"/>
      <c r="T1015" s="33">
        <v>0</v>
      </c>
      <c r="U1015" s="33">
        <v>1</v>
      </c>
      <c r="V1015" s="30">
        <v>31048</v>
      </c>
      <c r="W1015" s="30"/>
      <c r="X1015" s="34">
        <v>55153</v>
      </c>
      <c r="Y1015" s="16">
        <v>1</v>
      </c>
      <c r="Z1015" s="75" t="str">
        <f t="shared" si="15"/>
        <v>CAISO_Hydro</v>
      </c>
      <c r="AA1015" s="75">
        <f>IF(IFERROR(MATCH(C1015,REN_Existing_Resources!E:E,0),FALSE),1,0)</f>
        <v>0</v>
      </c>
    </row>
    <row r="1016" spans="2:27" x14ac:dyDescent="0.25">
      <c r="B1016" s="29" t="s">
        <v>3334</v>
      </c>
      <c r="C1016" s="29" t="s">
        <v>1455</v>
      </c>
      <c r="D1016" s="29" t="s">
        <v>3351</v>
      </c>
      <c r="E1016" s="29" t="s">
        <v>3418</v>
      </c>
      <c r="F1016" s="29" t="s">
        <v>5033</v>
      </c>
      <c r="G1016" s="29"/>
      <c r="H1016" s="13" t="s">
        <v>3337</v>
      </c>
      <c r="I1016" s="13" t="s">
        <v>3338</v>
      </c>
      <c r="J1016" s="30"/>
      <c r="K1016" s="31">
        <v>8</v>
      </c>
      <c r="L1016" s="31">
        <v>3.37</v>
      </c>
      <c r="M1016" s="31"/>
      <c r="N1016" s="32"/>
      <c r="O1016" s="32"/>
      <c r="P1016" s="32"/>
      <c r="Q1016" s="32"/>
      <c r="R1016" s="32"/>
      <c r="S1016" s="32"/>
      <c r="T1016" s="33">
        <v>0</v>
      </c>
      <c r="U1016" s="33">
        <v>1</v>
      </c>
      <c r="V1016" s="30">
        <v>41273</v>
      </c>
      <c r="W1016" s="30"/>
      <c r="X1016" s="34">
        <v>55153</v>
      </c>
      <c r="Y1016" s="16">
        <v>1</v>
      </c>
      <c r="Z1016" s="75" t="str">
        <f t="shared" si="15"/>
        <v>RenExistRes</v>
      </c>
      <c r="AA1016" s="75">
        <f>IF(IFERROR(MATCH(C1016,REN_Existing_Resources!E:E,0),FALSE),1,0)</f>
        <v>1</v>
      </c>
    </row>
    <row r="1017" spans="2:27" x14ac:dyDescent="0.25">
      <c r="B1017" s="29" t="s">
        <v>3334</v>
      </c>
      <c r="C1017" s="29" t="s">
        <v>5034</v>
      </c>
      <c r="D1017" s="29" t="s">
        <v>3351</v>
      </c>
      <c r="E1017" s="29" t="s">
        <v>3418</v>
      </c>
      <c r="F1017" s="29" t="s">
        <v>5035</v>
      </c>
      <c r="G1017" s="29"/>
      <c r="H1017" s="13" t="s">
        <v>3337</v>
      </c>
      <c r="I1017" s="13" t="s">
        <v>3338</v>
      </c>
      <c r="J1017" s="30"/>
      <c r="K1017" s="31">
        <v>1.49</v>
      </c>
      <c r="L1017" s="31">
        <v>0</v>
      </c>
      <c r="M1017" s="31"/>
      <c r="N1017" s="32"/>
      <c r="O1017" s="32"/>
      <c r="P1017" s="32"/>
      <c r="Q1017" s="32"/>
      <c r="R1017" s="32"/>
      <c r="S1017" s="32"/>
      <c r="T1017" s="33">
        <v>0</v>
      </c>
      <c r="U1017" s="33">
        <v>1</v>
      </c>
      <c r="V1017" s="30">
        <v>42107</v>
      </c>
      <c r="W1017" s="30"/>
      <c r="X1017" s="34">
        <v>55153</v>
      </c>
      <c r="Y1017" s="16">
        <v>1</v>
      </c>
      <c r="Z1017" s="75" t="str">
        <f t="shared" si="15"/>
        <v>Unclassified</v>
      </c>
      <c r="AA1017" s="75">
        <f>IF(IFERROR(MATCH(C1017,REN_Existing_Resources!E:E,0),FALSE),1,0)</f>
        <v>0</v>
      </c>
    </row>
    <row r="1018" spans="2:27" x14ac:dyDescent="0.25">
      <c r="B1018" s="29" t="s">
        <v>3334</v>
      </c>
      <c r="C1018" s="29" t="s">
        <v>3020</v>
      </c>
      <c r="D1018" s="29" t="s">
        <v>3351</v>
      </c>
      <c r="E1018" s="29" t="s">
        <v>3418</v>
      </c>
      <c r="F1018" s="29" t="s">
        <v>5036</v>
      </c>
      <c r="G1018" s="29"/>
      <c r="H1018" s="13" t="s">
        <v>3337</v>
      </c>
      <c r="I1018" s="13" t="s">
        <v>3338</v>
      </c>
      <c r="J1018" s="30"/>
      <c r="K1018" s="31">
        <v>20</v>
      </c>
      <c r="L1018" s="31">
        <v>16.649999999999999</v>
      </c>
      <c r="M1018" s="31"/>
      <c r="N1018" s="32"/>
      <c r="O1018" s="32"/>
      <c r="P1018" s="32"/>
      <c r="Q1018" s="32"/>
      <c r="R1018" s="32"/>
      <c r="S1018" s="32"/>
      <c r="T1018" s="33">
        <v>0</v>
      </c>
      <c r="U1018" s="33">
        <v>1</v>
      </c>
      <c r="V1018" s="30">
        <v>42227</v>
      </c>
      <c r="W1018" s="30"/>
      <c r="X1018" s="34">
        <v>55153</v>
      </c>
      <c r="Y1018" s="16">
        <v>1</v>
      </c>
      <c r="Z1018" s="75" t="str">
        <f t="shared" si="15"/>
        <v>RenExistRes</v>
      </c>
      <c r="AA1018" s="75">
        <f>IF(IFERROR(MATCH(C1018,REN_Existing_Resources!E:E,0),FALSE),1,0)</f>
        <v>1</v>
      </c>
    </row>
    <row r="1019" spans="2:27" x14ac:dyDescent="0.25">
      <c r="B1019" s="29" t="s">
        <v>3334</v>
      </c>
      <c r="C1019" s="29" t="s">
        <v>1163</v>
      </c>
      <c r="D1019" s="29" t="s">
        <v>3351</v>
      </c>
      <c r="E1019" s="29" t="s">
        <v>3418</v>
      </c>
      <c r="F1019" s="29" t="s">
        <v>1163</v>
      </c>
      <c r="G1019" s="29"/>
      <c r="H1019" s="13" t="s">
        <v>3488</v>
      </c>
      <c r="I1019" s="13" t="s">
        <v>3338</v>
      </c>
      <c r="J1019" s="30"/>
      <c r="K1019" s="31">
        <v>1.3</v>
      </c>
      <c r="L1019" s="31">
        <v>0.44</v>
      </c>
      <c r="M1019" s="31"/>
      <c r="N1019" s="32"/>
      <c r="O1019" s="32"/>
      <c r="P1019" s="32"/>
      <c r="Q1019" s="32"/>
      <c r="R1019" s="32"/>
      <c r="S1019" s="32"/>
      <c r="T1019" s="33">
        <v>0</v>
      </c>
      <c r="U1019" s="33">
        <v>1</v>
      </c>
      <c r="V1019" s="30">
        <v>37110</v>
      </c>
      <c r="W1019" s="30"/>
      <c r="X1019" s="34">
        <v>55153</v>
      </c>
      <c r="Y1019" s="16">
        <v>1</v>
      </c>
      <c r="Z1019" s="75" t="str">
        <f t="shared" si="15"/>
        <v>RenExistRes</v>
      </c>
      <c r="AA1019" s="75">
        <f>IF(IFERROR(MATCH(C1019,REN_Existing_Resources!E:E,0),FALSE),1,0)</f>
        <v>1</v>
      </c>
    </row>
    <row r="1020" spans="2:27" x14ac:dyDescent="0.25">
      <c r="B1020" s="29" t="s">
        <v>3334</v>
      </c>
      <c r="C1020" s="29" t="s">
        <v>1149</v>
      </c>
      <c r="D1020" s="29" t="s">
        <v>3351</v>
      </c>
      <c r="E1020" s="29" t="s">
        <v>3418</v>
      </c>
      <c r="F1020" s="29" t="s">
        <v>5037</v>
      </c>
      <c r="G1020" s="29"/>
      <c r="H1020" s="13" t="s">
        <v>3488</v>
      </c>
      <c r="I1020" s="13" t="s">
        <v>3338</v>
      </c>
      <c r="J1020" s="30"/>
      <c r="K1020" s="31">
        <v>3.74</v>
      </c>
      <c r="L1020" s="31">
        <v>2.56</v>
      </c>
      <c r="M1020" s="31"/>
      <c r="N1020" s="32"/>
      <c r="O1020" s="32"/>
      <c r="P1020" s="32"/>
      <c r="Q1020" s="32"/>
      <c r="R1020" s="32"/>
      <c r="S1020" s="32"/>
      <c r="T1020" s="33">
        <v>0</v>
      </c>
      <c r="U1020" s="33">
        <v>1</v>
      </c>
      <c r="V1020" s="30">
        <v>38103</v>
      </c>
      <c r="W1020" s="30"/>
      <c r="X1020" s="34">
        <v>55153</v>
      </c>
      <c r="Y1020" s="16">
        <v>1</v>
      </c>
      <c r="Z1020" s="75" t="str">
        <f t="shared" si="15"/>
        <v>RenExistRes</v>
      </c>
      <c r="AA1020" s="75">
        <f>IF(IFERROR(MATCH(C1020,REN_Existing_Resources!E:E,0),FALSE),1,0)</f>
        <v>1</v>
      </c>
    </row>
    <row r="1021" spans="2:27" x14ac:dyDescent="0.25">
      <c r="B1021" s="29" t="s">
        <v>3334</v>
      </c>
      <c r="C1021" s="29" t="s">
        <v>5038</v>
      </c>
      <c r="D1021" s="29" t="s">
        <v>83</v>
      </c>
      <c r="E1021" s="29" t="s">
        <v>3335</v>
      </c>
      <c r="F1021" s="29" t="s">
        <v>5039</v>
      </c>
      <c r="G1021" s="29" t="s">
        <v>5040</v>
      </c>
      <c r="H1021" s="13" t="s">
        <v>3362</v>
      </c>
      <c r="I1021" s="13" t="s">
        <v>3356</v>
      </c>
      <c r="J1021" s="30" t="s">
        <v>3364</v>
      </c>
      <c r="K1021" s="35">
        <v>12.47</v>
      </c>
      <c r="L1021" s="35">
        <v>12.47</v>
      </c>
      <c r="M1021" s="35">
        <v>12.47</v>
      </c>
      <c r="N1021" s="32"/>
      <c r="O1021" s="32">
        <v>7606.0303582401057</v>
      </c>
      <c r="P1021" s="32">
        <v>7606.0303582401057</v>
      </c>
      <c r="Q1021" s="32"/>
      <c r="R1021" s="32"/>
      <c r="S1021" s="32"/>
      <c r="T1021" s="33">
        <v>1</v>
      </c>
      <c r="U1021" s="33">
        <v>1</v>
      </c>
      <c r="V1021" s="30">
        <v>32539</v>
      </c>
      <c r="W1021" s="30"/>
      <c r="X1021" s="34">
        <v>55153</v>
      </c>
      <c r="Y1021" s="16">
        <v>1</v>
      </c>
      <c r="Z1021" s="75" t="str">
        <f t="shared" si="15"/>
        <v>CAISO_CHP</v>
      </c>
      <c r="AA1021" s="75">
        <f>IF(IFERROR(MATCH(C1021,REN_Existing_Resources!E:E,0),FALSE),1,0)</f>
        <v>0</v>
      </c>
    </row>
    <row r="1022" spans="2:27" x14ac:dyDescent="0.25">
      <c r="B1022" s="29" t="s">
        <v>3334</v>
      </c>
      <c r="C1022" s="29" t="s">
        <v>1714</v>
      </c>
      <c r="D1022" s="29" t="s">
        <v>134</v>
      </c>
      <c r="E1022" s="29" t="s">
        <v>3547</v>
      </c>
      <c r="F1022" s="29" t="s">
        <v>5041</v>
      </c>
      <c r="G1022" s="29"/>
      <c r="H1022" s="13" t="s">
        <v>3337</v>
      </c>
      <c r="I1022" s="13" t="s">
        <v>3338</v>
      </c>
      <c r="J1022" s="30"/>
      <c r="K1022" s="31">
        <v>20</v>
      </c>
      <c r="L1022" s="31">
        <v>0</v>
      </c>
      <c r="M1022" s="31"/>
      <c r="N1022" s="32"/>
      <c r="O1022" s="32"/>
      <c r="P1022" s="32"/>
      <c r="Q1022" s="32"/>
      <c r="R1022" s="32"/>
      <c r="S1022" s="32"/>
      <c r="T1022" s="33">
        <v>0</v>
      </c>
      <c r="U1022" s="33">
        <v>1</v>
      </c>
      <c r="V1022" s="30">
        <v>42086</v>
      </c>
      <c r="W1022" s="30"/>
      <c r="X1022" s="34">
        <v>55153</v>
      </c>
      <c r="Y1022" s="16">
        <v>1</v>
      </c>
      <c r="Z1022" s="75" t="str">
        <f t="shared" si="15"/>
        <v>RenExistRes</v>
      </c>
      <c r="AA1022" s="75">
        <f>IF(IFERROR(MATCH(C1022,REN_Existing_Resources!E:E,0),FALSE),1,0)</f>
        <v>1</v>
      </c>
    </row>
    <row r="1023" spans="2:27" x14ac:dyDescent="0.25">
      <c r="B1023" s="29" t="s">
        <v>3334</v>
      </c>
      <c r="C1023" s="29" t="s">
        <v>5042</v>
      </c>
      <c r="D1023" s="29" t="s">
        <v>3351</v>
      </c>
      <c r="E1023" s="29"/>
      <c r="F1023" s="29" t="s">
        <v>5043</v>
      </c>
      <c r="G1023" s="29"/>
      <c r="H1023" s="13" t="s">
        <v>3404</v>
      </c>
      <c r="I1023" s="13" t="s">
        <v>3338</v>
      </c>
      <c r="J1023" s="30"/>
      <c r="K1023" s="31">
        <v>9.43</v>
      </c>
      <c r="L1023" s="31">
        <v>1.66</v>
      </c>
      <c r="M1023" s="31"/>
      <c r="N1023" s="32"/>
      <c r="O1023" s="32"/>
      <c r="P1023" s="32"/>
      <c r="Q1023" s="32"/>
      <c r="R1023" s="32"/>
      <c r="S1023" s="32"/>
      <c r="T1023" s="33">
        <v>0</v>
      </c>
      <c r="U1023" s="33">
        <v>1</v>
      </c>
      <c r="V1023" s="30">
        <v>31412</v>
      </c>
      <c r="W1023" s="30"/>
      <c r="X1023" s="34">
        <v>55153</v>
      </c>
      <c r="Y1023" s="16">
        <v>1</v>
      </c>
      <c r="Z1023" s="75" t="str">
        <f t="shared" si="15"/>
        <v>Unclassified</v>
      </c>
      <c r="AA1023" s="75">
        <f>IF(IFERROR(MATCH(C1023,REN_Existing_Resources!E:E,0),FALSE),1,0)</f>
        <v>0</v>
      </c>
    </row>
    <row r="1024" spans="2:27" x14ac:dyDescent="0.25">
      <c r="B1024" s="29" t="s">
        <v>3334</v>
      </c>
      <c r="C1024" s="29" t="s">
        <v>5044</v>
      </c>
      <c r="D1024" s="29" t="s">
        <v>3351</v>
      </c>
      <c r="E1024" s="29"/>
      <c r="F1024" s="29" t="s">
        <v>5045</v>
      </c>
      <c r="G1024" s="29"/>
      <c r="H1024" s="13" t="s">
        <v>3404</v>
      </c>
      <c r="I1024" s="13" t="s">
        <v>3338</v>
      </c>
      <c r="J1024" s="30"/>
      <c r="K1024" s="31">
        <v>16.05</v>
      </c>
      <c r="L1024" s="31">
        <v>2.83</v>
      </c>
      <c r="M1024" s="31"/>
      <c r="N1024" s="32"/>
      <c r="O1024" s="32"/>
      <c r="P1024" s="32"/>
      <c r="Q1024" s="32"/>
      <c r="R1024" s="32"/>
      <c r="S1024" s="32"/>
      <c r="T1024" s="33">
        <v>0</v>
      </c>
      <c r="U1024" s="33">
        <v>1</v>
      </c>
      <c r="V1024" s="30">
        <v>31412</v>
      </c>
      <c r="W1024" s="30"/>
      <c r="X1024" s="34">
        <v>55153</v>
      </c>
      <c r="Y1024" s="16">
        <v>1</v>
      </c>
      <c r="Z1024" s="75" t="str">
        <f t="shared" si="15"/>
        <v>Unclassified</v>
      </c>
      <c r="AA1024" s="75">
        <f>IF(IFERROR(MATCH(C1024,REN_Existing_Resources!E:E,0),FALSE),1,0)</f>
        <v>0</v>
      </c>
    </row>
    <row r="1025" spans="2:27" x14ac:dyDescent="0.25">
      <c r="B1025" s="29" t="s">
        <v>3334</v>
      </c>
      <c r="C1025" s="29" t="s">
        <v>5046</v>
      </c>
      <c r="D1025" s="29" t="s">
        <v>3351</v>
      </c>
      <c r="E1025" s="29"/>
      <c r="F1025" s="29" t="s">
        <v>5047</v>
      </c>
      <c r="G1025" s="29"/>
      <c r="H1025" s="13" t="s">
        <v>3404</v>
      </c>
      <c r="I1025" s="13" t="s">
        <v>3338</v>
      </c>
      <c r="J1025" s="30"/>
      <c r="K1025" s="31">
        <v>19.04</v>
      </c>
      <c r="L1025" s="31">
        <v>3.36</v>
      </c>
      <c r="M1025" s="31"/>
      <c r="N1025" s="32"/>
      <c r="O1025" s="32"/>
      <c r="P1025" s="32"/>
      <c r="Q1025" s="32"/>
      <c r="R1025" s="32"/>
      <c r="S1025" s="32"/>
      <c r="T1025" s="33">
        <v>0</v>
      </c>
      <c r="U1025" s="33">
        <v>1</v>
      </c>
      <c r="V1025" s="30">
        <v>31382</v>
      </c>
      <c r="W1025" s="30"/>
      <c r="X1025" s="34">
        <v>55153</v>
      </c>
      <c r="Y1025" s="16">
        <v>1</v>
      </c>
      <c r="Z1025" s="75" t="str">
        <f t="shared" si="15"/>
        <v>Unclassified</v>
      </c>
      <c r="AA1025" s="75">
        <f>IF(IFERROR(MATCH(C1025,REN_Existing_Resources!E:E,0),FALSE),1,0)</f>
        <v>0</v>
      </c>
    </row>
    <row r="1026" spans="2:27" x14ac:dyDescent="0.25">
      <c r="B1026" s="29" t="s">
        <v>3334</v>
      </c>
      <c r="C1026" s="29" t="s">
        <v>5048</v>
      </c>
      <c r="D1026" s="29" t="s">
        <v>83</v>
      </c>
      <c r="E1026" s="29" t="s">
        <v>3348</v>
      </c>
      <c r="F1026" s="29" t="s">
        <v>5049</v>
      </c>
      <c r="G1026" s="29" t="s">
        <v>5050</v>
      </c>
      <c r="H1026" s="13" t="s">
        <v>3362</v>
      </c>
      <c r="I1026" s="13" t="s">
        <v>3356</v>
      </c>
      <c r="J1026" s="30" t="s">
        <v>3364</v>
      </c>
      <c r="K1026" s="35">
        <v>26.05</v>
      </c>
      <c r="L1026" s="35">
        <v>26.05</v>
      </c>
      <c r="M1026" s="35">
        <v>26.05</v>
      </c>
      <c r="N1026" s="32"/>
      <c r="O1026" s="32">
        <v>7606.0303582401057</v>
      </c>
      <c r="P1026" s="32">
        <v>7606.0303582401057</v>
      </c>
      <c r="Q1026" s="32"/>
      <c r="R1026" s="32"/>
      <c r="S1026" s="32"/>
      <c r="T1026" s="33">
        <v>1</v>
      </c>
      <c r="U1026" s="33">
        <v>1</v>
      </c>
      <c r="V1026" s="30">
        <v>32515</v>
      </c>
      <c r="W1026" s="30"/>
      <c r="X1026" s="34">
        <v>55153</v>
      </c>
      <c r="Y1026" s="16">
        <v>2</v>
      </c>
      <c r="Z1026" s="75" t="str">
        <f t="shared" si="15"/>
        <v>CAISO_CHP</v>
      </c>
      <c r="AA1026" s="75">
        <f>IF(IFERROR(MATCH(C1026,REN_Existing_Resources!E:E,0),FALSE),1,0)</f>
        <v>0</v>
      </c>
    </row>
    <row r="1027" spans="2:27" x14ac:dyDescent="0.25">
      <c r="B1027" s="29" t="s">
        <v>3334</v>
      </c>
      <c r="C1027" s="29" t="s">
        <v>5048</v>
      </c>
      <c r="D1027" s="29" t="s">
        <v>83</v>
      </c>
      <c r="E1027" s="29" t="s">
        <v>3348</v>
      </c>
      <c r="F1027" s="29" t="s">
        <v>5049</v>
      </c>
      <c r="G1027" s="29" t="s">
        <v>5051</v>
      </c>
      <c r="H1027" s="13" t="s">
        <v>3362</v>
      </c>
      <c r="I1027" s="13" t="s">
        <v>3356</v>
      </c>
      <c r="J1027" s="30" t="s">
        <v>3364</v>
      </c>
      <c r="K1027" s="35">
        <v>26.05</v>
      </c>
      <c r="L1027" s="35">
        <v>26.05</v>
      </c>
      <c r="M1027" s="35">
        <v>26.05</v>
      </c>
      <c r="N1027" s="32"/>
      <c r="O1027" s="32">
        <v>7606.0303582401057</v>
      </c>
      <c r="P1027" s="32">
        <v>7606.0303582401057</v>
      </c>
      <c r="Q1027" s="32"/>
      <c r="R1027" s="32"/>
      <c r="S1027" s="32"/>
      <c r="T1027" s="33">
        <v>1</v>
      </c>
      <c r="U1027" s="33">
        <v>1</v>
      </c>
      <c r="V1027" s="30">
        <v>32515</v>
      </c>
      <c r="W1027" s="30"/>
      <c r="X1027" s="34">
        <v>55153</v>
      </c>
      <c r="Y1027" s="16">
        <v>2</v>
      </c>
      <c r="Z1027" s="75" t="str">
        <f t="shared" si="15"/>
        <v>CAISO_CHP</v>
      </c>
      <c r="AA1027" s="75">
        <f>IF(IFERROR(MATCH(C1027,REN_Existing_Resources!E:E,0),FALSE),1,0)</f>
        <v>0</v>
      </c>
    </row>
    <row r="1028" spans="2:27" x14ac:dyDescent="0.25">
      <c r="B1028" s="29" t="s">
        <v>3334</v>
      </c>
      <c r="C1028" s="29" t="s">
        <v>5052</v>
      </c>
      <c r="D1028" s="29" t="s">
        <v>3460</v>
      </c>
      <c r="E1028" s="29" t="s">
        <v>3575</v>
      </c>
      <c r="F1028" s="29" t="s">
        <v>5053</v>
      </c>
      <c r="G1028" s="29" t="s">
        <v>5054</v>
      </c>
      <c r="H1028" s="13" t="s">
        <v>3362</v>
      </c>
      <c r="I1028" s="13" t="s">
        <v>3439</v>
      </c>
      <c r="J1028" s="30" t="s">
        <v>3860</v>
      </c>
      <c r="K1028" s="31">
        <v>120</v>
      </c>
      <c r="L1028" s="31">
        <v>105</v>
      </c>
      <c r="M1028" s="31">
        <v>60.415379999999999</v>
      </c>
      <c r="N1028" s="32">
        <v>10049.751428571428</v>
      </c>
      <c r="O1028" s="32">
        <v>6389.418686110148</v>
      </c>
      <c r="P1028" s="32">
        <v>6909.1952764446278</v>
      </c>
      <c r="Q1028" s="32">
        <v>44.571428571428569</v>
      </c>
      <c r="R1028" s="32">
        <v>45</v>
      </c>
      <c r="S1028" s="32"/>
      <c r="T1028" s="33">
        <v>1</v>
      </c>
      <c r="U1028" s="33">
        <v>1</v>
      </c>
      <c r="V1028" s="30">
        <v>31778</v>
      </c>
      <c r="W1028" s="30"/>
      <c r="X1028" s="34">
        <v>55153</v>
      </c>
      <c r="Y1028" s="16">
        <v>1</v>
      </c>
      <c r="Z1028" s="75" t="str">
        <f t="shared" si="15"/>
        <v>CAISO_CCGT1</v>
      </c>
      <c r="AA1028" s="75">
        <f>IF(IFERROR(MATCH(C1028,REN_Existing_Resources!E:E,0),FALSE),1,0)</f>
        <v>0</v>
      </c>
    </row>
    <row r="1029" spans="2:27" x14ac:dyDescent="0.25">
      <c r="B1029" s="29" t="s">
        <v>3334</v>
      </c>
      <c r="C1029" s="29" t="s">
        <v>5055</v>
      </c>
      <c r="D1029" s="29" t="s">
        <v>3339</v>
      </c>
      <c r="E1029" s="29" t="s">
        <v>4530</v>
      </c>
      <c r="F1029" s="29" t="s">
        <v>5056</v>
      </c>
      <c r="G1029" s="29"/>
      <c r="H1029" s="13" t="s">
        <v>3390</v>
      </c>
      <c r="I1029" s="13" t="s">
        <v>3338</v>
      </c>
      <c r="J1029" s="30" t="s">
        <v>3391</v>
      </c>
      <c r="K1029" s="31">
        <v>36.799999999999997</v>
      </c>
      <c r="L1029" s="31">
        <v>0.39</v>
      </c>
      <c r="M1029" s="31"/>
      <c r="N1029" s="32"/>
      <c r="O1029" s="32"/>
      <c r="P1029" s="32"/>
      <c r="Q1029" s="32"/>
      <c r="R1029" s="32"/>
      <c r="S1029" s="32"/>
      <c r="T1029" s="33">
        <v>0</v>
      </c>
      <c r="U1029" s="33">
        <v>1</v>
      </c>
      <c r="V1029" s="30">
        <v>2558</v>
      </c>
      <c r="W1029" s="30"/>
      <c r="X1029" s="34">
        <v>55153</v>
      </c>
      <c r="Y1029" s="16">
        <v>1</v>
      </c>
      <c r="Z1029" s="75" t="str">
        <f t="shared" si="15"/>
        <v>CAISO_Hydro</v>
      </c>
      <c r="AA1029" s="75">
        <f>IF(IFERROR(MATCH(C1029,REN_Existing_Resources!E:E,0),FALSE),1,0)</f>
        <v>0</v>
      </c>
    </row>
    <row r="1030" spans="2:27" x14ac:dyDescent="0.25">
      <c r="B1030" s="29" t="s">
        <v>3334</v>
      </c>
      <c r="C1030" s="29" t="s">
        <v>1452</v>
      </c>
      <c r="D1030" s="29" t="s">
        <v>3339</v>
      </c>
      <c r="E1030" s="29" t="s">
        <v>4530</v>
      </c>
      <c r="F1030" s="29" t="s">
        <v>5057</v>
      </c>
      <c r="G1030" s="29"/>
      <c r="H1030" s="13" t="s">
        <v>3337</v>
      </c>
      <c r="I1030" s="13" t="s">
        <v>3338</v>
      </c>
      <c r="J1030" s="30"/>
      <c r="K1030" s="31">
        <v>5</v>
      </c>
      <c r="L1030" s="31">
        <v>0</v>
      </c>
      <c r="M1030" s="31"/>
      <c r="N1030" s="32"/>
      <c r="O1030" s="32"/>
      <c r="P1030" s="32"/>
      <c r="Q1030" s="32"/>
      <c r="R1030" s="32"/>
      <c r="S1030" s="32"/>
      <c r="T1030" s="33">
        <v>0</v>
      </c>
      <c r="U1030" s="33">
        <v>1</v>
      </c>
      <c r="V1030" s="30">
        <v>41237</v>
      </c>
      <c r="W1030" s="30"/>
      <c r="X1030" s="34">
        <v>55153</v>
      </c>
      <c r="Y1030" s="16">
        <v>1</v>
      </c>
      <c r="Z1030" s="75" t="str">
        <f t="shared" si="15"/>
        <v>RenExistRes</v>
      </c>
      <c r="AA1030" s="75">
        <f>IF(IFERROR(MATCH(C1030,REN_Existing_Resources!E:E,0),FALSE),1,0)</f>
        <v>1</v>
      </c>
    </row>
    <row r="1031" spans="2:27" x14ac:dyDescent="0.25">
      <c r="B1031" s="29" t="s">
        <v>3334</v>
      </c>
      <c r="C1031" s="29" t="s">
        <v>5058</v>
      </c>
      <c r="D1031" s="29" t="s">
        <v>3339</v>
      </c>
      <c r="E1031" s="29"/>
      <c r="F1031" s="29" t="s">
        <v>5059</v>
      </c>
      <c r="G1031" s="29"/>
      <c r="H1031" s="13" t="s">
        <v>3370</v>
      </c>
      <c r="I1031" s="13" t="s">
        <v>3338</v>
      </c>
      <c r="J1031" s="30"/>
      <c r="K1031" s="31">
        <v>11.2</v>
      </c>
      <c r="L1031" s="31">
        <v>2.93</v>
      </c>
      <c r="M1031" s="31"/>
      <c r="N1031" s="32"/>
      <c r="O1031" s="32"/>
      <c r="P1031" s="32"/>
      <c r="Q1031" s="32"/>
      <c r="R1031" s="32"/>
      <c r="S1031" s="32"/>
      <c r="T1031" s="33">
        <v>1</v>
      </c>
      <c r="U1031" s="33">
        <v>1</v>
      </c>
      <c r="V1031" s="30">
        <v>42551</v>
      </c>
      <c r="W1031" s="30"/>
      <c r="X1031" s="34">
        <v>55153</v>
      </c>
      <c r="Y1031" s="16">
        <v>1</v>
      </c>
      <c r="Z1031" s="75" t="str">
        <f t="shared" ref="Z1031:Z1094" si="16">IF(J1031="",IF(AA1031,"RenExistRes","Unclassified"),J1031)</f>
        <v>Unclassified</v>
      </c>
      <c r="AA1031" s="75">
        <f>IF(IFERROR(MATCH(C1031,REN_Existing_Resources!E:E,0),FALSE),1,0)</f>
        <v>0</v>
      </c>
    </row>
    <row r="1032" spans="2:27" x14ac:dyDescent="0.25">
      <c r="B1032" s="29" t="s">
        <v>3334</v>
      </c>
      <c r="C1032" s="29" t="s">
        <v>5060</v>
      </c>
      <c r="D1032" s="29" t="s">
        <v>3460</v>
      </c>
      <c r="E1032" s="29" t="s">
        <v>3691</v>
      </c>
      <c r="F1032" s="29" t="s">
        <v>5061</v>
      </c>
      <c r="G1032" s="29" t="s">
        <v>5062</v>
      </c>
      <c r="H1032" s="13" t="s">
        <v>3362</v>
      </c>
      <c r="I1032" s="13" t="s">
        <v>3356</v>
      </c>
      <c r="J1032" s="30" t="s">
        <v>3841</v>
      </c>
      <c r="K1032" s="31">
        <v>3.5</v>
      </c>
      <c r="L1032" s="31">
        <v>3</v>
      </c>
      <c r="M1032" s="31">
        <v>1.5749999999999997</v>
      </c>
      <c r="N1032" s="32">
        <v>118.73121794871794</v>
      </c>
      <c r="O1032" s="32">
        <v>6719.882051282053</v>
      </c>
      <c r="P1032" s="32">
        <v>5580.6267806267824</v>
      </c>
      <c r="Q1032" s="32">
        <v>53.846153846153847</v>
      </c>
      <c r="R1032" s="32">
        <v>53.846153846153847</v>
      </c>
      <c r="S1032" s="32"/>
      <c r="T1032" s="33">
        <v>1</v>
      </c>
      <c r="U1032" s="33">
        <v>0</v>
      </c>
      <c r="V1032" s="30">
        <v>29587</v>
      </c>
      <c r="W1032" s="30"/>
      <c r="X1032" s="34">
        <v>55153</v>
      </c>
      <c r="Y1032" s="16">
        <v>2</v>
      </c>
      <c r="Z1032" s="75" t="str">
        <f t="shared" si="16"/>
        <v>CAISO_Peaker1</v>
      </c>
      <c r="AA1032" s="75">
        <f>IF(IFERROR(MATCH(C1032,REN_Existing_Resources!E:E,0),FALSE),1,0)</f>
        <v>0</v>
      </c>
    </row>
    <row r="1033" spans="2:27" x14ac:dyDescent="0.25">
      <c r="B1033" s="29" t="s">
        <v>3334</v>
      </c>
      <c r="C1033" s="29" t="s">
        <v>1313</v>
      </c>
      <c r="D1033" s="29" t="s">
        <v>3339</v>
      </c>
      <c r="E1033" s="29" t="s">
        <v>4530</v>
      </c>
      <c r="F1033" s="29" t="s">
        <v>5063</v>
      </c>
      <c r="G1033" s="29"/>
      <c r="H1033" s="13" t="s">
        <v>3390</v>
      </c>
      <c r="I1033" s="13" t="s">
        <v>3338</v>
      </c>
      <c r="J1033" s="30"/>
      <c r="K1033" s="31">
        <v>18.600000000000001</v>
      </c>
      <c r="L1033" s="31">
        <v>0.26</v>
      </c>
      <c r="M1033" s="31"/>
      <c r="N1033" s="32"/>
      <c r="O1033" s="32"/>
      <c r="P1033" s="32"/>
      <c r="Q1033" s="32"/>
      <c r="R1033" s="32"/>
      <c r="S1033" s="32"/>
      <c r="T1033" s="33">
        <v>0</v>
      </c>
      <c r="U1033" s="33">
        <v>1</v>
      </c>
      <c r="V1033" s="30">
        <v>32509</v>
      </c>
      <c r="W1033" s="30"/>
      <c r="X1033" s="34">
        <v>55153</v>
      </c>
      <c r="Y1033" s="16">
        <v>1</v>
      </c>
      <c r="Z1033" s="75" t="str">
        <f t="shared" si="16"/>
        <v>RenExistRes</v>
      </c>
      <c r="AA1033" s="75">
        <f>IF(IFERROR(MATCH(C1033,REN_Existing_Resources!E:E,0),FALSE),1,0)</f>
        <v>1</v>
      </c>
    </row>
    <row r="1034" spans="2:27" x14ac:dyDescent="0.25">
      <c r="B1034" s="29" t="s">
        <v>3334</v>
      </c>
      <c r="C1034" s="29" t="s">
        <v>5064</v>
      </c>
      <c r="D1034" s="29" t="s">
        <v>3365</v>
      </c>
      <c r="E1034" s="29"/>
      <c r="F1034" s="29"/>
      <c r="G1034" s="29"/>
      <c r="H1034" s="13" t="s">
        <v>3461</v>
      </c>
      <c r="I1034" s="13" t="s">
        <v>3338</v>
      </c>
      <c r="J1034" s="30"/>
      <c r="K1034" s="31">
        <v>0</v>
      </c>
      <c r="L1034" s="31">
        <v>0</v>
      </c>
      <c r="M1034" s="31"/>
      <c r="N1034" s="32"/>
      <c r="O1034" s="32"/>
      <c r="P1034" s="32"/>
      <c r="Q1034" s="32"/>
      <c r="R1034" s="32"/>
      <c r="S1034" s="32"/>
      <c r="T1034" s="33">
        <v>1</v>
      </c>
      <c r="U1034" s="33">
        <v>1</v>
      </c>
      <c r="V1034" s="74">
        <v>1</v>
      </c>
      <c r="W1034" s="30"/>
      <c r="X1034" s="34">
        <v>55153</v>
      </c>
      <c r="Y1034" s="16">
        <v>1</v>
      </c>
      <c r="Z1034" s="75" t="str">
        <f t="shared" si="16"/>
        <v>Unclassified</v>
      </c>
      <c r="AA1034" s="75">
        <f>IF(IFERROR(MATCH(C1034,REN_Existing_Resources!E:E,0),FALSE),1,0)</f>
        <v>0</v>
      </c>
    </row>
    <row r="1035" spans="2:27" x14ac:dyDescent="0.25">
      <c r="B1035" s="29" t="s">
        <v>3334</v>
      </c>
      <c r="C1035" s="29" t="s">
        <v>1565</v>
      </c>
      <c r="D1035" s="29" t="s">
        <v>3365</v>
      </c>
      <c r="E1035" s="29"/>
      <c r="F1035" s="29" t="s">
        <v>1564</v>
      </c>
      <c r="G1035" s="29"/>
      <c r="H1035" s="13" t="s">
        <v>3337</v>
      </c>
      <c r="I1035" s="13" t="s">
        <v>3338</v>
      </c>
      <c r="J1035" s="30"/>
      <c r="K1035" s="31">
        <v>2</v>
      </c>
      <c r="L1035" s="31">
        <v>0</v>
      </c>
      <c r="M1035" s="31"/>
      <c r="N1035" s="32"/>
      <c r="O1035" s="32"/>
      <c r="P1035" s="32"/>
      <c r="Q1035" s="32"/>
      <c r="R1035" s="32"/>
      <c r="S1035" s="32"/>
      <c r="T1035" s="33">
        <v>0</v>
      </c>
      <c r="U1035" s="33">
        <v>1</v>
      </c>
      <c r="V1035" s="30">
        <v>41766</v>
      </c>
      <c r="W1035" s="30"/>
      <c r="X1035" s="34">
        <v>55153</v>
      </c>
      <c r="Y1035" s="16">
        <v>1</v>
      </c>
      <c r="Z1035" s="75" t="str">
        <f t="shared" si="16"/>
        <v>RenExistRes</v>
      </c>
      <c r="AA1035" s="75">
        <f>IF(IFERROR(MATCH(C1035,REN_Existing_Resources!E:E,0),FALSE),1,0)</f>
        <v>1</v>
      </c>
    </row>
    <row r="1036" spans="2:27" x14ac:dyDescent="0.25">
      <c r="B1036" s="29" t="s">
        <v>3334</v>
      </c>
      <c r="C1036" s="29" t="s">
        <v>1568</v>
      </c>
      <c r="D1036" s="29" t="s">
        <v>3365</v>
      </c>
      <c r="E1036" s="29"/>
      <c r="F1036" s="29" t="s">
        <v>1567</v>
      </c>
      <c r="G1036" s="29"/>
      <c r="H1036" s="13" t="s">
        <v>3337</v>
      </c>
      <c r="I1036" s="13" t="s">
        <v>3338</v>
      </c>
      <c r="J1036" s="30"/>
      <c r="K1036" s="31">
        <v>2</v>
      </c>
      <c r="L1036" s="31">
        <v>0</v>
      </c>
      <c r="M1036" s="31"/>
      <c r="N1036" s="32"/>
      <c r="O1036" s="32"/>
      <c r="P1036" s="32"/>
      <c r="Q1036" s="32"/>
      <c r="R1036" s="32"/>
      <c r="S1036" s="32"/>
      <c r="T1036" s="33">
        <v>0</v>
      </c>
      <c r="U1036" s="33">
        <v>1</v>
      </c>
      <c r="V1036" s="30">
        <v>41766</v>
      </c>
      <c r="W1036" s="30"/>
      <c r="X1036" s="34">
        <v>55153</v>
      </c>
      <c r="Y1036" s="16">
        <v>1</v>
      </c>
      <c r="Z1036" s="75" t="str">
        <f t="shared" si="16"/>
        <v>RenExistRes</v>
      </c>
      <c r="AA1036" s="75">
        <f>IF(IFERROR(MATCH(C1036,REN_Existing_Resources!E:E,0),FALSE),1,0)</f>
        <v>1</v>
      </c>
    </row>
    <row r="1037" spans="2:27" x14ac:dyDescent="0.25">
      <c r="B1037" s="29" t="s">
        <v>3334</v>
      </c>
      <c r="C1037" s="40" t="s">
        <v>1700</v>
      </c>
      <c r="D1037" s="29" t="s">
        <v>3365</v>
      </c>
      <c r="E1037" s="29"/>
      <c r="F1037" s="29" t="s">
        <v>5065</v>
      </c>
      <c r="G1037" s="29"/>
      <c r="H1037" s="13" t="s">
        <v>3337</v>
      </c>
      <c r="I1037" s="13" t="s">
        <v>3338</v>
      </c>
      <c r="J1037" s="30"/>
      <c r="K1037" s="31">
        <v>10</v>
      </c>
      <c r="L1037" s="31">
        <v>0</v>
      </c>
      <c r="M1037" s="31"/>
      <c r="N1037" s="32"/>
      <c r="O1037" s="32"/>
      <c r="P1037" s="32"/>
      <c r="Q1037" s="32"/>
      <c r="R1037" s="32"/>
      <c r="S1037" s="32"/>
      <c r="T1037" s="33">
        <v>0</v>
      </c>
      <c r="U1037" s="33">
        <v>1</v>
      </c>
      <c r="V1037" s="30">
        <v>41962</v>
      </c>
      <c r="W1037" s="30"/>
      <c r="X1037" s="34">
        <v>55153</v>
      </c>
      <c r="Y1037" s="16">
        <v>1</v>
      </c>
      <c r="Z1037" s="75" t="str">
        <f t="shared" si="16"/>
        <v>RenExistRes</v>
      </c>
      <c r="AA1037" s="75">
        <f>IF(IFERROR(MATCH(C1037,REN_Existing_Resources!E:E,0),FALSE),1,0)</f>
        <v>1</v>
      </c>
    </row>
    <row r="1038" spans="2:27" x14ac:dyDescent="0.25">
      <c r="B1038" s="29" t="s">
        <v>3334</v>
      </c>
      <c r="C1038" s="29" t="s">
        <v>1703</v>
      </c>
      <c r="D1038" s="29" t="s">
        <v>3365</v>
      </c>
      <c r="E1038" s="29"/>
      <c r="F1038" s="29" t="s">
        <v>5066</v>
      </c>
      <c r="G1038" s="29"/>
      <c r="H1038" s="13" t="s">
        <v>3337</v>
      </c>
      <c r="I1038" s="13" t="s">
        <v>3338</v>
      </c>
      <c r="J1038" s="30"/>
      <c r="K1038" s="31">
        <v>20</v>
      </c>
      <c r="L1038" s="31">
        <v>0</v>
      </c>
      <c r="M1038" s="31"/>
      <c r="N1038" s="32"/>
      <c r="O1038" s="32"/>
      <c r="P1038" s="32"/>
      <c r="Q1038" s="32"/>
      <c r="R1038" s="32"/>
      <c r="S1038" s="32"/>
      <c r="T1038" s="33">
        <v>0</v>
      </c>
      <c r="U1038" s="33">
        <v>1</v>
      </c>
      <c r="V1038" s="30">
        <v>41965</v>
      </c>
      <c r="W1038" s="30"/>
      <c r="X1038" s="34">
        <v>55153</v>
      </c>
      <c r="Y1038" s="16">
        <v>1</v>
      </c>
      <c r="Z1038" s="75" t="str">
        <f t="shared" si="16"/>
        <v>RenExistRes</v>
      </c>
      <c r="AA1038" s="75">
        <f>IF(IFERROR(MATCH(C1038,REN_Existing_Resources!E:E,0),FALSE),1,0)</f>
        <v>1</v>
      </c>
    </row>
    <row r="1039" spans="2:27" x14ac:dyDescent="0.25">
      <c r="B1039" s="29" t="s">
        <v>3334</v>
      </c>
      <c r="C1039" s="29" t="s">
        <v>1731</v>
      </c>
      <c r="D1039" s="29" t="s">
        <v>3365</v>
      </c>
      <c r="E1039" s="29"/>
      <c r="F1039" s="29" t="s">
        <v>5067</v>
      </c>
      <c r="G1039" s="29"/>
      <c r="H1039" s="13" t="s">
        <v>3337</v>
      </c>
      <c r="I1039" s="13" t="s">
        <v>3338</v>
      </c>
      <c r="J1039" s="30"/>
      <c r="K1039" s="31">
        <v>1.5</v>
      </c>
      <c r="L1039" s="31">
        <v>0</v>
      </c>
      <c r="M1039" s="31"/>
      <c r="N1039" s="32"/>
      <c r="O1039" s="32"/>
      <c r="P1039" s="32"/>
      <c r="Q1039" s="32"/>
      <c r="R1039" s="32"/>
      <c r="S1039" s="32"/>
      <c r="T1039" s="33">
        <v>0</v>
      </c>
      <c r="U1039" s="33">
        <v>1</v>
      </c>
      <c r="V1039" s="30">
        <v>41859</v>
      </c>
      <c r="W1039" s="30"/>
      <c r="X1039" s="34">
        <v>55153</v>
      </c>
      <c r="Y1039" s="16">
        <v>1</v>
      </c>
      <c r="Z1039" s="75" t="str">
        <f t="shared" si="16"/>
        <v>RenExistRes</v>
      </c>
      <c r="AA1039" s="75">
        <f>IF(IFERROR(MATCH(C1039,REN_Existing_Resources!E:E,0),FALSE),1,0)</f>
        <v>1</v>
      </c>
    </row>
    <row r="1040" spans="2:27" x14ac:dyDescent="0.25">
      <c r="B1040" s="29" t="s">
        <v>3334</v>
      </c>
      <c r="C1040" s="29" t="s">
        <v>1480</v>
      </c>
      <c r="D1040" s="29" t="s">
        <v>3365</v>
      </c>
      <c r="E1040" s="29"/>
      <c r="F1040" s="29" t="s">
        <v>5068</v>
      </c>
      <c r="G1040" s="29"/>
      <c r="H1040" s="13" t="s">
        <v>3337</v>
      </c>
      <c r="I1040" s="13" t="s">
        <v>3338</v>
      </c>
      <c r="J1040" s="30"/>
      <c r="K1040" s="31">
        <v>17.5</v>
      </c>
      <c r="L1040" s="31">
        <v>0</v>
      </c>
      <c r="M1040" s="31"/>
      <c r="N1040" s="32"/>
      <c r="O1040" s="32"/>
      <c r="P1040" s="32"/>
      <c r="Q1040" s="32"/>
      <c r="R1040" s="32"/>
      <c r="S1040" s="32"/>
      <c r="T1040" s="33">
        <v>0</v>
      </c>
      <c r="U1040" s="33">
        <v>1</v>
      </c>
      <c r="V1040" s="30">
        <v>41596</v>
      </c>
      <c r="W1040" s="30"/>
      <c r="X1040" s="34">
        <v>55153</v>
      </c>
      <c r="Y1040" s="16">
        <v>1</v>
      </c>
      <c r="Z1040" s="75" t="str">
        <f t="shared" si="16"/>
        <v>RenExistRes</v>
      </c>
      <c r="AA1040" s="75">
        <f>IF(IFERROR(MATCH(C1040,REN_Existing_Resources!E:E,0),FALSE),1,0)</f>
        <v>1</v>
      </c>
    </row>
    <row r="1041" spans="2:27" x14ac:dyDescent="0.25">
      <c r="B1041" s="29" t="s">
        <v>3334</v>
      </c>
      <c r="C1041" s="29" t="s">
        <v>933</v>
      </c>
      <c r="D1041" s="29" t="s">
        <v>3365</v>
      </c>
      <c r="E1041" s="29"/>
      <c r="F1041" s="29" t="s">
        <v>5069</v>
      </c>
      <c r="G1041" s="29"/>
      <c r="H1041" s="13" t="s">
        <v>3337</v>
      </c>
      <c r="I1041" s="13" t="s">
        <v>3338</v>
      </c>
      <c r="J1041" s="30"/>
      <c r="K1041" s="31">
        <v>20</v>
      </c>
      <c r="L1041" s="31">
        <v>0</v>
      </c>
      <c r="M1041" s="31"/>
      <c r="N1041" s="32"/>
      <c r="O1041" s="32"/>
      <c r="P1041" s="32"/>
      <c r="Q1041" s="32"/>
      <c r="R1041" s="32"/>
      <c r="S1041" s="32"/>
      <c r="T1041" s="33">
        <v>0</v>
      </c>
      <c r="U1041" s="33">
        <v>1</v>
      </c>
      <c r="V1041" s="30">
        <v>42139</v>
      </c>
      <c r="W1041" s="30"/>
      <c r="X1041" s="34">
        <v>55153</v>
      </c>
      <c r="Y1041" s="16">
        <v>1</v>
      </c>
      <c r="Z1041" s="75" t="str">
        <f t="shared" si="16"/>
        <v>RenExistRes</v>
      </c>
      <c r="AA1041" s="75">
        <f>IF(IFERROR(MATCH(C1041,REN_Existing_Resources!E:E,0),FALSE),1,0)</f>
        <v>1</v>
      </c>
    </row>
    <row r="1042" spans="2:27" x14ac:dyDescent="0.25">
      <c r="B1042" s="29" t="s">
        <v>3334</v>
      </c>
      <c r="C1042" s="29" t="s">
        <v>1862</v>
      </c>
      <c r="D1042" s="29" t="s">
        <v>3365</v>
      </c>
      <c r="E1042" s="29"/>
      <c r="F1042" s="29" t="s">
        <v>1861</v>
      </c>
      <c r="G1042" s="29"/>
      <c r="H1042" s="13" t="s">
        <v>3337</v>
      </c>
      <c r="I1042" s="13" t="s">
        <v>3338</v>
      </c>
      <c r="J1042" s="30"/>
      <c r="K1042" s="31">
        <v>7</v>
      </c>
      <c r="L1042" s="31">
        <v>6.11</v>
      </c>
      <c r="M1042" s="31"/>
      <c r="N1042" s="32"/>
      <c r="O1042" s="32"/>
      <c r="P1042" s="32"/>
      <c r="Q1042" s="32"/>
      <c r="R1042" s="32"/>
      <c r="S1042" s="32"/>
      <c r="T1042" s="33">
        <v>0</v>
      </c>
      <c r="U1042" s="33">
        <v>1</v>
      </c>
      <c r="V1042" s="30">
        <v>42186</v>
      </c>
      <c r="W1042" s="30"/>
      <c r="X1042" s="34">
        <v>55153</v>
      </c>
      <c r="Y1042" s="16">
        <v>1</v>
      </c>
      <c r="Z1042" s="75" t="str">
        <f t="shared" si="16"/>
        <v>RenExistRes</v>
      </c>
      <c r="AA1042" s="75">
        <f>IF(IFERROR(MATCH(C1042,REN_Existing_Resources!E:E,0),FALSE),1,0)</f>
        <v>1</v>
      </c>
    </row>
    <row r="1043" spans="2:27" x14ac:dyDescent="0.25">
      <c r="B1043" s="29" t="s">
        <v>3334</v>
      </c>
      <c r="C1043" s="29" t="s">
        <v>1811</v>
      </c>
      <c r="D1043" s="29" t="s">
        <v>3365</v>
      </c>
      <c r="E1043" s="29"/>
      <c r="F1043" s="29" t="s">
        <v>5070</v>
      </c>
      <c r="G1043" s="29"/>
      <c r="H1043" s="13" t="s">
        <v>3337</v>
      </c>
      <c r="I1043" s="13" t="s">
        <v>3338</v>
      </c>
      <c r="J1043" s="30"/>
      <c r="K1043" s="31">
        <v>20</v>
      </c>
      <c r="L1043" s="31">
        <v>0</v>
      </c>
      <c r="M1043" s="31"/>
      <c r="N1043" s="32"/>
      <c r="O1043" s="32"/>
      <c r="P1043" s="32"/>
      <c r="Q1043" s="32"/>
      <c r="R1043" s="32"/>
      <c r="S1043" s="32"/>
      <c r="T1043" s="33">
        <v>0</v>
      </c>
      <c r="U1043" s="33">
        <v>1</v>
      </c>
      <c r="V1043" s="30">
        <v>42250</v>
      </c>
      <c r="W1043" s="30"/>
      <c r="X1043" s="34">
        <v>55153</v>
      </c>
      <c r="Y1043" s="16">
        <v>1</v>
      </c>
      <c r="Z1043" s="75" t="str">
        <f t="shared" si="16"/>
        <v>RenExistRes</v>
      </c>
      <c r="AA1043" s="75">
        <f>IF(IFERROR(MATCH(C1043,REN_Existing_Resources!E:E,0),FALSE),1,0)</f>
        <v>1</v>
      </c>
    </row>
    <row r="1044" spans="2:27" x14ac:dyDescent="0.25">
      <c r="B1044" s="29" t="s">
        <v>3334</v>
      </c>
      <c r="C1044" s="29" t="s">
        <v>1548</v>
      </c>
      <c r="D1044" s="29" t="s">
        <v>3365</v>
      </c>
      <c r="E1044" s="29"/>
      <c r="F1044" s="29" t="s">
        <v>5071</v>
      </c>
      <c r="G1044" s="29"/>
      <c r="H1044" s="13" t="s">
        <v>3337</v>
      </c>
      <c r="I1044" s="13" t="s">
        <v>3338</v>
      </c>
      <c r="J1044" s="30"/>
      <c r="K1044" s="31">
        <v>5</v>
      </c>
      <c r="L1044" s="31">
        <v>0</v>
      </c>
      <c r="M1044" s="31"/>
      <c r="N1044" s="32"/>
      <c r="O1044" s="32"/>
      <c r="P1044" s="32"/>
      <c r="Q1044" s="32"/>
      <c r="R1044" s="32"/>
      <c r="S1044" s="32"/>
      <c r="T1044" s="33">
        <v>0</v>
      </c>
      <c r="U1044" s="33">
        <v>1</v>
      </c>
      <c r="V1044" s="30">
        <v>42167</v>
      </c>
      <c r="W1044" s="30"/>
      <c r="X1044" s="34">
        <v>55153</v>
      </c>
      <c r="Y1044" s="16">
        <v>1</v>
      </c>
      <c r="Z1044" s="75" t="str">
        <f t="shared" si="16"/>
        <v>RenExistRes</v>
      </c>
      <c r="AA1044" s="75">
        <f>IF(IFERROR(MATCH(C1044,REN_Existing_Resources!E:E,0),FALSE),1,0)</f>
        <v>1</v>
      </c>
    </row>
    <row r="1045" spans="2:27" x14ac:dyDescent="0.25">
      <c r="B1045" s="29" t="s">
        <v>3334</v>
      </c>
      <c r="C1045" s="29" t="s">
        <v>1551</v>
      </c>
      <c r="D1045" s="29" t="s">
        <v>3365</v>
      </c>
      <c r="E1045" s="29"/>
      <c r="F1045" s="29" t="s">
        <v>5072</v>
      </c>
      <c r="G1045" s="29"/>
      <c r="H1045" s="13" t="s">
        <v>3337</v>
      </c>
      <c r="I1045" s="13" t="s">
        <v>3338</v>
      </c>
      <c r="J1045" s="30"/>
      <c r="K1045" s="31">
        <v>5</v>
      </c>
      <c r="L1045" s="31">
        <v>0</v>
      </c>
      <c r="M1045" s="31"/>
      <c r="N1045" s="32"/>
      <c r="O1045" s="32"/>
      <c r="P1045" s="32"/>
      <c r="Q1045" s="32"/>
      <c r="R1045" s="32"/>
      <c r="S1045" s="32"/>
      <c r="T1045" s="33">
        <v>0</v>
      </c>
      <c r="U1045" s="33">
        <v>1</v>
      </c>
      <c r="V1045" s="30">
        <v>42167</v>
      </c>
      <c r="W1045" s="30"/>
      <c r="X1045" s="34">
        <v>55153</v>
      </c>
      <c r="Y1045" s="16">
        <v>1</v>
      </c>
      <c r="Z1045" s="75" t="str">
        <f t="shared" si="16"/>
        <v>RenExistRes</v>
      </c>
      <c r="AA1045" s="75">
        <f>IF(IFERROR(MATCH(C1045,REN_Existing_Resources!E:E,0),FALSE),1,0)</f>
        <v>1</v>
      </c>
    </row>
    <row r="1046" spans="2:27" x14ac:dyDescent="0.25">
      <c r="B1046" s="29" t="s">
        <v>3334</v>
      </c>
      <c r="C1046" s="29" t="s">
        <v>5073</v>
      </c>
      <c r="D1046" s="29" t="s">
        <v>3351</v>
      </c>
      <c r="E1046" s="29" t="s">
        <v>3352</v>
      </c>
      <c r="F1046" s="29" t="s">
        <v>5074</v>
      </c>
      <c r="G1046" s="29"/>
      <c r="H1046" s="13" t="s">
        <v>3390</v>
      </c>
      <c r="I1046" s="13" t="s">
        <v>3338</v>
      </c>
      <c r="J1046" s="30" t="s">
        <v>3391</v>
      </c>
      <c r="K1046" s="31">
        <v>4.0999999999999996</v>
      </c>
      <c r="L1046" s="31">
        <v>4.0999999999999996</v>
      </c>
      <c r="M1046" s="31"/>
      <c r="N1046" s="32"/>
      <c r="O1046" s="32"/>
      <c r="P1046" s="32"/>
      <c r="Q1046" s="32"/>
      <c r="R1046" s="32"/>
      <c r="S1046" s="32"/>
      <c r="T1046" s="33">
        <v>0</v>
      </c>
      <c r="U1046" s="33">
        <v>1</v>
      </c>
      <c r="V1046" s="30">
        <v>31048</v>
      </c>
      <c r="W1046" s="30"/>
      <c r="X1046" s="34">
        <v>55153</v>
      </c>
      <c r="Y1046" s="16">
        <v>1</v>
      </c>
      <c r="Z1046" s="75" t="str">
        <f t="shared" si="16"/>
        <v>CAISO_Hydro</v>
      </c>
      <c r="AA1046" s="75">
        <f>IF(IFERROR(MATCH(C1046,REN_Existing_Resources!E:E,0),FALSE),1,0)</f>
        <v>0</v>
      </c>
    </row>
    <row r="1047" spans="2:27" x14ac:dyDescent="0.25">
      <c r="B1047" s="29" t="s">
        <v>3334</v>
      </c>
      <c r="C1047" s="29" t="s">
        <v>5075</v>
      </c>
      <c r="D1047" s="29" t="s">
        <v>3351</v>
      </c>
      <c r="E1047" s="29" t="s">
        <v>3352</v>
      </c>
      <c r="F1047" s="29" t="s">
        <v>5076</v>
      </c>
      <c r="G1047" s="29"/>
      <c r="H1047" s="13" t="s">
        <v>3390</v>
      </c>
      <c r="I1047" s="13" t="s">
        <v>3338</v>
      </c>
      <c r="J1047" s="30" t="s">
        <v>3391</v>
      </c>
      <c r="K1047" s="31">
        <v>5.0999999999999996</v>
      </c>
      <c r="L1047" s="31">
        <v>4.2</v>
      </c>
      <c r="M1047" s="31"/>
      <c r="N1047" s="32"/>
      <c r="O1047" s="32"/>
      <c r="P1047" s="32"/>
      <c r="Q1047" s="32"/>
      <c r="R1047" s="32"/>
      <c r="S1047" s="32"/>
      <c r="T1047" s="33">
        <v>0</v>
      </c>
      <c r="U1047" s="33">
        <v>1</v>
      </c>
      <c r="V1047" s="30">
        <v>29587</v>
      </c>
      <c r="W1047" s="30"/>
      <c r="X1047" s="34">
        <v>55153</v>
      </c>
      <c r="Y1047" s="16">
        <v>1</v>
      </c>
      <c r="Z1047" s="75" t="str">
        <f t="shared" si="16"/>
        <v>CAISO_Hydro</v>
      </c>
      <c r="AA1047" s="75">
        <f>IF(IFERROR(MATCH(C1047,REN_Existing_Resources!E:E,0),FALSE),1,0)</f>
        <v>0</v>
      </c>
    </row>
    <row r="1048" spans="2:27" x14ac:dyDescent="0.25">
      <c r="B1048" s="29" t="s">
        <v>3334</v>
      </c>
      <c r="C1048" s="29" t="s">
        <v>2020</v>
      </c>
      <c r="D1048" s="29" t="s">
        <v>3365</v>
      </c>
      <c r="E1048" s="29"/>
      <c r="F1048" s="29" t="s">
        <v>5077</v>
      </c>
      <c r="G1048" s="29"/>
      <c r="H1048" s="13" t="s">
        <v>3404</v>
      </c>
      <c r="I1048" s="13" t="s">
        <v>3338</v>
      </c>
      <c r="J1048" s="30"/>
      <c r="K1048" s="31">
        <v>238.9</v>
      </c>
      <c r="L1048" s="31">
        <v>14.12</v>
      </c>
      <c r="M1048" s="31"/>
      <c r="N1048" s="32"/>
      <c r="O1048" s="32"/>
      <c r="P1048" s="32"/>
      <c r="Q1048" s="32"/>
      <c r="R1048" s="32"/>
      <c r="S1048" s="32"/>
      <c r="T1048" s="33">
        <v>0</v>
      </c>
      <c r="U1048" s="33">
        <v>1</v>
      </c>
      <c r="V1048" s="30">
        <v>31048</v>
      </c>
      <c r="W1048" s="30"/>
      <c r="X1048" s="34">
        <v>55153</v>
      </c>
      <c r="Y1048" s="16">
        <v>1</v>
      </c>
      <c r="Z1048" s="75" t="str">
        <f t="shared" si="16"/>
        <v>RenExistRes</v>
      </c>
      <c r="AA1048" s="75">
        <f>IF(IFERROR(MATCH(C1048,REN_Existing_Resources!E:E,0),FALSE),1,0)</f>
        <v>1</v>
      </c>
    </row>
    <row r="1049" spans="2:27" x14ac:dyDescent="0.25">
      <c r="B1049" s="29" t="s">
        <v>3334</v>
      </c>
      <c r="C1049" s="29" t="s">
        <v>2323</v>
      </c>
      <c r="D1049" s="29" t="s">
        <v>3365</v>
      </c>
      <c r="E1049" s="29"/>
      <c r="F1049" s="29" t="s">
        <v>5078</v>
      </c>
      <c r="G1049" s="29"/>
      <c r="H1049" s="13" t="s">
        <v>3404</v>
      </c>
      <c r="I1049" s="13" t="s">
        <v>3338</v>
      </c>
      <c r="J1049" s="30"/>
      <c r="K1049" s="31">
        <v>60</v>
      </c>
      <c r="L1049" s="31">
        <v>4.57</v>
      </c>
      <c r="M1049" s="31"/>
      <c r="N1049" s="32"/>
      <c r="O1049" s="32"/>
      <c r="P1049" s="32"/>
      <c r="Q1049" s="32"/>
      <c r="R1049" s="32"/>
      <c r="S1049" s="32"/>
      <c r="T1049" s="33">
        <v>0</v>
      </c>
      <c r="U1049" s="33">
        <v>1</v>
      </c>
      <c r="V1049" s="30">
        <v>38442</v>
      </c>
      <c r="W1049" s="30"/>
      <c r="X1049" s="34">
        <v>55153</v>
      </c>
      <c r="Y1049" s="16">
        <v>1</v>
      </c>
      <c r="Z1049" s="75" t="str">
        <f t="shared" si="16"/>
        <v>RenExistRes</v>
      </c>
      <c r="AA1049" s="75">
        <f>IF(IFERROR(MATCH(C1049,REN_Existing_Resources!E:E,0),FALSE),1,0)</f>
        <v>1</v>
      </c>
    </row>
    <row r="1050" spans="2:27" x14ac:dyDescent="0.25">
      <c r="B1050" s="29" t="s">
        <v>3334</v>
      </c>
      <c r="C1050" s="29" t="s">
        <v>1390</v>
      </c>
      <c r="D1050" s="29" t="s">
        <v>3351</v>
      </c>
      <c r="E1050" s="29" t="s">
        <v>3418</v>
      </c>
      <c r="F1050" s="29" t="s">
        <v>5079</v>
      </c>
      <c r="G1050" s="29"/>
      <c r="H1050" s="13" t="s">
        <v>3337</v>
      </c>
      <c r="I1050" s="13" t="s">
        <v>3338</v>
      </c>
      <c r="J1050" s="30"/>
      <c r="K1050" s="31">
        <v>1</v>
      </c>
      <c r="L1050" s="31">
        <v>0.25</v>
      </c>
      <c r="M1050" s="31"/>
      <c r="N1050" s="32"/>
      <c r="O1050" s="32"/>
      <c r="P1050" s="32"/>
      <c r="Q1050" s="32"/>
      <c r="R1050" s="32"/>
      <c r="S1050" s="32"/>
      <c r="T1050" s="33">
        <v>0</v>
      </c>
      <c r="U1050" s="33">
        <v>1</v>
      </c>
      <c r="V1050" s="30">
        <v>40603</v>
      </c>
      <c r="W1050" s="30"/>
      <c r="X1050" s="34">
        <v>55153</v>
      </c>
      <c r="Y1050" s="16">
        <v>1</v>
      </c>
      <c r="Z1050" s="75" t="str">
        <f t="shared" si="16"/>
        <v>RenExistRes</v>
      </c>
      <c r="AA1050" s="75">
        <f>IF(IFERROR(MATCH(C1050,REN_Existing_Resources!E:E,0),FALSE),1,0)</f>
        <v>1</v>
      </c>
    </row>
    <row r="1051" spans="2:27" x14ac:dyDescent="0.25">
      <c r="B1051" s="29" t="s">
        <v>3334</v>
      </c>
      <c r="C1051" s="29" t="s">
        <v>1443</v>
      </c>
      <c r="D1051" s="29" t="s">
        <v>3351</v>
      </c>
      <c r="E1051" s="29" t="s">
        <v>3418</v>
      </c>
      <c r="F1051" s="29" t="s">
        <v>5080</v>
      </c>
      <c r="G1051" s="29"/>
      <c r="H1051" s="13" t="s">
        <v>3337</v>
      </c>
      <c r="I1051" s="13" t="s">
        <v>3338</v>
      </c>
      <c r="J1051" s="30"/>
      <c r="K1051" s="31">
        <v>3.5</v>
      </c>
      <c r="L1051" s="31">
        <v>2.29</v>
      </c>
      <c r="M1051" s="31"/>
      <c r="N1051" s="32"/>
      <c r="O1051" s="32"/>
      <c r="P1051" s="32"/>
      <c r="Q1051" s="32"/>
      <c r="R1051" s="32"/>
      <c r="S1051" s="32"/>
      <c r="T1051" s="33">
        <v>0</v>
      </c>
      <c r="U1051" s="33">
        <v>1</v>
      </c>
      <c r="V1051" s="30">
        <v>41494</v>
      </c>
      <c r="W1051" s="30"/>
      <c r="X1051" s="34">
        <v>55153</v>
      </c>
      <c r="Y1051" s="16">
        <v>1</v>
      </c>
      <c r="Z1051" s="75" t="str">
        <f t="shared" si="16"/>
        <v>RenExistRes</v>
      </c>
      <c r="AA1051" s="75">
        <f>IF(IFERROR(MATCH(C1051,REN_Existing_Resources!E:E,0),FALSE),1,0)</f>
        <v>1</v>
      </c>
    </row>
    <row r="1052" spans="2:27" x14ac:dyDescent="0.25">
      <c r="B1052" s="29" t="s">
        <v>3334</v>
      </c>
      <c r="C1052" s="29" t="s">
        <v>1297</v>
      </c>
      <c r="D1052" s="29" t="s">
        <v>3351</v>
      </c>
      <c r="E1052" s="29" t="s">
        <v>3418</v>
      </c>
      <c r="F1052" s="29" t="s">
        <v>5081</v>
      </c>
      <c r="G1052" s="29"/>
      <c r="H1052" s="13" t="s">
        <v>3463</v>
      </c>
      <c r="I1052" s="13" t="s">
        <v>3338</v>
      </c>
      <c r="J1052" s="30"/>
      <c r="K1052" s="31">
        <v>0.6</v>
      </c>
      <c r="L1052" s="31">
        <v>0.06</v>
      </c>
      <c r="M1052" s="31"/>
      <c r="N1052" s="32"/>
      <c r="O1052" s="32"/>
      <c r="P1052" s="32"/>
      <c r="Q1052" s="32"/>
      <c r="R1052" s="32"/>
      <c r="S1052" s="32"/>
      <c r="T1052" s="33">
        <v>1</v>
      </c>
      <c r="U1052" s="33">
        <v>1</v>
      </c>
      <c r="V1052" s="30">
        <v>30317</v>
      </c>
      <c r="W1052" s="30"/>
      <c r="X1052" s="34">
        <v>55153</v>
      </c>
      <c r="Y1052" s="16">
        <v>1</v>
      </c>
      <c r="Z1052" s="75" t="str">
        <f t="shared" si="16"/>
        <v>RenExistRes</v>
      </c>
      <c r="AA1052" s="75">
        <f>IF(IFERROR(MATCH(C1052,REN_Existing_Resources!E:E,0),FALSE),1,0)</f>
        <v>1</v>
      </c>
    </row>
    <row r="1053" spans="2:27" x14ac:dyDescent="0.25">
      <c r="B1053" s="29" t="s">
        <v>3334</v>
      </c>
      <c r="C1053" s="29" t="s">
        <v>5082</v>
      </c>
      <c r="D1053" s="29" t="s">
        <v>3397</v>
      </c>
      <c r="E1053" s="29" t="s">
        <v>1901</v>
      </c>
      <c r="F1053" s="29" t="s">
        <v>5083</v>
      </c>
      <c r="G1053" s="29"/>
      <c r="H1053" s="13" t="s">
        <v>3337</v>
      </c>
      <c r="I1053" s="13" t="s">
        <v>3338</v>
      </c>
      <c r="J1053" s="30"/>
      <c r="K1053" s="31">
        <v>2.5</v>
      </c>
      <c r="L1053" s="31">
        <v>2.17</v>
      </c>
      <c r="M1053" s="31"/>
      <c r="N1053" s="32"/>
      <c r="O1053" s="32"/>
      <c r="P1053" s="32"/>
      <c r="Q1053" s="32"/>
      <c r="R1053" s="32"/>
      <c r="S1053" s="32"/>
      <c r="T1053" s="33">
        <v>0</v>
      </c>
      <c r="U1053" s="33">
        <v>1</v>
      </c>
      <c r="V1053" s="30">
        <v>41639</v>
      </c>
      <c r="W1053" s="30"/>
      <c r="X1053" s="34">
        <v>55153</v>
      </c>
      <c r="Y1053" s="16">
        <v>1</v>
      </c>
      <c r="Z1053" s="75" t="str">
        <f t="shared" si="16"/>
        <v>Unclassified</v>
      </c>
      <c r="AA1053" s="75">
        <f>IF(IFERROR(MATCH(C1053,REN_Existing_Resources!E:E,0),FALSE),1,0)</f>
        <v>0</v>
      </c>
    </row>
    <row r="1054" spans="2:27" x14ac:dyDescent="0.25">
      <c r="B1054" s="29" t="s">
        <v>3334</v>
      </c>
      <c r="C1054" s="29" t="s">
        <v>2271</v>
      </c>
      <c r="D1054" s="29" t="s">
        <v>3397</v>
      </c>
      <c r="E1054" s="29" t="s">
        <v>1901</v>
      </c>
      <c r="F1054" s="29" t="s">
        <v>5084</v>
      </c>
      <c r="G1054" s="29"/>
      <c r="H1054" s="13" t="s">
        <v>3337</v>
      </c>
      <c r="I1054" s="13" t="s">
        <v>3338</v>
      </c>
      <c r="J1054" s="30"/>
      <c r="K1054" s="31">
        <v>5</v>
      </c>
      <c r="L1054" s="31">
        <v>4.78</v>
      </c>
      <c r="M1054" s="31"/>
      <c r="N1054" s="32"/>
      <c r="O1054" s="32"/>
      <c r="P1054" s="32"/>
      <c r="Q1054" s="32"/>
      <c r="R1054" s="32"/>
      <c r="S1054" s="32"/>
      <c r="T1054" s="33">
        <v>0</v>
      </c>
      <c r="U1054" s="33">
        <v>1</v>
      </c>
      <c r="V1054" s="30">
        <v>41639</v>
      </c>
      <c r="W1054" s="30"/>
      <c r="X1054" s="34">
        <v>55153</v>
      </c>
      <c r="Y1054" s="16">
        <v>1</v>
      </c>
      <c r="Z1054" s="75" t="str">
        <f t="shared" si="16"/>
        <v>RenExistRes</v>
      </c>
      <c r="AA1054" s="75">
        <f>IF(IFERROR(MATCH(C1054,REN_Existing_Resources!E:E,0),FALSE),1,0)</f>
        <v>1</v>
      </c>
    </row>
    <row r="1055" spans="2:27" x14ac:dyDescent="0.25">
      <c r="B1055" s="29" t="s">
        <v>3334</v>
      </c>
      <c r="C1055" s="29" t="s">
        <v>3208</v>
      </c>
      <c r="D1055" s="29" t="s">
        <v>3471</v>
      </c>
      <c r="E1055" s="29" t="s">
        <v>3472</v>
      </c>
      <c r="F1055" s="29" t="s">
        <v>5085</v>
      </c>
      <c r="G1055" s="29"/>
      <c r="H1055" s="13" t="s">
        <v>3390</v>
      </c>
      <c r="I1055" s="13" t="s">
        <v>3338</v>
      </c>
      <c r="J1055" s="30"/>
      <c r="K1055" s="31">
        <v>3</v>
      </c>
      <c r="L1055" s="31">
        <v>0.74</v>
      </c>
      <c r="M1055" s="31"/>
      <c r="N1055" s="32"/>
      <c r="O1055" s="32"/>
      <c r="P1055" s="32"/>
      <c r="Q1055" s="32"/>
      <c r="R1055" s="32"/>
      <c r="S1055" s="32"/>
      <c r="T1055" s="33">
        <v>0</v>
      </c>
      <c r="U1055" s="33">
        <v>1</v>
      </c>
      <c r="V1055" s="30">
        <v>30057</v>
      </c>
      <c r="W1055" s="30"/>
      <c r="X1055" s="34">
        <v>55153</v>
      </c>
      <c r="Y1055" s="16">
        <v>1</v>
      </c>
      <c r="Z1055" s="75" t="str">
        <f t="shared" si="16"/>
        <v>RenExistRes</v>
      </c>
      <c r="AA1055" s="75">
        <f>IF(IFERROR(MATCH(C1055,REN_Existing_Resources!E:E,0),FALSE),1,0)</f>
        <v>1</v>
      </c>
    </row>
    <row r="1056" spans="2:27" x14ac:dyDescent="0.25">
      <c r="B1056" s="29" t="s">
        <v>3334</v>
      </c>
      <c r="C1056" s="29" t="s">
        <v>446</v>
      </c>
      <c r="D1056" s="29" t="s">
        <v>3365</v>
      </c>
      <c r="E1056" s="29"/>
      <c r="F1056" s="29" t="s">
        <v>5086</v>
      </c>
      <c r="G1056" s="29"/>
      <c r="H1056" s="13" t="s">
        <v>3390</v>
      </c>
      <c r="I1056" s="13" t="s">
        <v>3338</v>
      </c>
      <c r="J1056" s="30"/>
      <c r="K1056" s="31">
        <v>9.1</v>
      </c>
      <c r="L1056" s="31">
        <v>9.1</v>
      </c>
      <c r="M1056" s="31"/>
      <c r="N1056" s="32"/>
      <c r="O1056" s="32"/>
      <c r="P1056" s="32"/>
      <c r="Q1056" s="32"/>
      <c r="R1056" s="32"/>
      <c r="S1056" s="32"/>
      <c r="T1056" s="33">
        <v>0</v>
      </c>
      <c r="U1056" s="33">
        <v>1</v>
      </c>
      <c r="V1056" s="30">
        <v>29221</v>
      </c>
      <c r="W1056" s="30"/>
      <c r="X1056" s="34">
        <v>55153</v>
      </c>
      <c r="Y1056" s="16">
        <v>1</v>
      </c>
      <c r="Z1056" s="75" t="str">
        <f t="shared" si="16"/>
        <v>RenExistRes</v>
      </c>
      <c r="AA1056" s="75">
        <f>IF(IFERROR(MATCH(C1056,REN_Existing_Resources!E:E,0),FALSE),1,0)</f>
        <v>1</v>
      </c>
    </row>
    <row r="1057" spans="2:27" x14ac:dyDescent="0.25">
      <c r="B1057" s="29" t="s">
        <v>3334</v>
      </c>
      <c r="C1057" s="29" t="s">
        <v>449</v>
      </c>
      <c r="D1057" s="29" t="s">
        <v>3365</v>
      </c>
      <c r="E1057" s="29"/>
      <c r="F1057" s="29" t="s">
        <v>5087</v>
      </c>
      <c r="G1057" s="29"/>
      <c r="H1057" s="13" t="s">
        <v>3390</v>
      </c>
      <c r="I1057" s="13" t="s">
        <v>3338</v>
      </c>
      <c r="J1057" s="30"/>
      <c r="K1057" s="31">
        <v>1</v>
      </c>
      <c r="L1057" s="31">
        <v>1</v>
      </c>
      <c r="M1057" s="31"/>
      <c r="N1057" s="32"/>
      <c r="O1057" s="32"/>
      <c r="P1057" s="32"/>
      <c r="Q1057" s="32"/>
      <c r="R1057" s="32"/>
      <c r="S1057" s="32"/>
      <c r="T1057" s="33">
        <v>0</v>
      </c>
      <c r="U1057" s="33">
        <v>1</v>
      </c>
      <c r="V1057" s="30">
        <v>29587</v>
      </c>
      <c r="W1057" s="30"/>
      <c r="X1057" s="34">
        <v>55153</v>
      </c>
      <c r="Y1057" s="16">
        <v>1</v>
      </c>
      <c r="Z1057" s="75" t="str">
        <f t="shared" si="16"/>
        <v>RenExistRes</v>
      </c>
      <c r="AA1057" s="75">
        <f>IF(IFERROR(MATCH(C1057,REN_Existing_Resources!E:E,0),FALSE),1,0)</f>
        <v>1</v>
      </c>
    </row>
    <row r="1058" spans="2:27" x14ac:dyDescent="0.25">
      <c r="B1058" s="29" t="s">
        <v>3334</v>
      </c>
      <c r="C1058" s="29" t="s">
        <v>5088</v>
      </c>
      <c r="D1058" s="29" t="s">
        <v>3365</v>
      </c>
      <c r="E1058" s="29"/>
      <c r="F1058" s="29"/>
      <c r="G1058" s="29"/>
      <c r="H1058" s="13" t="s">
        <v>3390</v>
      </c>
      <c r="I1058" s="13" t="s">
        <v>3338</v>
      </c>
      <c r="J1058" s="30" t="s">
        <v>3391</v>
      </c>
      <c r="K1058" s="31">
        <v>0.63</v>
      </c>
      <c r="L1058" s="31">
        <v>0</v>
      </c>
      <c r="M1058" s="31"/>
      <c r="N1058" s="32"/>
      <c r="O1058" s="32"/>
      <c r="P1058" s="32"/>
      <c r="Q1058" s="32"/>
      <c r="R1058" s="32"/>
      <c r="S1058" s="32"/>
      <c r="T1058" s="33">
        <v>0</v>
      </c>
      <c r="U1058" s="33">
        <v>1</v>
      </c>
      <c r="V1058" s="30">
        <v>30097</v>
      </c>
      <c r="W1058" s="30"/>
      <c r="X1058" s="34">
        <v>55153</v>
      </c>
      <c r="Y1058" s="16">
        <v>1</v>
      </c>
      <c r="Z1058" s="75" t="str">
        <f t="shared" si="16"/>
        <v>CAISO_Hydro</v>
      </c>
      <c r="AA1058" s="75">
        <f>IF(IFERROR(MATCH(C1058,REN_Existing_Resources!E:E,0),FALSE),1,0)</f>
        <v>0</v>
      </c>
    </row>
    <row r="1059" spans="2:27" x14ac:dyDescent="0.25">
      <c r="B1059" s="29" t="s">
        <v>3334</v>
      </c>
      <c r="C1059" s="29" t="s">
        <v>304</v>
      </c>
      <c r="D1059" s="29" t="s">
        <v>3365</v>
      </c>
      <c r="E1059" s="29"/>
      <c r="F1059" s="29" t="s">
        <v>5089</v>
      </c>
      <c r="G1059" s="29"/>
      <c r="H1059" s="13" t="s">
        <v>3390</v>
      </c>
      <c r="I1059" s="13" t="s">
        <v>3338</v>
      </c>
      <c r="J1059" s="30" t="s">
        <v>3391</v>
      </c>
      <c r="K1059" s="31">
        <v>0.6</v>
      </c>
      <c r="L1059" s="31">
        <v>0.26</v>
      </c>
      <c r="M1059" s="31"/>
      <c r="N1059" s="32"/>
      <c r="O1059" s="32"/>
      <c r="P1059" s="32"/>
      <c r="Q1059" s="32"/>
      <c r="R1059" s="32"/>
      <c r="S1059" s="32"/>
      <c r="T1059" s="33">
        <v>0</v>
      </c>
      <c r="U1059" s="33">
        <v>1</v>
      </c>
      <c r="V1059" s="30">
        <v>41822</v>
      </c>
      <c r="W1059" s="30"/>
      <c r="X1059" s="34">
        <v>55153</v>
      </c>
      <c r="Y1059" s="16">
        <v>1</v>
      </c>
      <c r="Z1059" s="75" t="str">
        <f t="shared" si="16"/>
        <v>CAISO_Hydro</v>
      </c>
      <c r="AA1059" s="75">
        <f>IF(IFERROR(MATCH(C1059,REN_Existing_Resources!E:E,0),FALSE),1,0)</f>
        <v>1</v>
      </c>
    </row>
    <row r="1060" spans="2:27" x14ac:dyDescent="0.25">
      <c r="B1060" s="29" t="s">
        <v>3334</v>
      </c>
      <c r="C1060" s="29" t="s">
        <v>236</v>
      </c>
      <c r="D1060" s="29" t="s">
        <v>3365</v>
      </c>
      <c r="E1060" s="29"/>
      <c r="F1060" s="29" t="s">
        <v>236</v>
      </c>
      <c r="G1060" s="29"/>
      <c r="H1060" s="13" t="s">
        <v>3390</v>
      </c>
      <c r="I1060" s="13" t="s">
        <v>3338</v>
      </c>
      <c r="J1060" s="30" t="s">
        <v>3391</v>
      </c>
      <c r="K1060" s="31">
        <v>1.5</v>
      </c>
      <c r="L1060" s="31">
        <v>0.13</v>
      </c>
      <c r="M1060" s="31"/>
      <c r="N1060" s="32"/>
      <c r="O1060" s="32"/>
      <c r="P1060" s="32"/>
      <c r="Q1060" s="32"/>
      <c r="R1060" s="32"/>
      <c r="S1060" s="32"/>
      <c r="T1060" s="33">
        <v>0</v>
      </c>
      <c r="U1060" s="33">
        <v>1</v>
      </c>
      <c r="V1060" s="30">
        <v>39142</v>
      </c>
      <c r="W1060" s="30"/>
      <c r="X1060" s="34">
        <v>55153</v>
      </c>
      <c r="Y1060" s="16">
        <v>1</v>
      </c>
      <c r="Z1060" s="75" t="str">
        <f t="shared" si="16"/>
        <v>CAISO_Hydro</v>
      </c>
      <c r="AA1060" s="75">
        <f>IF(IFERROR(MATCH(C1060,REN_Existing_Resources!E:E,0),FALSE),1,0)</f>
        <v>1</v>
      </c>
    </row>
    <row r="1061" spans="2:27" x14ac:dyDescent="0.25">
      <c r="B1061" s="29" t="s">
        <v>3334</v>
      </c>
      <c r="C1061" s="29" t="s">
        <v>164</v>
      </c>
      <c r="D1061" s="29" t="s">
        <v>3365</v>
      </c>
      <c r="E1061" s="29"/>
      <c r="F1061" s="29" t="s">
        <v>163</v>
      </c>
      <c r="G1061" s="29"/>
      <c r="H1061" s="13" t="s">
        <v>3488</v>
      </c>
      <c r="I1061" s="13" t="s">
        <v>3338</v>
      </c>
      <c r="J1061" s="30"/>
      <c r="K1061" s="31">
        <v>32</v>
      </c>
      <c r="L1061" s="31">
        <v>22.39</v>
      </c>
      <c r="M1061" s="31"/>
      <c r="N1061" s="32"/>
      <c r="O1061" s="32"/>
      <c r="P1061" s="32"/>
      <c r="Q1061" s="32"/>
      <c r="R1061" s="32"/>
      <c r="S1061" s="32"/>
      <c r="T1061" s="33">
        <v>0</v>
      </c>
      <c r="U1061" s="33">
        <v>1</v>
      </c>
      <c r="V1061" s="30">
        <v>32591</v>
      </c>
      <c r="W1061" s="30"/>
      <c r="X1061" s="34">
        <v>55153</v>
      </c>
      <c r="Y1061" s="16">
        <v>1</v>
      </c>
      <c r="Z1061" s="75" t="str">
        <f t="shared" si="16"/>
        <v>RenExistRes</v>
      </c>
      <c r="AA1061" s="75">
        <f>IF(IFERROR(MATCH(C1061,REN_Existing_Resources!E:E,0),FALSE),1,0)</f>
        <v>1</v>
      </c>
    </row>
    <row r="1062" spans="2:27" x14ac:dyDescent="0.25">
      <c r="B1062" s="29" t="s">
        <v>3334</v>
      </c>
      <c r="C1062" s="29" t="s">
        <v>5060</v>
      </c>
      <c r="D1062" s="29" t="s">
        <v>3460</v>
      </c>
      <c r="E1062" s="29" t="s">
        <v>3691</v>
      </c>
      <c r="F1062" s="29" t="s">
        <v>5061</v>
      </c>
      <c r="G1062" s="29" t="s">
        <v>5090</v>
      </c>
      <c r="H1062" s="13" t="s">
        <v>3362</v>
      </c>
      <c r="I1062" s="13" t="s">
        <v>3356</v>
      </c>
      <c r="J1062" s="30" t="s">
        <v>3841</v>
      </c>
      <c r="K1062" s="31">
        <v>3.5</v>
      </c>
      <c r="L1062" s="31">
        <v>3</v>
      </c>
      <c r="M1062" s="31">
        <v>1.5749999999999997</v>
      </c>
      <c r="N1062" s="32">
        <v>118.73121794871794</v>
      </c>
      <c r="O1062" s="32">
        <v>6719.882051282053</v>
      </c>
      <c r="P1062" s="32">
        <v>5580.6267806267824</v>
      </c>
      <c r="Q1062" s="32">
        <v>53.846153846153847</v>
      </c>
      <c r="R1062" s="32">
        <v>53.846153846153847</v>
      </c>
      <c r="S1062" s="32"/>
      <c r="T1062" s="33">
        <v>1</v>
      </c>
      <c r="U1062" s="33">
        <v>0</v>
      </c>
      <c r="V1062" s="30">
        <v>29587</v>
      </c>
      <c r="W1062" s="30"/>
      <c r="X1062" s="34">
        <v>55153</v>
      </c>
      <c r="Y1062" s="16">
        <v>2</v>
      </c>
      <c r="Z1062" s="75" t="str">
        <f t="shared" si="16"/>
        <v>CAISO_Peaker1</v>
      </c>
      <c r="AA1062" s="75">
        <f>IF(IFERROR(MATCH(C1062,REN_Existing_Resources!E:E,0),FALSE),1,0)</f>
        <v>0</v>
      </c>
    </row>
    <row r="1063" spans="2:27" x14ac:dyDescent="0.25">
      <c r="B1063" s="29" t="s">
        <v>3334</v>
      </c>
      <c r="C1063" s="29" t="s">
        <v>5091</v>
      </c>
      <c r="D1063" s="29" t="s">
        <v>3365</v>
      </c>
      <c r="E1063" s="29"/>
      <c r="F1063" s="29" t="s">
        <v>5092</v>
      </c>
      <c r="G1063" s="29" t="s">
        <v>5093</v>
      </c>
      <c r="H1063" s="13" t="s">
        <v>3362</v>
      </c>
      <c r="I1063" s="13" t="s">
        <v>3400</v>
      </c>
      <c r="J1063" s="30" t="s">
        <v>3841</v>
      </c>
      <c r="K1063" s="31">
        <v>82.666666666666671</v>
      </c>
      <c r="L1063" s="31">
        <v>78.8</v>
      </c>
      <c r="M1063" s="31">
        <v>81.84</v>
      </c>
      <c r="N1063" s="32">
        <v>9026.3987692307692</v>
      </c>
      <c r="O1063" s="32">
        <v>5596.4476668356301</v>
      </c>
      <c r="P1063" s="32">
        <v>5598.3793799854993</v>
      </c>
      <c r="Q1063" s="32">
        <v>158.97435897435898</v>
      </c>
      <c r="R1063" s="32">
        <v>158.97435897435898</v>
      </c>
      <c r="S1063" s="32"/>
      <c r="T1063" s="33">
        <v>1</v>
      </c>
      <c r="U1063" s="33">
        <v>0</v>
      </c>
      <c r="V1063" s="30">
        <v>32860</v>
      </c>
      <c r="W1063" s="30"/>
      <c r="X1063" s="34">
        <v>55153</v>
      </c>
      <c r="Y1063" s="16">
        <v>3</v>
      </c>
      <c r="Z1063" s="75" t="str">
        <f t="shared" si="16"/>
        <v>CAISO_Peaker1</v>
      </c>
      <c r="AA1063" s="75">
        <f>IF(IFERROR(MATCH(C1063,REN_Existing_Resources!E:E,0),FALSE),1,0)</f>
        <v>0</v>
      </c>
    </row>
    <row r="1064" spans="2:27" x14ac:dyDescent="0.25">
      <c r="B1064" s="29" t="s">
        <v>3334</v>
      </c>
      <c r="C1064" s="29" t="s">
        <v>5091</v>
      </c>
      <c r="D1064" s="29" t="s">
        <v>3365</v>
      </c>
      <c r="E1064" s="29"/>
      <c r="F1064" s="29" t="s">
        <v>5092</v>
      </c>
      <c r="G1064" s="29" t="s">
        <v>5094</v>
      </c>
      <c r="H1064" s="13" t="s">
        <v>3362</v>
      </c>
      <c r="I1064" s="13" t="s">
        <v>3400</v>
      </c>
      <c r="J1064" s="30" t="s">
        <v>3841</v>
      </c>
      <c r="K1064" s="31">
        <v>82.666666666666671</v>
      </c>
      <c r="L1064" s="31">
        <v>78.8</v>
      </c>
      <c r="M1064" s="31">
        <v>81.84</v>
      </c>
      <c r="N1064" s="32">
        <v>9026.3987692307692</v>
      </c>
      <c r="O1064" s="32">
        <v>5596.4476668356301</v>
      </c>
      <c r="P1064" s="32">
        <v>5598.3793799854993</v>
      </c>
      <c r="Q1064" s="32">
        <v>158.97435897435898</v>
      </c>
      <c r="R1064" s="32">
        <v>158.97435897435898</v>
      </c>
      <c r="S1064" s="32"/>
      <c r="T1064" s="33">
        <v>1</v>
      </c>
      <c r="U1064" s="33">
        <v>0</v>
      </c>
      <c r="V1064" s="30">
        <v>32860</v>
      </c>
      <c r="W1064" s="30"/>
      <c r="X1064" s="34">
        <v>55153</v>
      </c>
      <c r="Y1064" s="16">
        <v>3</v>
      </c>
      <c r="Z1064" s="75" t="str">
        <f t="shared" si="16"/>
        <v>CAISO_Peaker1</v>
      </c>
      <c r="AA1064" s="75">
        <f>IF(IFERROR(MATCH(C1064,REN_Existing_Resources!E:E,0),FALSE),1,0)</f>
        <v>0</v>
      </c>
    </row>
    <row r="1065" spans="2:27" x14ac:dyDescent="0.25">
      <c r="B1065" s="29" t="s">
        <v>3334</v>
      </c>
      <c r="C1065" s="29" t="s">
        <v>5091</v>
      </c>
      <c r="D1065" s="29" t="s">
        <v>3365</v>
      </c>
      <c r="E1065" s="29"/>
      <c r="F1065" s="29" t="s">
        <v>5092</v>
      </c>
      <c r="G1065" s="29" t="s">
        <v>5095</v>
      </c>
      <c r="H1065" s="13" t="s">
        <v>3362</v>
      </c>
      <c r="I1065" s="13" t="s">
        <v>3400</v>
      </c>
      <c r="J1065" s="30" t="s">
        <v>3841</v>
      </c>
      <c r="K1065" s="31">
        <v>82.666666666666671</v>
      </c>
      <c r="L1065" s="31">
        <v>78.8</v>
      </c>
      <c r="M1065" s="31">
        <v>81.84</v>
      </c>
      <c r="N1065" s="32">
        <v>9026.3987692307692</v>
      </c>
      <c r="O1065" s="32">
        <v>5596.4476668356301</v>
      </c>
      <c r="P1065" s="32">
        <v>5598.3793799854993</v>
      </c>
      <c r="Q1065" s="32">
        <v>158.97435897435898</v>
      </c>
      <c r="R1065" s="32">
        <v>158.97435897435898</v>
      </c>
      <c r="S1065" s="32"/>
      <c r="T1065" s="33">
        <v>1</v>
      </c>
      <c r="U1065" s="33">
        <v>0</v>
      </c>
      <c r="V1065" s="30">
        <v>32860</v>
      </c>
      <c r="W1065" s="30"/>
      <c r="X1065" s="34">
        <v>55153</v>
      </c>
      <c r="Y1065" s="16">
        <v>3</v>
      </c>
      <c r="Z1065" s="75" t="str">
        <f t="shared" si="16"/>
        <v>CAISO_Peaker1</v>
      </c>
      <c r="AA1065" s="75">
        <f>IF(IFERROR(MATCH(C1065,REN_Existing_Resources!E:E,0),FALSE),1,0)</f>
        <v>0</v>
      </c>
    </row>
    <row r="1066" spans="2:27" x14ac:dyDescent="0.25">
      <c r="B1066" s="29" t="s">
        <v>3334</v>
      </c>
      <c r="C1066" s="29" t="s">
        <v>5096</v>
      </c>
      <c r="D1066" s="29" t="s">
        <v>3339</v>
      </c>
      <c r="E1066" s="29" t="s">
        <v>3340</v>
      </c>
      <c r="F1066" s="29" t="s">
        <v>5097</v>
      </c>
      <c r="G1066" s="29" t="s">
        <v>5098</v>
      </c>
      <c r="H1066" s="13" t="s">
        <v>3362</v>
      </c>
      <c r="I1066" s="13" t="s">
        <v>3400</v>
      </c>
      <c r="J1066" s="30" t="s">
        <v>3841</v>
      </c>
      <c r="K1066" s="31">
        <v>85</v>
      </c>
      <c r="L1066" s="31">
        <v>85</v>
      </c>
      <c r="M1066" s="31">
        <v>84.149988780001493</v>
      </c>
      <c r="N1066" s="32">
        <v>9281.1736958435067</v>
      </c>
      <c r="O1066" s="32">
        <v>5596.3159034976052</v>
      </c>
      <c r="P1066" s="32">
        <v>5600.3785512839631</v>
      </c>
      <c r="Q1066" s="32">
        <v>43.066660924445209</v>
      </c>
      <c r="R1066" s="32">
        <v>42.499994333334087</v>
      </c>
      <c r="S1066" s="32"/>
      <c r="T1066" s="33">
        <v>1</v>
      </c>
      <c r="U1066" s="33">
        <v>0</v>
      </c>
      <c r="V1066" s="30">
        <v>31778</v>
      </c>
      <c r="W1066" s="30"/>
      <c r="X1066" s="34">
        <v>55153</v>
      </c>
      <c r="Y1066" s="16">
        <v>1</v>
      </c>
      <c r="Z1066" s="75" t="str">
        <f t="shared" si="16"/>
        <v>CAISO_Peaker1</v>
      </c>
      <c r="AA1066" s="75">
        <f>IF(IFERROR(MATCH(C1066,REN_Existing_Resources!E:E,0),FALSE),1,0)</f>
        <v>0</v>
      </c>
    </row>
    <row r="1067" spans="2:27" x14ac:dyDescent="0.25">
      <c r="B1067" s="29" t="s">
        <v>3334</v>
      </c>
      <c r="C1067" s="29" t="s">
        <v>1509</v>
      </c>
      <c r="D1067" s="29" t="s">
        <v>3351</v>
      </c>
      <c r="E1067" s="29" t="s">
        <v>3352</v>
      </c>
      <c r="F1067" s="29" t="s">
        <v>5099</v>
      </c>
      <c r="G1067" s="29"/>
      <c r="H1067" s="13" t="s">
        <v>3337</v>
      </c>
      <c r="I1067" s="13" t="s">
        <v>3338</v>
      </c>
      <c r="J1067" s="30"/>
      <c r="K1067" s="31">
        <v>1.5</v>
      </c>
      <c r="L1067" s="31">
        <v>0</v>
      </c>
      <c r="M1067" s="31"/>
      <c r="N1067" s="32"/>
      <c r="O1067" s="32"/>
      <c r="P1067" s="32"/>
      <c r="Q1067" s="32"/>
      <c r="R1067" s="32"/>
      <c r="S1067" s="32"/>
      <c r="T1067" s="33">
        <v>0</v>
      </c>
      <c r="U1067" s="33">
        <v>1</v>
      </c>
      <c r="V1067" s="30">
        <v>41002</v>
      </c>
      <c r="W1067" s="30"/>
      <c r="X1067" s="34">
        <v>55153</v>
      </c>
      <c r="Y1067" s="16">
        <v>1</v>
      </c>
      <c r="Z1067" s="75" t="str">
        <f t="shared" si="16"/>
        <v>RenExistRes</v>
      </c>
      <c r="AA1067" s="75">
        <f>IF(IFERROR(MATCH(C1067,REN_Existing_Resources!E:E,0),FALSE),1,0)</f>
        <v>1</v>
      </c>
    </row>
    <row r="1068" spans="2:27" x14ac:dyDescent="0.25">
      <c r="B1068" s="29" t="s">
        <v>3334</v>
      </c>
      <c r="C1068" s="29" t="s">
        <v>1144</v>
      </c>
      <c r="D1068" s="29" t="s">
        <v>3351</v>
      </c>
      <c r="E1068" s="29" t="s">
        <v>3352</v>
      </c>
      <c r="F1068" s="29" t="s">
        <v>5100</v>
      </c>
      <c r="G1068" s="29"/>
      <c r="H1068" s="13" t="s">
        <v>3488</v>
      </c>
      <c r="I1068" s="13" t="s">
        <v>3338</v>
      </c>
      <c r="J1068" s="30"/>
      <c r="K1068" s="31">
        <v>53.22</v>
      </c>
      <c r="L1068" s="31">
        <v>45.28</v>
      </c>
      <c r="M1068" s="31"/>
      <c r="N1068" s="32"/>
      <c r="O1068" s="32"/>
      <c r="P1068" s="32"/>
      <c r="Q1068" s="32"/>
      <c r="R1068" s="32"/>
      <c r="S1068" s="32"/>
      <c r="T1068" s="33">
        <v>0</v>
      </c>
      <c r="U1068" s="33">
        <v>1</v>
      </c>
      <c r="V1068" s="30">
        <v>31413</v>
      </c>
      <c r="W1068" s="30"/>
      <c r="X1068" s="34">
        <v>55153</v>
      </c>
      <c r="Y1068" s="16">
        <v>1</v>
      </c>
      <c r="Z1068" s="75" t="str">
        <f t="shared" si="16"/>
        <v>RenExistRes</v>
      </c>
      <c r="AA1068" s="75">
        <f>IF(IFERROR(MATCH(C1068,REN_Existing_Resources!E:E,0),FALSE),1,0)</f>
        <v>1</v>
      </c>
    </row>
    <row r="1069" spans="2:27" x14ac:dyDescent="0.25">
      <c r="B1069" s="29" t="s">
        <v>3334</v>
      </c>
      <c r="C1069" s="29" t="s">
        <v>5101</v>
      </c>
      <c r="D1069" s="29" t="s">
        <v>3351</v>
      </c>
      <c r="E1069" s="29" t="s">
        <v>3352</v>
      </c>
      <c r="F1069" s="29" t="s">
        <v>5101</v>
      </c>
      <c r="G1069" s="29"/>
      <c r="H1069" s="13" t="s">
        <v>3488</v>
      </c>
      <c r="I1069" s="13" t="s">
        <v>3338</v>
      </c>
      <c r="J1069" s="30"/>
      <c r="K1069" s="31">
        <v>4.5</v>
      </c>
      <c r="L1069" s="31">
        <v>3.45</v>
      </c>
      <c r="M1069" s="31"/>
      <c r="N1069" s="32"/>
      <c r="O1069" s="32"/>
      <c r="P1069" s="32"/>
      <c r="Q1069" s="32"/>
      <c r="R1069" s="32"/>
      <c r="S1069" s="32"/>
      <c r="T1069" s="33">
        <v>0</v>
      </c>
      <c r="U1069" s="33">
        <v>1</v>
      </c>
      <c r="V1069" s="30">
        <v>35343</v>
      </c>
      <c r="W1069" s="30"/>
      <c r="X1069" s="34">
        <v>55153</v>
      </c>
      <c r="Y1069" s="16">
        <v>1</v>
      </c>
      <c r="Z1069" s="75" t="str">
        <f t="shared" si="16"/>
        <v>Unclassified</v>
      </c>
      <c r="AA1069" s="75">
        <f>IF(IFERROR(MATCH(C1069,REN_Existing_Resources!E:E,0),FALSE),1,0)</f>
        <v>0</v>
      </c>
    </row>
    <row r="1070" spans="2:27" x14ac:dyDescent="0.25">
      <c r="B1070" s="29" t="s">
        <v>3334</v>
      </c>
      <c r="C1070" s="29" t="s">
        <v>2968</v>
      </c>
      <c r="D1070" s="29" t="s">
        <v>3351</v>
      </c>
      <c r="E1070" s="29" t="s">
        <v>3352</v>
      </c>
      <c r="F1070" s="29" t="s">
        <v>2968</v>
      </c>
      <c r="G1070" s="29"/>
      <c r="H1070" s="13" t="s">
        <v>3488</v>
      </c>
      <c r="I1070" s="13" t="s">
        <v>3338</v>
      </c>
      <c r="J1070" s="30"/>
      <c r="K1070" s="31">
        <v>6.5</v>
      </c>
      <c r="L1070" s="31">
        <v>5.12</v>
      </c>
      <c r="M1070" s="31"/>
      <c r="N1070" s="32"/>
      <c r="O1070" s="32"/>
      <c r="P1070" s="32"/>
      <c r="Q1070" s="32"/>
      <c r="R1070" s="32"/>
      <c r="S1070" s="32"/>
      <c r="T1070" s="33">
        <v>0</v>
      </c>
      <c r="U1070" s="33">
        <v>1</v>
      </c>
      <c r="V1070" s="30">
        <v>35343</v>
      </c>
      <c r="W1070" s="30"/>
      <c r="X1070" s="34">
        <v>55153</v>
      </c>
      <c r="Y1070" s="16">
        <v>1</v>
      </c>
      <c r="Z1070" s="75" t="str">
        <f t="shared" si="16"/>
        <v>RenExistRes</v>
      </c>
      <c r="AA1070" s="75">
        <f>IF(IFERROR(MATCH(C1070,REN_Existing_Resources!E:E,0),FALSE),1,0)</f>
        <v>1</v>
      </c>
    </row>
    <row r="1071" spans="2:27" x14ac:dyDescent="0.25">
      <c r="B1071" s="29" t="s">
        <v>3334</v>
      </c>
      <c r="C1071" s="29" t="s">
        <v>5102</v>
      </c>
      <c r="D1071" s="29" t="s">
        <v>3339</v>
      </c>
      <c r="E1071" s="29" t="s">
        <v>3340</v>
      </c>
      <c r="F1071" s="29" t="s">
        <v>5103</v>
      </c>
      <c r="G1071" s="29"/>
      <c r="H1071" s="13" t="s">
        <v>3390</v>
      </c>
      <c r="I1071" s="13" t="s">
        <v>3338</v>
      </c>
      <c r="J1071" s="30" t="s">
        <v>3391</v>
      </c>
      <c r="K1071" s="31">
        <v>76</v>
      </c>
      <c r="L1071" s="31">
        <v>76</v>
      </c>
      <c r="M1071" s="31"/>
      <c r="N1071" s="32"/>
      <c r="O1071" s="32"/>
      <c r="P1071" s="32"/>
      <c r="Q1071" s="32"/>
      <c r="R1071" s="32"/>
      <c r="S1071" s="32"/>
      <c r="T1071" s="33">
        <v>0</v>
      </c>
      <c r="U1071" s="33">
        <v>1</v>
      </c>
      <c r="V1071" s="30">
        <v>29952</v>
      </c>
      <c r="W1071" s="30"/>
      <c r="X1071" s="34">
        <v>55153</v>
      </c>
      <c r="Y1071" s="16">
        <v>1</v>
      </c>
      <c r="Z1071" s="75" t="str">
        <f t="shared" si="16"/>
        <v>CAISO_Hydro</v>
      </c>
      <c r="AA1071" s="75">
        <f>IF(IFERROR(MATCH(C1071,REN_Existing_Resources!E:E,0),FALSE),1,0)</f>
        <v>0</v>
      </c>
    </row>
    <row r="1072" spans="2:27" x14ac:dyDescent="0.25">
      <c r="B1072" s="29" t="s">
        <v>3334</v>
      </c>
      <c r="C1072" s="29" t="s">
        <v>845</v>
      </c>
      <c r="D1072" s="29" t="s">
        <v>134</v>
      </c>
      <c r="E1072" s="29" t="s">
        <v>3703</v>
      </c>
      <c r="F1072" s="29" t="s">
        <v>5104</v>
      </c>
      <c r="G1072" s="29"/>
      <c r="H1072" s="13" t="s">
        <v>3337</v>
      </c>
      <c r="I1072" s="13" t="s">
        <v>3338</v>
      </c>
      <c r="J1072" s="30"/>
      <c r="K1072" s="31">
        <v>20</v>
      </c>
      <c r="L1072" s="31">
        <v>0.39799999999999996</v>
      </c>
      <c r="M1072" s="31"/>
      <c r="N1072" s="32"/>
      <c r="O1072" s="32"/>
      <c r="P1072" s="32"/>
      <c r="Q1072" s="32"/>
      <c r="R1072" s="32"/>
      <c r="S1072" s="32"/>
      <c r="T1072" s="33">
        <v>0</v>
      </c>
      <c r="U1072" s="33">
        <v>1</v>
      </c>
      <c r="V1072" s="30">
        <v>41500</v>
      </c>
      <c r="W1072" s="30"/>
      <c r="X1072" s="34">
        <v>55153</v>
      </c>
      <c r="Y1072" s="16">
        <v>1</v>
      </c>
      <c r="Z1072" s="75" t="str">
        <f t="shared" si="16"/>
        <v>RenExistRes</v>
      </c>
      <c r="AA1072" s="75">
        <f>IF(IFERROR(MATCH(C1072,REN_Existing_Resources!E:E,0),FALSE),1,0)</f>
        <v>1</v>
      </c>
    </row>
    <row r="1073" spans="2:27" x14ac:dyDescent="0.25">
      <c r="B1073" s="29" t="s">
        <v>3334</v>
      </c>
      <c r="C1073" s="29" t="s">
        <v>1491</v>
      </c>
      <c r="D1073" s="29" t="s">
        <v>134</v>
      </c>
      <c r="E1073" s="29" t="s">
        <v>3703</v>
      </c>
      <c r="F1073" s="29" t="s">
        <v>5105</v>
      </c>
      <c r="G1073" s="29"/>
      <c r="H1073" s="13" t="s">
        <v>3337</v>
      </c>
      <c r="I1073" s="13" t="s">
        <v>3338</v>
      </c>
      <c r="J1073" s="30"/>
      <c r="K1073" s="31">
        <v>19.75</v>
      </c>
      <c r="L1073" s="31">
        <v>17.43</v>
      </c>
      <c r="M1073" s="31"/>
      <c r="N1073" s="32"/>
      <c r="O1073" s="32"/>
      <c r="P1073" s="32"/>
      <c r="Q1073" s="32"/>
      <c r="R1073" s="32"/>
      <c r="S1073" s="32"/>
      <c r="T1073" s="33">
        <v>0</v>
      </c>
      <c r="U1073" s="33">
        <v>1</v>
      </c>
      <c r="V1073" s="30">
        <v>42144</v>
      </c>
      <c r="W1073" s="30"/>
      <c r="X1073" s="34">
        <v>55153</v>
      </c>
      <c r="Y1073" s="16">
        <v>1</v>
      </c>
      <c r="Z1073" s="75" t="str">
        <f t="shared" si="16"/>
        <v>RenExistRes</v>
      </c>
      <c r="AA1073" s="75">
        <f>IF(IFERROR(MATCH(C1073,REN_Existing_Resources!E:E,0),FALSE),1,0)</f>
        <v>1</v>
      </c>
    </row>
    <row r="1074" spans="2:27" x14ac:dyDescent="0.25">
      <c r="B1074" s="29" t="s">
        <v>3334</v>
      </c>
      <c r="C1074" s="29" t="s">
        <v>5106</v>
      </c>
      <c r="D1074" s="29" t="s">
        <v>229</v>
      </c>
      <c r="E1074" s="29" t="s">
        <v>3752</v>
      </c>
      <c r="F1074" s="29" t="s">
        <v>5107</v>
      </c>
      <c r="G1074" s="29"/>
      <c r="H1074" s="13" t="s">
        <v>3390</v>
      </c>
      <c r="I1074" s="13" t="s">
        <v>3338</v>
      </c>
      <c r="J1074" s="30" t="s">
        <v>3391</v>
      </c>
      <c r="K1074" s="31">
        <v>60</v>
      </c>
      <c r="L1074" s="31">
        <v>60</v>
      </c>
      <c r="M1074" s="31"/>
      <c r="N1074" s="32"/>
      <c r="O1074" s="32"/>
      <c r="P1074" s="32"/>
      <c r="Q1074" s="32"/>
      <c r="R1074" s="32"/>
      <c r="S1074" s="32"/>
      <c r="T1074" s="33">
        <v>0</v>
      </c>
      <c r="U1074" s="33">
        <v>1</v>
      </c>
      <c r="V1074" s="30">
        <v>23012</v>
      </c>
      <c r="W1074" s="30"/>
      <c r="X1074" s="34">
        <v>55153</v>
      </c>
      <c r="Y1074" s="16">
        <v>1</v>
      </c>
      <c r="Z1074" s="75" t="str">
        <f t="shared" si="16"/>
        <v>CAISO_Hydro</v>
      </c>
      <c r="AA1074" s="75">
        <f>IF(IFERROR(MATCH(C1074,REN_Existing_Resources!E:E,0),FALSE),1,0)</f>
        <v>0</v>
      </c>
    </row>
    <row r="1075" spans="2:27" x14ac:dyDescent="0.25">
      <c r="B1075" s="29" t="s">
        <v>3334</v>
      </c>
      <c r="C1075" s="29" t="s">
        <v>3175</v>
      </c>
      <c r="D1075" s="29" t="s">
        <v>3471</v>
      </c>
      <c r="E1075" s="29" t="s">
        <v>3672</v>
      </c>
      <c r="F1075" s="7" t="s">
        <v>5108</v>
      </c>
      <c r="G1075" s="7"/>
      <c r="H1075" s="13" t="s">
        <v>3488</v>
      </c>
      <c r="I1075" s="7"/>
      <c r="J1075" s="30"/>
      <c r="K1075" s="31">
        <v>4.2</v>
      </c>
      <c r="L1075" s="31">
        <v>4.2</v>
      </c>
      <c r="M1075" s="31"/>
      <c r="N1075" s="32"/>
      <c r="O1075" s="32"/>
      <c r="P1075" s="32"/>
      <c r="Q1075" s="32"/>
      <c r="R1075" s="32"/>
      <c r="S1075" s="32"/>
      <c r="T1075" s="33">
        <v>0</v>
      </c>
      <c r="U1075" s="33">
        <v>1</v>
      </c>
      <c r="V1075" s="30">
        <v>41675</v>
      </c>
      <c r="W1075" s="30"/>
      <c r="X1075" s="34">
        <v>55153</v>
      </c>
      <c r="Y1075" s="16">
        <v>1</v>
      </c>
      <c r="Z1075" s="75" t="str">
        <f t="shared" si="16"/>
        <v>RenExistRes</v>
      </c>
      <c r="AA1075" s="75">
        <f>IF(IFERROR(MATCH(C1075,REN_Existing_Resources!E:E,0),FALSE),1,0)</f>
        <v>1</v>
      </c>
    </row>
    <row r="1076" spans="2:27" x14ac:dyDescent="0.25">
      <c r="B1076" s="29" t="s">
        <v>3334</v>
      </c>
      <c r="C1076" s="29" t="s">
        <v>424</v>
      </c>
      <c r="D1076" s="29" t="s">
        <v>3365</v>
      </c>
      <c r="E1076" s="29"/>
      <c r="F1076" s="7" t="s">
        <v>5109</v>
      </c>
      <c r="G1076" s="7"/>
      <c r="H1076" s="13" t="s">
        <v>3390</v>
      </c>
      <c r="I1076" s="7"/>
      <c r="J1076" s="30"/>
      <c r="K1076" s="31">
        <v>14</v>
      </c>
      <c r="L1076" s="31">
        <v>14</v>
      </c>
      <c r="M1076" s="31"/>
      <c r="N1076" s="32"/>
      <c r="O1076" s="32"/>
      <c r="P1076" s="32"/>
      <c r="Q1076" s="32"/>
      <c r="R1076" s="32"/>
      <c r="S1076" s="32"/>
      <c r="T1076" s="33">
        <v>0</v>
      </c>
      <c r="U1076" s="33">
        <v>1</v>
      </c>
      <c r="V1076" s="30">
        <v>17533</v>
      </c>
      <c r="W1076" s="30"/>
      <c r="X1076" s="34">
        <v>55153</v>
      </c>
      <c r="Y1076" s="16">
        <v>1</v>
      </c>
      <c r="Z1076" s="75" t="str">
        <f t="shared" si="16"/>
        <v>RenExistRes</v>
      </c>
      <c r="AA1076" s="75">
        <f>IF(IFERROR(MATCH(C1076,REN_Existing_Resources!E:E,0),FALSE),1,0)</f>
        <v>1</v>
      </c>
    </row>
    <row r="1077" spans="2:27" x14ac:dyDescent="0.25">
      <c r="B1077" s="29" t="s">
        <v>3334</v>
      </c>
      <c r="C1077" s="29" t="s">
        <v>757</v>
      </c>
      <c r="D1077" s="29" t="s">
        <v>134</v>
      </c>
      <c r="E1077" s="29" t="s">
        <v>3547</v>
      </c>
      <c r="F1077" s="7" t="s">
        <v>5110</v>
      </c>
      <c r="G1077" s="7"/>
      <c r="H1077" s="13" t="s">
        <v>3337</v>
      </c>
      <c r="I1077" s="7"/>
      <c r="J1077" s="30"/>
      <c r="K1077" s="31">
        <v>1.5</v>
      </c>
      <c r="L1077" s="31">
        <v>0</v>
      </c>
      <c r="M1077" s="31"/>
      <c r="N1077" s="32"/>
      <c r="O1077" s="32"/>
      <c r="P1077" s="32"/>
      <c r="Q1077" s="32"/>
      <c r="R1077" s="32"/>
      <c r="S1077" s="32"/>
      <c r="T1077" s="33">
        <v>0</v>
      </c>
      <c r="U1077" s="33">
        <v>1</v>
      </c>
      <c r="V1077" s="30">
        <v>41264</v>
      </c>
      <c r="W1077" s="30"/>
      <c r="X1077" s="34">
        <v>55153</v>
      </c>
      <c r="Y1077" s="16">
        <v>1</v>
      </c>
      <c r="Z1077" s="75" t="str">
        <f t="shared" si="16"/>
        <v>RenExistRes</v>
      </c>
      <c r="AA1077" s="75">
        <f>IF(IFERROR(MATCH(C1077,REN_Existing_Resources!E:E,0),FALSE),1,0)</f>
        <v>1</v>
      </c>
    </row>
    <row r="1078" spans="2:27" x14ac:dyDescent="0.25">
      <c r="B1078" s="7" t="s">
        <v>3334</v>
      </c>
      <c r="C1078" s="7" t="s">
        <v>3146</v>
      </c>
      <c r="D1078" s="7" t="s">
        <v>229</v>
      </c>
      <c r="E1078" s="7" t="s">
        <v>3392</v>
      </c>
      <c r="F1078" s="7" t="s">
        <v>5111</v>
      </c>
      <c r="G1078" s="7"/>
      <c r="H1078" s="7" t="s">
        <v>3488</v>
      </c>
      <c r="I1078" s="7"/>
      <c r="J1078" s="30"/>
      <c r="K1078" s="31">
        <v>3</v>
      </c>
      <c r="L1078" s="31">
        <v>3.2</v>
      </c>
      <c r="M1078" s="31"/>
      <c r="N1078" s="32"/>
      <c r="O1078" s="32"/>
      <c r="P1078" s="32"/>
      <c r="Q1078" s="32"/>
      <c r="R1078" s="32"/>
      <c r="S1078" s="32"/>
      <c r="T1078" s="33">
        <v>0</v>
      </c>
      <c r="U1078" s="33">
        <v>1</v>
      </c>
      <c r="V1078" s="30">
        <v>39821</v>
      </c>
      <c r="W1078" s="30"/>
      <c r="X1078" s="34">
        <v>55153</v>
      </c>
      <c r="Y1078" s="16">
        <v>1</v>
      </c>
      <c r="Z1078" s="75" t="str">
        <f t="shared" si="16"/>
        <v>RenExistRes</v>
      </c>
      <c r="AA1078" s="75">
        <f>IF(IFERROR(MATCH(C1078,REN_Existing_Resources!E:E,0),FALSE),1,0)</f>
        <v>1</v>
      </c>
    </row>
    <row r="1079" spans="2:27" x14ac:dyDescent="0.25">
      <c r="B1079" s="7" t="s">
        <v>3334</v>
      </c>
      <c r="C1079" s="7" t="s">
        <v>2734</v>
      </c>
      <c r="D1079" s="7" t="s">
        <v>3351</v>
      </c>
      <c r="E1079" s="29" t="s">
        <v>3418</v>
      </c>
      <c r="F1079" s="7" t="s">
        <v>5112</v>
      </c>
      <c r="G1079" s="7"/>
      <c r="H1079" s="7" t="s">
        <v>3404</v>
      </c>
      <c r="I1079" s="7"/>
      <c r="J1079" s="30"/>
      <c r="K1079" s="31">
        <v>61.5</v>
      </c>
      <c r="L1079" s="31">
        <v>5.22</v>
      </c>
      <c r="M1079" s="31"/>
      <c r="N1079" s="32"/>
      <c r="O1079" s="32"/>
      <c r="P1079" s="32"/>
      <c r="Q1079" s="32"/>
      <c r="R1079" s="32"/>
      <c r="S1079" s="32"/>
      <c r="T1079" s="33">
        <v>0</v>
      </c>
      <c r="U1079" s="33">
        <v>1</v>
      </c>
      <c r="V1079" s="30">
        <v>37499</v>
      </c>
      <c r="W1079" s="30"/>
      <c r="X1079" s="34">
        <v>55153</v>
      </c>
      <c r="Y1079" s="16">
        <v>1</v>
      </c>
      <c r="Z1079" s="75" t="str">
        <f t="shared" si="16"/>
        <v>RenExistRes</v>
      </c>
      <c r="AA1079" s="75">
        <f>IF(IFERROR(MATCH(C1079,REN_Existing_Resources!E:E,0),FALSE),1,0)</f>
        <v>1</v>
      </c>
    </row>
    <row r="1080" spans="2:27" x14ac:dyDescent="0.25">
      <c r="B1080" s="7" t="s">
        <v>3334</v>
      </c>
      <c r="C1080" s="7" t="s">
        <v>370</v>
      </c>
      <c r="D1080" s="7" t="s">
        <v>229</v>
      </c>
      <c r="E1080" s="7" t="s">
        <v>4052</v>
      </c>
      <c r="F1080" s="7" t="s">
        <v>5113</v>
      </c>
      <c r="G1080" s="7"/>
      <c r="H1080" s="7" t="s">
        <v>3390</v>
      </c>
      <c r="I1080" s="7"/>
      <c r="J1080" s="30"/>
      <c r="K1080" s="31">
        <v>14.5</v>
      </c>
      <c r="L1080" s="31">
        <v>14.5</v>
      </c>
      <c r="M1080" s="31"/>
      <c r="N1080" s="32"/>
      <c r="O1080" s="32"/>
      <c r="P1080" s="32"/>
      <c r="Q1080" s="32"/>
      <c r="R1080" s="32"/>
      <c r="S1080" s="32"/>
      <c r="T1080" s="33">
        <v>0</v>
      </c>
      <c r="U1080" s="33">
        <v>1</v>
      </c>
      <c r="V1080" s="30">
        <v>6211</v>
      </c>
      <c r="W1080" s="30"/>
      <c r="X1080" s="34">
        <v>55153</v>
      </c>
      <c r="Y1080" s="16">
        <v>1</v>
      </c>
      <c r="Z1080" s="75" t="str">
        <f t="shared" si="16"/>
        <v>RenExistRes</v>
      </c>
      <c r="AA1080" s="75">
        <f>IF(IFERROR(MATCH(C1080,REN_Existing_Resources!E:E,0),FALSE),1,0)</f>
        <v>1</v>
      </c>
    </row>
    <row r="1081" spans="2:27" x14ac:dyDescent="0.25">
      <c r="B1081" s="7" t="s">
        <v>3334</v>
      </c>
      <c r="C1081" s="7" t="s">
        <v>5114</v>
      </c>
      <c r="D1081" s="7" t="s">
        <v>229</v>
      </c>
      <c r="E1081" s="7" t="s">
        <v>4052</v>
      </c>
      <c r="F1081" s="7" t="s">
        <v>5115</v>
      </c>
      <c r="G1081" s="7"/>
      <c r="H1081" s="7" t="s">
        <v>3390</v>
      </c>
      <c r="I1081" s="7"/>
      <c r="J1081" s="30"/>
      <c r="K1081" s="31">
        <v>3.2</v>
      </c>
      <c r="L1081" s="31">
        <v>3.2</v>
      </c>
      <c r="M1081" s="31"/>
      <c r="N1081" s="32"/>
      <c r="O1081" s="32"/>
      <c r="P1081" s="32"/>
      <c r="Q1081" s="32"/>
      <c r="R1081" s="32"/>
      <c r="S1081" s="32"/>
      <c r="T1081" s="33">
        <v>0</v>
      </c>
      <c r="U1081" s="33">
        <v>1</v>
      </c>
      <c r="V1081" s="30">
        <v>31413</v>
      </c>
      <c r="W1081" s="30"/>
      <c r="X1081" s="34">
        <v>55153</v>
      </c>
      <c r="Y1081" s="16">
        <v>1</v>
      </c>
      <c r="Z1081" s="75" t="str">
        <f t="shared" si="16"/>
        <v>Unclassified</v>
      </c>
      <c r="AA1081" s="75">
        <f>IF(IFERROR(MATCH(C1081,REN_Existing_Resources!E:E,0),FALSE),1,0)</f>
        <v>0</v>
      </c>
    </row>
    <row r="1082" spans="2:27" x14ac:dyDescent="0.25">
      <c r="B1082" s="7" t="s">
        <v>3334</v>
      </c>
      <c r="C1082" s="7" t="s">
        <v>5116</v>
      </c>
      <c r="D1082" s="7" t="s">
        <v>134</v>
      </c>
      <c r="E1082" s="7" t="s">
        <v>3719</v>
      </c>
      <c r="F1082" s="7" t="s">
        <v>5117</v>
      </c>
      <c r="G1082" s="7"/>
      <c r="H1082" s="7" t="s">
        <v>3390</v>
      </c>
      <c r="I1082" s="7"/>
      <c r="J1082" s="30"/>
      <c r="K1082" s="31">
        <v>18.399999999999999</v>
      </c>
      <c r="L1082" s="31">
        <v>18.399999999999999</v>
      </c>
      <c r="M1082" s="31"/>
      <c r="N1082" s="32"/>
      <c r="O1082" s="32"/>
      <c r="P1082" s="32"/>
      <c r="Q1082" s="32"/>
      <c r="R1082" s="32"/>
      <c r="S1082" s="32"/>
      <c r="T1082" s="33">
        <v>0</v>
      </c>
      <c r="U1082" s="33">
        <v>1</v>
      </c>
      <c r="V1082" s="30">
        <v>3654</v>
      </c>
      <c r="W1082" s="30"/>
      <c r="X1082" s="34">
        <v>55153</v>
      </c>
      <c r="Y1082" s="16">
        <v>1</v>
      </c>
      <c r="Z1082" s="75" t="str">
        <f t="shared" si="16"/>
        <v>Unclassified</v>
      </c>
      <c r="AA1082" s="75">
        <f>IF(IFERROR(MATCH(C1082,REN_Existing_Resources!E:E,0),FALSE),1,0)</f>
        <v>0</v>
      </c>
    </row>
    <row r="1083" spans="2:27" x14ac:dyDescent="0.25">
      <c r="B1083" s="7" t="s">
        <v>3334</v>
      </c>
      <c r="C1083" s="7" t="s">
        <v>1808</v>
      </c>
      <c r="D1083" s="7" t="s">
        <v>3365</v>
      </c>
      <c r="E1083" s="7"/>
      <c r="F1083" s="7" t="s">
        <v>5118</v>
      </c>
      <c r="G1083" s="7"/>
      <c r="H1083" s="7" t="s">
        <v>3337</v>
      </c>
      <c r="I1083" s="7"/>
      <c r="J1083" s="30"/>
      <c r="K1083" s="31">
        <v>20</v>
      </c>
      <c r="L1083" s="31">
        <v>16.36</v>
      </c>
      <c r="M1083" s="31"/>
      <c r="N1083" s="32"/>
      <c r="O1083" s="32"/>
      <c r="P1083" s="32"/>
      <c r="Q1083" s="32"/>
      <c r="R1083" s="32"/>
      <c r="S1083" s="32"/>
      <c r="T1083" s="33">
        <v>0</v>
      </c>
      <c r="U1083" s="33">
        <v>1</v>
      </c>
      <c r="V1083" s="30">
        <v>42054</v>
      </c>
      <c r="W1083" s="30"/>
      <c r="X1083" s="34">
        <v>55153</v>
      </c>
      <c r="Y1083" s="16">
        <v>1</v>
      </c>
      <c r="Z1083" s="75" t="str">
        <f t="shared" si="16"/>
        <v>RenExistRes</v>
      </c>
      <c r="AA1083" s="75">
        <f>IF(IFERROR(MATCH(C1083,REN_Existing_Resources!E:E,0),FALSE),1,0)</f>
        <v>1</v>
      </c>
    </row>
    <row r="1084" spans="2:27" x14ac:dyDescent="0.25">
      <c r="B1084" s="7" t="s">
        <v>3334</v>
      </c>
      <c r="C1084" s="7" t="s">
        <v>1103</v>
      </c>
      <c r="D1084" s="7" t="s">
        <v>3460</v>
      </c>
      <c r="E1084" s="7" t="s">
        <v>771</v>
      </c>
      <c r="F1084" s="7" t="s">
        <v>5119</v>
      </c>
      <c r="G1084" s="7"/>
      <c r="H1084" s="7" t="s">
        <v>3404</v>
      </c>
      <c r="I1084" s="7"/>
      <c r="J1084" s="30"/>
      <c r="K1084" s="31">
        <v>38</v>
      </c>
      <c r="L1084" s="31">
        <v>3.52</v>
      </c>
      <c r="M1084" s="31"/>
      <c r="N1084" s="32"/>
      <c r="O1084" s="32"/>
      <c r="P1084" s="32"/>
      <c r="Q1084" s="32"/>
      <c r="R1084" s="32"/>
      <c r="S1084" s="32"/>
      <c r="T1084" s="33">
        <v>0</v>
      </c>
      <c r="U1084" s="33">
        <v>1</v>
      </c>
      <c r="V1084" s="30">
        <v>30674</v>
      </c>
      <c r="W1084" s="30"/>
      <c r="X1084" s="34">
        <v>55153</v>
      </c>
      <c r="Y1084" s="16"/>
      <c r="Z1084" s="75" t="str">
        <f t="shared" si="16"/>
        <v>RenExistRes</v>
      </c>
      <c r="AA1084" s="75">
        <f>IF(IFERROR(MATCH(C1084,REN_Existing_Resources!E:E,0),FALSE),1,0)</f>
        <v>1</v>
      </c>
    </row>
    <row r="1085" spans="2:27" x14ac:dyDescent="0.25">
      <c r="B1085" s="7" t="s">
        <v>3334</v>
      </c>
      <c r="C1085" s="7" t="s">
        <v>2112</v>
      </c>
      <c r="D1085" s="7" t="s">
        <v>3365</v>
      </c>
      <c r="E1085" s="7"/>
      <c r="F1085" s="7" t="s">
        <v>5120</v>
      </c>
      <c r="G1085" s="7"/>
      <c r="H1085" s="7" t="s">
        <v>3404</v>
      </c>
      <c r="I1085" s="7"/>
      <c r="J1085" s="30"/>
      <c r="K1085" s="31">
        <v>120</v>
      </c>
      <c r="L1085" s="31">
        <v>19.510000000000002</v>
      </c>
      <c r="M1085" s="31"/>
      <c r="N1085" s="32"/>
      <c r="O1085" s="32"/>
      <c r="P1085" s="32"/>
      <c r="Q1085" s="32"/>
      <c r="R1085" s="32"/>
      <c r="S1085" s="32"/>
      <c r="T1085" s="33">
        <v>0</v>
      </c>
      <c r="U1085" s="33">
        <v>1</v>
      </c>
      <c r="V1085" s="30">
        <v>40936</v>
      </c>
      <c r="W1085" s="30"/>
      <c r="X1085" s="34">
        <v>55153</v>
      </c>
      <c r="Y1085" s="16"/>
      <c r="Z1085" s="75" t="str">
        <f t="shared" si="16"/>
        <v>RenExistRes</v>
      </c>
      <c r="AA1085" s="75">
        <f>IF(IFERROR(MATCH(C1085,REN_Existing_Resources!E:E,0),FALSE),1,0)</f>
        <v>1</v>
      </c>
    </row>
    <row r="1086" spans="2:27" x14ac:dyDescent="0.25">
      <c r="B1086" s="7" t="s">
        <v>3334</v>
      </c>
      <c r="C1086" s="7" t="s">
        <v>5121</v>
      </c>
      <c r="D1086" s="7" t="s">
        <v>3339</v>
      </c>
      <c r="E1086" s="7" t="s">
        <v>3340</v>
      </c>
      <c r="F1086" s="7" t="s">
        <v>5122</v>
      </c>
      <c r="G1086" s="7" t="s">
        <v>5123</v>
      </c>
      <c r="H1086" s="7" t="s">
        <v>3362</v>
      </c>
      <c r="I1086" s="7"/>
      <c r="J1086" s="30" t="s">
        <v>3841</v>
      </c>
      <c r="K1086" s="31">
        <v>85</v>
      </c>
      <c r="L1086" s="31">
        <v>85</v>
      </c>
      <c r="M1086" s="31">
        <v>84.149988780001493</v>
      </c>
      <c r="N1086" s="32">
        <v>9281.1736958435067</v>
      </c>
      <c r="O1086" s="32">
        <v>5596.3159034976052</v>
      </c>
      <c r="P1086" s="32">
        <v>5600.3785512839631</v>
      </c>
      <c r="Q1086" s="32">
        <v>43.066660924445209</v>
      </c>
      <c r="R1086" s="32">
        <v>42.499994333334087</v>
      </c>
      <c r="S1086" s="32"/>
      <c r="T1086" s="33">
        <v>1</v>
      </c>
      <c r="U1086" s="33">
        <v>0</v>
      </c>
      <c r="V1086" s="30">
        <v>31778</v>
      </c>
      <c r="W1086" s="30"/>
      <c r="X1086" s="34">
        <v>55153</v>
      </c>
      <c r="Y1086" s="16"/>
      <c r="Z1086" s="75" t="str">
        <f t="shared" si="16"/>
        <v>CAISO_Peaker1</v>
      </c>
      <c r="AA1086" s="75">
        <f>IF(IFERROR(MATCH(C1086,REN_Existing_Resources!E:E,0),FALSE),1,0)</f>
        <v>0</v>
      </c>
    </row>
    <row r="1087" spans="2:27" x14ac:dyDescent="0.25">
      <c r="B1087" s="7" t="s">
        <v>3334</v>
      </c>
      <c r="C1087" s="7" t="s">
        <v>5124</v>
      </c>
      <c r="D1087" s="7" t="s">
        <v>134</v>
      </c>
      <c r="E1087" s="7" t="s">
        <v>3547</v>
      </c>
      <c r="F1087" s="7" t="s">
        <v>5125</v>
      </c>
      <c r="G1087" s="7"/>
      <c r="H1087" s="7" t="s">
        <v>3390</v>
      </c>
      <c r="I1087" s="7"/>
      <c r="J1087" s="30" t="s">
        <v>3391</v>
      </c>
      <c r="K1087" s="31">
        <v>2.5</v>
      </c>
      <c r="L1087" s="31">
        <v>0.14000000000000001</v>
      </c>
      <c r="M1087" s="31"/>
      <c r="N1087" s="32"/>
      <c r="O1087" s="32"/>
      <c r="P1087" s="32"/>
      <c r="Q1087" s="32"/>
      <c r="R1087" s="32"/>
      <c r="S1087" s="32"/>
      <c r="T1087" s="33">
        <v>0</v>
      </c>
      <c r="U1087" s="33">
        <v>1</v>
      </c>
      <c r="V1087" s="30">
        <v>31444</v>
      </c>
      <c r="W1087" s="30"/>
      <c r="X1087" s="34">
        <v>55153</v>
      </c>
      <c r="Y1087" s="16"/>
      <c r="Z1087" s="75" t="str">
        <f t="shared" si="16"/>
        <v>CAISO_Hydro</v>
      </c>
      <c r="AA1087" s="75">
        <f>IF(IFERROR(MATCH(C1087,REN_Existing_Resources!E:E,0),FALSE),1,0)</f>
        <v>0</v>
      </c>
    </row>
    <row r="1088" spans="2:27" x14ac:dyDescent="0.25">
      <c r="B1088" s="7" t="s">
        <v>3334</v>
      </c>
      <c r="C1088" s="7" t="s">
        <v>161</v>
      </c>
      <c r="D1088" s="7" t="s">
        <v>3365</v>
      </c>
      <c r="E1088" s="7"/>
      <c r="F1088" s="7" t="s">
        <v>5126</v>
      </c>
      <c r="G1088" s="7"/>
      <c r="H1088" s="7" t="s">
        <v>3488</v>
      </c>
      <c r="I1088" s="7"/>
      <c r="J1088" s="30"/>
      <c r="K1088" s="31">
        <v>63</v>
      </c>
      <c r="L1088" s="31">
        <v>47.87</v>
      </c>
      <c r="M1088" s="31"/>
      <c r="N1088" s="32"/>
      <c r="O1088" s="32"/>
      <c r="P1088" s="32"/>
      <c r="Q1088" s="32"/>
      <c r="R1088" s="32"/>
      <c r="S1088" s="32"/>
      <c r="T1088" s="33">
        <v>0</v>
      </c>
      <c r="U1088" s="33">
        <v>1</v>
      </c>
      <c r="V1088" s="30">
        <v>32080</v>
      </c>
      <c r="W1088" s="30"/>
      <c r="X1088" s="34">
        <v>55153</v>
      </c>
      <c r="Y1088" s="16"/>
      <c r="Z1088" s="75" t="str">
        <f t="shared" si="16"/>
        <v>RenExistRes</v>
      </c>
      <c r="AA1088" s="75">
        <f>IF(IFERROR(MATCH(C1088,REN_Existing_Resources!E:E,0),FALSE),1,0)</f>
        <v>1</v>
      </c>
    </row>
    <row r="1089" spans="2:27" x14ac:dyDescent="0.25">
      <c r="B1089" s="7" t="s">
        <v>3334</v>
      </c>
      <c r="C1089" s="7" t="s">
        <v>5127</v>
      </c>
      <c r="D1089" s="7" t="s">
        <v>3339</v>
      </c>
      <c r="E1089" s="7" t="s">
        <v>3340</v>
      </c>
      <c r="F1089" s="7" t="s">
        <v>5128</v>
      </c>
      <c r="G1089" s="7" t="s">
        <v>5129</v>
      </c>
      <c r="H1089" s="7" t="s">
        <v>3362</v>
      </c>
      <c r="I1089" s="7"/>
      <c r="J1089" s="30" t="s">
        <v>3841</v>
      </c>
      <c r="K1089" s="31">
        <v>78</v>
      </c>
      <c r="L1089" s="31">
        <v>74.3</v>
      </c>
      <c r="M1089" s="31">
        <v>60.06</v>
      </c>
      <c r="N1089" s="32">
        <v>8516.8433999999997</v>
      </c>
      <c r="O1089" s="32">
        <v>5595.9910806443413</v>
      </c>
      <c r="P1089" s="32">
        <v>5729.1587427333216</v>
      </c>
      <c r="Q1089" s="32">
        <v>51.25714285714286</v>
      </c>
      <c r="R1089" s="32">
        <v>50.7</v>
      </c>
      <c r="S1089" s="32"/>
      <c r="T1089" s="33">
        <v>1</v>
      </c>
      <c r="U1089" s="33">
        <v>0</v>
      </c>
      <c r="V1089" s="30">
        <v>31168</v>
      </c>
      <c r="W1089" s="30"/>
      <c r="X1089" s="34">
        <v>55153</v>
      </c>
      <c r="Y1089" s="16"/>
      <c r="Z1089" s="75" t="str">
        <f t="shared" si="16"/>
        <v>CAISO_Peaker1</v>
      </c>
      <c r="AA1089" s="75">
        <f>IF(IFERROR(MATCH(C1089,REN_Existing_Resources!E:E,0),FALSE),1,0)</f>
        <v>0</v>
      </c>
    </row>
    <row r="1090" spans="2:27" x14ac:dyDescent="0.25">
      <c r="B1090" s="7" t="s">
        <v>3334</v>
      </c>
      <c r="C1090" s="7" t="s">
        <v>5130</v>
      </c>
      <c r="D1090" s="7" t="s">
        <v>3339</v>
      </c>
      <c r="E1090" s="7" t="s">
        <v>3340</v>
      </c>
      <c r="F1090" s="7" t="s">
        <v>5131</v>
      </c>
      <c r="G1090" s="7" t="s">
        <v>5132</v>
      </c>
      <c r="H1090" s="7" t="s">
        <v>3362</v>
      </c>
      <c r="I1090" s="7"/>
      <c r="J1090" s="30" t="s">
        <v>3841</v>
      </c>
      <c r="K1090" s="31">
        <v>78.11</v>
      </c>
      <c r="L1090" s="31">
        <v>75.900000000000006</v>
      </c>
      <c r="M1090" s="31">
        <v>60.1447</v>
      </c>
      <c r="N1090" s="32">
        <v>8528.8543329999993</v>
      </c>
      <c r="O1090" s="32">
        <v>5595.9910806443413</v>
      </c>
      <c r="P1090" s="32">
        <v>5729.1587427333216</v>
      </c>
      <c r="Q1090" s="32">
        <v>51.329428571428572</v>
      </c>
      <c r="R1090" s="32">
        <v>50.771500000000003</v>
      </c>
      <c r="S1090" s="32"/>
      <c r="T1090" s="33">
        <v>1</v>
      </c>
      <c r="U1090" s="33">
        <v>0</v>
      </c>
      <c r="V1090" s="30">
        <v>31168</v>
      </c>
      <c r="W1090" s="30"/>
      <c r="X1090" s="34">
        <v>55153</v>
      </c>
      <c r="Y1090" s="16"/>
      <c r="Z1090" s="75" t="str">
        <f t="shared" si="16"/>
        <v>CAISO_Peaker1</v>
      </c>
      <c r="AA1090" s="75">
        <f>IF(IFERROR(MATCH(C1090,REN_Existing_Resources!E:E,0),FALSE),1,0)</f>
        <v>0</v>
      </c>
    </row>
    <row r="1091" spans="2:27" x14ac:dyDescent="0.25">
      <c r="B1091" s="7" t="s">
        <v>3334</v>
      </c>
      <c r="C1091" s="7" t="s">
        <v>3178</v>
      </c>
      <c r="D1091" s="7" t="s">
        <v>3460</v>
      </c>
      <c r="E1091" s="7" t="s">
        <v>771</v>
      </c>
      <c r="F1091" s="7" t="s">
        <v>5133</v>
      </c>
      <c r="G1091" s="7"/>
      <c r="H1091" s="7" t="s">
        <v>3404</v>
      </c>
      <c r="I1091" s="7"/>
      <c r="J1091" s="30"/>
      <c r="K1091" s="31">
        <v>17.100000000000001</v>
      </c>
      <c r="L1091" s="31">
        <v>1.52</v>
      </c>
      <c r="M1091" s="31"/>
      <c r="N1091" s="32"/>
      <c r="O1091" s="32"/>
      <c r="P1091" s="32"/>
      <c r="Q1091" s="32"/>
      <c r="R1091" s="32"/>
      <c r="S1091" s="32"/>
      <c r="T1091" s="33">
        <v>0</v>
      </c>
      <c r="U1091" s="33">
        <v>1</v>
      </c>
      <c r="V1091" s="30">
        <v>31411</v>
      </c>
      <c r="W1091" s="30"/>
      <c r="X1091" s="34">
        <v>55153</v>
      </c>
      <c r="Y1091" s="16"/>
      <c r="Z1091" s="75" t="str">
        <f t="shared" si="16"/>
        <v>RenExistRes</v>
      </c>
      <c r="AA1091" s="75">
        <f>IF(IFERROR(MATCH(C1091,REN_Existing_Resources!E:E,0),FALSE),1,0)</f>
        <v>1</v>
      </c>
    </row>
    <row r="1092" spans="2:27" x14ac:dyDescent="0.25">
      <c r="B1092" s="7" t="s">
        <v>3334</v>
      </c>
      <c r="C1092" s="7" t="s">
        <v>5134</v>
      </c>
      <c r="D1092" s="7" t="s">
        <v>3339</v>
      </c>
      <c r="E1092" s="7" t="s">
        <v>3340</v>
      </c>
      <c r="F1092" s="7" t="s">
        <v>5135</v>
      </c>
      <c r="G1092" s="7" t="s">
        <v>5136</v>
      </c>
      <c r="H1092" s="7" t="s">
        <v>3362</v>
      </c>
      <c r="I1092" s="7"/>
      <c r="J1092" s="30" t="s">
        <v>3841</v>
      </c>
      <c r="K1092" s="31">
        <v>81.41</v>
      </c>
      <c r="L1092" s="31">
        <v>78.400000000000006</v>
      </c>
      <c r="M1092" s="31">
        <v>62.685699999999997</v>
      </c>
      <c r="N1092" s="32">
        <v>8889.1823229999991</v>
      </c>
      <c r="O1092" s="32">
        <v>5595.9910806443413</v>
      </c>
      <c r="P1092" s="32">
        <v>5729.1587427333216</v>
      </c>
      <c r="Q1092" s="32">
        <v>53.497999999999998</v>
      </c>
      <c r="R1092" s="32">
        <v>52.916499999999999</v>
      </c>
      <c r="S1092" s="32"/>
      <c r="T1092" s="33">
        <v>1</v>
      </c>
      <c r="U1092" s="33">
        <v>0</v>
      </c>
      <c r="V1092" s="30">
        <v>31168</v>
      </c>
      <c r="W1092" s="30"/>
      <c r="X1092" s="34">
        <v>55153</v>
      </c>
      <c r="Y1092" s="16"/>
      <c r="Z1092" s="75" t="str">
        <f t="shared" si="16"/>
        <v>CAISO_Peaker1</v>
      </c>
      <c r="AA1092" s="75">
        <f>IF(IFERROR(MATCH(C1092,REN_Existing_Resources!E:E,0),FALSE),1,0)</f>
        <v>0</v>
      </c>
    </row>
    <row r="1093" spans="2:27" x14ac:dyDescent="0.25">
      <c r="B1093" s="7" t="s">
        <v>3334</v>
      </c>
      <c r="C1093" s="7" t="s">
        <v>5137</v>
      </c>
      <c r="D1093" s="7" t="s">
        <v>3339</v>
      </c>
      <c r="E1093" s="7" t="s">
        <v>3340</v>
      </c>
      <c r="F1093" s="7" t="s">
        <v>5138</v>
      </c>
      <c r="G1093" s="7" t="s">
        <v>5139</v>
      </c>
      <c r="H1093" s="7" t="s">
        <v>3362</v>
      </c>
      <c r="I1093" s="7"/>
      <c r="J1093" s="30" t="s">
        <v>3841</v>
      </c>
      <c r="K1093" s="31">
        <v>81.44</v>
      </c>
      <c r="L1093" s="31">
        <v>77.25</v>
      </c>
      <c r="M1093" s="31">
        <v>62.708799999999997</v>
      </c>
      <c r="N1093" s="32">
        <v>8892.4580319999986</v>
      </c>
      <c r="O1093" s="32">
        <v>5595.9910806443413</v>
      </c>
      <c r="P1093" s="32">
        <v>5729.1587427333216</v>
      </c>
      <c r="Q1093" s="32">
        <v>53.517714285714284</v>
      </c>
      <c r="R1093" s="32">
        <v>52.936</v>
      </c>
      <c r="S1093" s="32"/>
      <c r="T1093" s="33">
        <v>1</v>
      </c>
      <c r="U1093" s="33">
        <v>0</v>
      </c>
      <c r="V1093" s="30">
        <v>31168</v>
      </c>
      <c r="W1093" s="30"/>
      <c r="X1093" s="34">
        <v>55153</v>
      </c>
      <c r="Y1093" s="16"/>
      <c r="Z1093" s="75" t="str">
        <f t="shared" si="16"/>
        <v>CAISO_Peaker1</v>
      </c>
      <c r="AA1093" s="75">
        <f>IF(IFERROR(MATCH(C1093,REN_Existing_Resources!E:E,0),FALSE),1,0)</f>
        <v>0</v>
      </c>
    </row>
    <row r="1094" spans="2:27" x14ac:dyDescent="0.25">
      <c r="B1094" s="7" t="s">
        <v>3334</v>
      </c>
      <c r="C1094" s="7" t="s">
        <v>5140</v>
      </c>
      <c r="D1094" s="7" t="s">
        <v>3365</v>
      </c>
      <c r="E1094" s="7"/>
      <c r="F1094" s="7" t="s">
        <v>5141</v>
      </c>
      <c r="G1094" s="7" t="s">
        <v>5142</v>
      </c>
      <c r="H1094" s="7" t="s">
        <v>3362</v>
      </c>
      <c r="I1094" s="7"/>
      <c r="J1094" s="30" t="s">
        <v>3841</v>
      </c>
      <c r="K1094" s="31">
        <v>46.05</v>
      </c>
      <c r="L1094" s="31">
        <v>45.6</v>
      </c>
      <c r="M1094" s="31">
        <v>45.589500000000001</v>
      </c>
      <c r="N1094" s="32">
        <v>5028.2132583479788</v>
      </c>
      <c r="O1094" s="32">
        <v>3091.585604805764</v>
      </c>
      <c r="P1094" s="32">
        <v>3014.9119419357226</v>
      </c>
      <c r="Q1094" s="32">
        <v>64.745166959578214</v>
      </c>
      <c r="R1094" s="32">
        <v>64.745166959578214</v>
      </c>
      <c r="S1094" s="32"/>
      <c r="T1094" s="33">
        <v>1</v>
      </c>
      <c r="U1094" s="33">
        <v>0</v>
      </c>
      <c r="V1094" s="30">
        <v>32252</v>
      </c>
      <c r="W1094" s="30"/>
      <c r="X1094" s="34">
        <v>55153</v>
      </c>
      <c r="Y1094" s="16"/>
      <c r="Z1094" s="75" t="str">
        <f t="shared" si="16"/>
        <v>CAISO_Peaker1</v>
      </c>
      <c r="AA1094" s="75">
        <f>IF(IFERROR(MATCH(C1094,REN_Existing_Resources!E:E,0),FALSE),1,0)</f>
        <v>0</v>
      </c>
    </row>
    <row r="1095" spans="2:27" x14ac:dyDescent="0.25">
      <c r="B1095" s="7" t="s">
        <v>5143</v>
      </c>
      <c r="C1095" s="77" t="s">
        <v>5311</v>
      </c>
      <c r="D1095" s="7" t="s">
        <v>5144</v>
      </c>
      <c r="E1095" s="7"/>
      <c r="F1095" s="7" t="s">
        <v>5145</v>
      </c>
      <c r="G1095" s="7" t="s">
        <v>5146</v>
      </c>
      <c r="H1095" s="7" t="s">
        <v>3773</v>
      </c>
      <c r="I1095" s="7"/>
      <c r="J1095" s="30" t="s">
        <v>3775</v>
      </c>
      <c r="K1095" s="31">
        <v>207.34866666666667</v>
      </c>
      <c r="L1095" s="31">
        <v>207.34866666666667</v>
      </c>
      <c r="M1095" s="31">
        <v>103.67433333333334</v>
      </c>
      <c r="N1095" s="32">
        <v>24179.136980831769</v>
      </c>
      <c r="O1095" s="32">
        <v>10543.832267903847</v>
      </c>
      <c r="P1095" s="32">
        <v>10543.832267903847</v>
      </c>
      <c r="Q1095" s="32">
        <v>39.749992041942527</v>
      </c>
      <c r="R1095" s="32">
        <v>39.749992041942527</v>
      </c>
      <c r="S1095" s="32"/>
      <c r="T1095" s="33">
        <v>1</v>
      </c>
      <c r="U1095" s="33">
        <v>1</v>
      </c>
      <c r="V1095" s="30">
        <v>31413</v>
      </c>
      <c r="W1095" s="30"/>
      <c r="X1095" s="34">
        <v>55153</v>
      </c>
      <c r="Y1095" s="16"/>
      <c r="Z1095" s="75" t="str">
        <f t="shared" ref="Z1095:Z1104" si="17">IF(J1095="",IF(AA1095,"RenExistRes","Unclassified"),J1095)</f>
        <v>CAISO_Nuclear</v>
      </c>
      <c r="AA1095" s="75">
        <f>IF(IFERROR(MATCH(C1095,REN_Existing_Resources!E:E,0),FALSE),1,0)</f>
        <v>0</v>
      </c>
    </row>
    <row r="1096" spans="2:27" x14ac:dyDescent="0.25">
      <c r="B1096" s="7" t="s">
        <v>5143</v>
      </c>
      <c r="C1096" s="77" t="s">
        <v>5311</v>
      </c>
      <c r="D1096" s="7" t="s">
        <v>5144</v>
      </c>
      <c r="E1096" s="7"/>
      <c r="F1096" s="7" t="s">
        <v>5147</v>
      </c>
      <c r="G1096" s="7" t="s">
        <v>5148</v>
      </c>
      <c r="H1096" s="7" t="s">
        <v>3773</v>
      </c>
      <c r="I1096" s="7"/>
      <c r="J1096" s="30" t="s">
        <v>3775</v>
      </c>
      <c r="K1096" s="31">
        <v>207.34866666666667</v>
      </c>
      <c r="L1096" s="31">
        <v>207.34866666666667</v>
      </c>
      <c r="M1096" s="31">
        <v>103.67433333333334</v>
      </c>
      <c r="N1096" s="32">
        <v>24179.136980831769</v>
      </c>
      <c r="O1096" s="32">
        <v>10543.832267903847</v>
      </c>
      <c r="P1096" s="32">
        <v>10543.832267903847</v>
      </c>
      <c r="Q1096" s="32">
        <v>39.749992041942527</v>
      </c>
      <c r="R1096" s="32">
        <v>39.749992041942527</v>
      </c>
      <c r="S1096" s="32"/>
      <c r="T1096" s="33">
        <v>1</v>
      </c>
      <c r="U1096" s="33">
        <v>1</v>
      </c>
      <c r="V1096" s="30">
        <v>31656</v>
      </c>
      <c r="W1096" s="30"/>
      <c r="X1096" s="34">
        <v>55153</v>
      </c>
      <c r="Y1096" s="16"/>
      <c r="Z1096" s="75" t="str">
        <f t="shared" si="17"/>
        <v>CAISO_Nuclear</v>
      </c>
      <c r="AA1096" s="75">
        <f>IF(IFERROR(MATCH(C1096,REN_Existing_Resources!E:E,0),FALSE),1,0)</f>
        <v>0</v>
      </c>
    </row>
    <row r="1097" spans="2:27" x14ac:dyDescent="0.25">
      <c r="B1097" s="7" t="s">
        <v>5143</v>
      </c>
      <c r="C1097" s="77" t="s">
        <v>5311</v>
      </c>
      <c r="D1097" s="7" t="s">
        <v>5144</v>
      </c>
      <c r="E1097" s="7"/>
      <c r="F1097" s="7" t="s">
        <v>5149</v>
      </c>
      <c r="G1097" s="7" t="s">
        <v>5150</v>
      </c>
      <c r="H1097" s="7" t="s">
        <v>3773</v>
      </c>
      <c r="I1097" s="7"/>
      <c r="J1097" s="30" t="s">
        <v>3775</v>
      </c>
      <c r="K1097" s="31">
        <v>207.34866666666667</v>
      </c>
      <c r="L1097" s="31">
        <v>207.34866666666667</v>
      </c>
      <c r="M1097" s="31">
        <v>103.67433333333334</v>
      </c>
      <c r="N1097" s="32">
        <v>24179.136980831769</v>
      </c>
      <c r="O1097" s="32">
        <v>10543.832267903847</v>
      </c>
      <c r="P1097" s="32">
        <v>10543.832267903847</v>
      </c>
      <c r="Q1097" s="32">
        <v>39.749992041942527</v>
      </c>
      <c r="R1097" s="32">
        <v>39.749992041942527</v>
      </c>
      <c r="S1097" s="32"/>
      <c r="T1097" s="33">
        <v>1</v>
      </c>
      <c r="U1097" s="33">
        <v>1</v>
      </c>
      <c r="V1097" s="30">
        <v>32143</v>
      </c>
      <c r="W1097" s="30"/>
      <c r="X1097" s="34">
        <v>55153</v>
      </c>
      <c r="Y1097" s="16"/>
      <c r="Z1097" s="75" t="str">
        <f t="shared" si="17"/>
        <v>CAISO_Nuclear</v>
      </c>
      <c r="AA1097" s="75">
        <f>IF(IFERROR(MATCH(C1097,REN_Existing_Resources!E:E,0),FALSE),1,0)</f>
        <v>0</v>
      </c>
    </row>
    <row r="1098" spans="2:27" x14ac:dyDescent="0.25">
      <c r="B1098" s="7" t="s">
        <v>5143</v>
      </c>
      <c r="C1098" s="77" t="s">
        <v>5310</v>
      </c>
      <c r="D1098" s="7" t="s">
        <v>5144</v>
      </c>
      <c r="E1098" s="7"/>
      <c r="F1098" s="7" t="s">
        <v>5151</v>
      </c>
      <c r="G1098" s="7"/>
      <c r="H1098" s="7" t="s">
        <v>3390</v>
      </c>
      <c r="I1098" s="7"/>
      <c r="J1098" s="30" t="s">
        <v>3391</v>
      </c>
      <c r="K1098" s="31">
        <v>796.84799999999996</v>
      </c>
      <c r="L1098" s="31">
        <v>796.84799999999996</v>
      </c>
      <c r="M1098" s="31"/>
      <c r="N1098" s="32"/>
      <c r="O1098" s="32"/>
      <c r="P1098" s="32"/>
      <c r="Q1098" s="32"/>
      <c r="R1098" s="32"/>
      <c r="S1098" s="32"/>
      <c r="T1098" s="33"/>
      <c r="U1098" s="33"/>
      <c r="V1098" s="30">
        <v>1</v>
      </c>
      <c r="W1098" s="30"/>
      <c r="X1098" s="34">
        <v>55153</v>
      </c>
      <c r="Y1098" s="16"/>
      <c r="Z1098" s="75" t="str">
        <f t="shared" si="17"/>
        <v>CAISO_Hydro</v>
      </c>
      <c r="AA1098" s="75">
        <f>IF(IFERROR(MATCH(C1098,REN_Existing_Resources!E:E,0),FALSE),1,0)</f>
        <v>0</v>
      </c>
    </row>
    <row r="1099" spans="2:27" x14ac:dyDescent="0.25">
      <c r="B1099" s="7" t="s">
        <v>4857</v>
      </c>
      <c r="C1099" s="77" t="s">
        <v>5312</v>
      </c>
      <c r="D1099" s="7" t="s">
        <v>3351</v>
      </c>
      <c r="E1099" s="7" t="s">
        <v>3352</v>
      </c>
      <c r="F1099" s="7" t="s">
        <v>5152</v>
      </c>
      <c r="G1099" s="7" t="s">
        <v>5153</v>
      </c>
      <c r="H1099" s="7" t="s">
        <v>3461</v>
      </c>
      <c r="I1099" s="7"/>
      <c r="J1099" s="30" t="s">
        <v>3357</v>
      </c>
      <c r="K1099" s="31">
        <v>65</v>
      </c>
      <c r="L1099" s="31">
        <v>65</v>
      </c>
      <c r="M1099" s="31">
        <v>19.5</v>
      </c>
      <c r="N1099" s="32">
        <v>1468.9697887323946</v>
      </c>
      <c r="O1099" s="32">
        <v>9673.0317144244782</v>
      </c>
      <c r="P1099" s="32">
        <v>18601.002266472395</v>
      </c>
      <c r="Q1099" s="32">
        <v>73.239436619718319</v>
      </c>
      <c r="R1099" s="32">
        <v>73.239436619718319</v>
      </c>
      <c r="S1099" s="32"/>
      <c r="T1099" s="33">
        <v>1</v>
      </c>
      <c r="U1099" s="33">
        <v>1</v>
      </c>
      <c r="V1099" s="30">
        <v>42522</v>
      </c>
      <c r="W1099" s="30"/>
      <c r="X1099" s="34">
        <v>55153</v>
      </c>
      <c r="Y1099" s="16"/>
      <c r="Z1099" s="75" t="str">
        <f t="shared" si="17"/>
        <v>CAISO_Peaker2</v>
      </c>
      <c r="AA1099" s="75">
        <f>IF(IFERROR(MATCH(C1099,REN_Existing_Resources!E:E,0),FALSE),1,0)</f>
        <v>0</v>
      </c>
    </row>
    <row r="1100" spans="2:27" x14ac:dyDescent="0.25">
      <c r="B1100" s="7" t="s">
        <v>5154</v>
      </c>
      <c r="C1100" s="77" t="s">
        <v>5313</v>
      </c>
      <c r="D1100" s="7" t="s">
        <v>3339</v>
      </c>
      <c r="E1100" s="7"/>
      <c r="F1100" s="7" t="s">
        <v>5155</v>
      </c>
      <c r="G1100" s="7"/>
      <c r="H1100" s="7" t="s">
        <v>3461</v>
      </c>
      <c r="I1100" s="7"/>
      <c r="J1100" s="30" t="s">
        <v>3841</v>
      </c>
      <c r="K1100" s="196">
        <v>262</v>
      </c>
      <c r="L1100" s="196">
        <v>262</v>
      </c>
      <c r="M1100" s="31"/>
      <c r="N1100" s="32"/>
      <c r="O1100" s="32"/>
      <c r="P1100" s="32"/>
      <c r="Q1100" s="32"/>
      <c r="R1100" s="32"/>
      <c r="S1100" s="32"/>
      <c r="T1100" s="33">
        <v>1</v>
      </c>
      <c r="U1100" s="33">
        <v>0</v>
      </c>
      <c r="V1100" s="30">
        <v>43831</v>
      </c>
      <c r="W1100" s="30"/>
      <c r="X1100" s="34">
        <v>55153</v>
      </c>
      <c r="Y1100" s="16"/>
      <c r="Z1100" s="75" t="str">
        <f t="shared" si="17"/>
        <v>CAISO_Peaker1</v>
      </c>
      <c r="AA1100" s="75">
        <f>IF(IFERROR(MATCH(C1100,REN_Existing_Resources!E:E,0),FALSE),1,0)</f>
        <v>0</v>
      </c>
    </row>
    <row r="1101" spans="2:27" x14ac:dyDescent="0.25">
      <c r="B1101" s="7" t="s">
        <v>5156</v>
      </c>
      <c r="C1101" s="77" t="s">
        <v>5314</v>
      </c>
      <c r="D1101" s="7" t="s">
        <v>3351</v>
      </c>
      <c r="E1101" s="7" t="s">
        <v>3352</v>
      </c>
      <c r="F1101" s="7" t="s">
        <v>5157</v>
      </c>
      <c r="G1101" s="7"/>
      <c r="H1101" s="7" t="s">
        <v>3461</v>
      </c>
      <c r="I1101" s="7"/>
      <c r="J1101" s="30" t="s">
        <v>3860</v>
      </c>
      <c r="K1101" s="31">
        <v>640</v>
      </c>
      <c r="L1101" s="31">
        <v>640</v>
      </c>
      <c r="M1101" s="31"/>
      <c r="N1101" s="32"/>
      <c r="O1101" s="32"/>
      <c r="P1101" s="32"/>
      <c r="Q1101" s="32"/>
      <c r="R1101" s="32"/>
      <c r="S1101" s="32"/>
      <c r="T1101" s="33">
        <v>1</v>
      </c>
      <c r="U1101" s="33">
        <v>0</v>
      </c>
      <c r="V1101" s="30">
        <v>43831</v>
      </c>
      <c r="W1101" s="30"/>
      <c r="X1101" s="34">
        <v>55153</v>
      </c>
      <c r="Y1101" s="16"/>
      <c r="Z1101" s="75" t="str">
        <f t="shared" si="17"/>
        <v>CAISO_CCGT1</v>
      </c>
      <c r="AA1101" s="75">
        <f>IF(IFERROR(MATCH(C1101,REN_Existing_Resources!E:E,0),FALSE),1,0)</f>
        <v>0</v>
      </c>
    </row>
    <row r="1102" spans="2:27" x14ac:dyDescent="0.25">
      <c r="B1102" s="7" t="s">
        <v>5156</v>
      </c>
      <c r="C1102" s="77" t="s">
        <v>5315</v>
      </c>
      <c r="D1102" s="7" t="s">
        <v>3351</v>
      </c>
      <c r="E1102" s="7" t="s">
        <v>3352</v>
      </c>
      <c r="F1102" s="7" t="s">
        <v>5158</v>
      </c>
      <c r="G1102" s="7"/>
      <c r="H1102" s="7" t="s">
        <v>3461</v>
      </c>
      <c r="I1102" s="7"/>
      <c r="J1102" s="30" t="s">
        <v>3860</v>
      </c>
      <c r="K1102" s="31">
        <v>644</v>
      </c>
      <c r="L1102" s="31">
        <v>644</v>
      </c>
      <c r="M1102" s="31"/>
      <c r="N1102" s="32"/>
      <c r="O1102" s="32"/>
      <c r="P1102" s="32"/>
      <c r="Q1102" s="32"/>
      <c r="R1102" s="32"/>
      <c r="S1102" s="32"/>
      <c r="T1102" s="33">
        <v>1</v>
      </c>
      <c r="U1102" s="33">
        <v>0</v>
      </c>
      <c r="V1102" s="30">
        <v>43831</v>
      </c>
      <c r="W1102" s="30"/>
      <c r="X1102" s="34">
        <v>55153</v>
      </c>
      <c r="Y1102" s="16"/>
      <c r="Z1102" s="75" t="str">
        <f t="shared" si="17"/>
        <v>CAISO_CCGT1</v>
      </c>
      <c r="AA1102" s="75">
        <f>IF(IFERROR(MATCH(C1102,REN_Existing_Resources!E:E,0),FALSE),1,0)</f>
        <v>0</v>
      </c>
    </row>
    <row r="1103" spans="2:27" x14ac:dyDescent="0.25">
      <c r="B1103" s="7" t="s">
        <v>5156</v>
      </c>
      <c r="C1103" s="77" t="s">
        <v>5316</v>
      </c>
      <c r="D1103" s="7" t="s">
        <v>3351</v>
      </c>
      <c r="E1103" s="7"/>
      <c r="F1103" s="7" t="s">
        <v>5159</v>
      </c>
      <c r="G1103" s="7"/>
      <c r="H1103" s="7" t="s">
        <v>3461</v>
      </c>
      <c r="I1103" s="7"/>
      <c r="J1103" s="30" t="s">
        <v>3841</v>
      </c>
      <c r="K1103" s="31">
        <v>98</v>
      </c>
      <c r="L1103" s="31">
        <v>98</v>
      </c>
      <c r="M1103" s="31"/>
      <c r="N1103" s="32"/>
      <c r="O1103" s="32"/>
      <c r="P1103" s="32"/>
      <c r="Q1103" s="32"/>
      <c r="R1103" s="32"/>
      <c r="S1103" s="32"/>
      <c r="T1103" s="33">
        <v>1</v>
      </c>
      <c r="U1103" s="33">
        <v>0</v>
      </c>
      <c r="V1103" s="30">
        <v>43831</v>
      </c>
      <c r="W1103" s="30"/>
      <c r="X1103" s="34">
        <v>55153</v>
      </c>
      <c r="Y1103" s="16"/>
      <c r="Z1103" s="75" t="str">
        <f t="shared" si="17"/>
        <v>CAISO_Peaker1</v>
      </c>
      <c r="AA1103" s="75">
        <f>IF(IFERROR(MATCH(C1103,REN_Existing_Resources!E:E,0),FALSE),1,0)</f>
        <v>0</v>
      </c>
    </row>
    <row r="1104" spans="2:27" x14ac:dyDescent="0.25">
      <c r="B1104" s="7" t="s">
        <v>5160</v>
      </c>
      <c r="C1104" s="77" t="s">
        <v>5317</v>
      </c>
      <c r="D1104" s="7" t="s">
        <v>3397</v>
      </c>
      <c r="E1104" s="29" t="s">
        <v>1901</v>
      </c>
      <c r="F1104" s="7" t="s">
        <v>5161</v>
      </c>
      <c r="G1104" s="7"/>
      <c r="H1104" s="7" t="s">
        <v>3461</v>
      </c>
      <c r="I1104" s="7"/>
      <c r="J1104" s="30" t="s">
        <v>3841</v>
      </c>
      <c r="K1104" s="31">
        <v>500</v>
      </c>
      <c r="L1104" s="31">
        <v>500</v>
      </c>
      <c r="M1104" s="31"/>
      <c r="N1104" s="32"/>
      <c r="O1104" s="32"/>
      <c r="P1104" s="32"/>
      <c r="Q1104" s="32"/>
      <c r="R1104" s="32"/>
      <c r="S1104" s="32"/>
      <c r="T1104" s="33">
        <v>1</v>
      </c>
      <c r="U1104" s="33">
        <v>0</v>
      </c>
      <c r="V1104" s="30">
        <v>43101</v>
      </c>
      <c r="W1104" s="30"/>
      <c r="X1104" s="34">
        <v>55153</v>
      </c>
      <c r="Y1104" s="16"/>
      <c r="Z1104" s="75" t="str">
        <f t="shared" si="17"/>
        <v>CAISO_Peaker1</v>
      </c>
      <c r="AA1104" s="75">
        <f>IF(IFERROR(MATCH(C1104,REN_Existing_Resources!E:E,0),FALSE),1,0)</f>
        <v>0</v>
      </c>
    </row>
  </sheetData>
  <autoFilter ref="A5:AA1104" xr:uid="{00000000-0009-0000-0000-000005000000}"/>
  <conditionalFormatting sqref="B962">
    <cfRule type="duplicateValues" dxfId="1" priority="1"/>
  </conditionalFormatting>
  <conditionalFormatting sqref="C962">
    <cfRule type="duplicateValues" dxfId="0" priority="2"/>
  </conditionalFormatting>
  <pageMargins left="0.7" right="0.7" top="0.75" bottom="0.75" header="0.3" footer="0.3"/>
  <pageSetup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421"/>
  <sheetViews>
    <sheetView topLeftCell="D1" zoomScale="80" zoomScaleNormal="80" workbookViewId="0">
      <selection activeCell="X2" sqref="X2"/>
    </sheetView>
  </sheetViews>
  <sheetFormatPr defaultRowHeight="15" x14ac:dyDescent="0.25"/>
  <cols>
    <col min="1" max="1" width="4.85546875" style="3" customWidth="1"/>
    <col min="2" max="2" width="5.5703125" style="3" bestFit="1" customWidth="1"/>
    <col min="3" max="3" width="25.28515625" style="3" bestFit="1" customWidth="1"/>
    <col min="4" max="4" width="50.28515625" style="3" customWidth="1"/>
    <col min="5" max="5" width="18.5703125" style="3" customWidth="1"/>
    <col min="6" max="6" width="17.7109375" style="3" customWidth="1"/>
    <col min="7" max="7" width="9.7109375" style="3" bestFit="1" customWidth="1"/>
    <col min="8" max="8" width="27.140625" style="3" bestFit="1" customWidth="1"/>
    <col min="9" max="9" width="23.5703125" style="3" bestFit="1" customWidth="1"/>
    <col min="10" max="10" width="12.7109375" style="3" bestFit="1" customWidth="1"/>
    <col min="11" max="11" width="15.85546875" style="3" bestFit="1" customWidth="1"/>
    <col min="12" max="12" width="14.140625" style="3" bestFit="1" customWidth="1"/>
    <col min="13" max="13" width="18.85546875" style="3" bestFit="1" customWidth="1"/>
    <col min="14" max="14" width="14.140625" style="4" bestFit="1" customWidth="1"/>
    <col min="15" max="15" width="12.7109375" style="4" customWidth="1"/>
    <col min="16" max="16" width="14" style="3" customWidth="1"/>
    <col min="17" max="17" width="12.140625" style="3" customWidth="1"/>
    <col min="18" max="18" width="9.28515625" style="3" bestFit="1" customWidth="1"/>
    <col min="19" max="19" width="12" style="3" customWidth="1"/>
    <col min="20" max="20" width="19.5703125" style="3" customWidth="1"/>
    <col min="21" max="21" width="11.140625" style="3" customWidth="1"/>
    <col min="22" max="22" width="12.140625" style="3" customWidth="1"/>
    <col min="23" max="23" width="13.85546875" style="3" bestFit="1" customWidth="1"/>
    <col min="24" max="24" width="16.5703125" style="3" bestFit="1" customWidth="1"/>
    <col min="25" max="25" width="11.5703125" bestFit="1" customWidth="1"/>
    <col min="27" max="27" width="10.140625" style="83" bestFit="1" customWidth="1"/>
  </cols>
  <sheetData>
    <row r="1" spans="1:27" ht="26.25" x14ac:dyDescent="0.4">
      <c r="A1" s="2" t="s">
        <v>4</v>
      </c>
      <c r="B1" s="2"/>
    </row>
    <row r="2" spans="1:27" x14ac:dyDescent="0.25">
      <c r="W2" s="5" t="s">
        <v>5</v>
      </c>
      <c r="X2" s="6">
        <v>1</v>
      </c>
    </row>
    <row r="3" spans="1:27" x14ac:dyDescent="0.25">
      <c r="C3" s="7" t="s">
        <v>6</v>
      </c>
      <c r="D3" s="8">
        <v>1351</v>
      </c>
      <c r="E3" s="9"/>
      <c r="F3" s="9"/>
      <c r="W3" s="10" t="s">
        <v>7</v>
      </c>
      <c r="X3" s="11">
        <v>0.84</v>
      </c>
    </row>
    <row r="5" spans="1:27" ht="51.75" x14ac:dyDescent="0.25">
      <c r="B5" s="12" t="s">
        <v>8</v>
      </c>
      <c r="C5" s="12" t="s">
        <v>9</v>
      </c>
      <c r="D5" s="12" t="s">
        <v>10</v>
      </c>
      <c r="E5" s="12" t="s">
        <v>11</v>
      </c>
      <c r="F5" s="12" t="s">
        <v>12</v>
      </c>
      <c r="G5" s="12" t="s">
        <v>13</v>
      </c>
      <c r="H5" s="12" t="s">
        <v>14</v>
      </c>
      <c r="I5" s="12" t="s">
        <v>15</v>
      </c>
      <c r="J5" s="12" t="s">
        <v>16</v>
      </c>
      <c r="K5" s="12" t="s">
        <v>17</v>
      </c>
      <c r="L5" s="12" t="s">
        <v>18</v>
      </c>
      <c r="M5" s="12" t="s">
        <v>19</v>
      </c>
      <c r="N5" s="12" t="s">
        <v>20</v>
      </c>
      <c r="O5" s="12" t="s">
        <v>21</v>
      </c>
      <c r="P5" s="12" t="s">
        <v>22</v>
      </c>
      <c r="Q5" s="12" t="s">
        <v>23</v>
      </c>
      <c r="R5" s="12" t="s">
        <v>24</v>
      </c>
      <c r="S5" s="12" t="s">
        <v>25</v>
      </c>
      <c r="T5" s="12" t="s">
        <v>26</v>
      </c>
      <c r="U5" s="12" t="s">
        <v>27</v>
      </c>
      <c r="V5" s="12" t="s">
        <v>28</v>
      </c>
      <c r="W5" s="12" t="s">
        <v>29</v>
      </c>
      <c r="X5" s="12" t="s">
        <v>5426</v>
      </c>
      <c r="Y5" s="76" t="s">
        <v>5329</v>
      </c>
      <c r="Z5" s="76" t="s">
        <v>5331</v>
      </c>
      <c r="AA5" s="85" t="s">
        <v>5330</v>
      </c>
    </row>
    <row r="6" spans="1:27" x14ac:dyDescent="0.25">
      <c r="B6" s="7">
        <v>1</v>
      </c>
      <c r="C6" s="7" t="s">
        <v>30</v>
      </c>
      <c r="D6" s="7" t="s">
        <v>31</v>
      </c>
      <c r="E6" s="7" t="s">
        <v>32</v>
      </c>
      <c r="F6" s="7" t="s">
        <v>33</v>
      </c>
      <c r="G6" s="7" t="s">
        <v>34</v>
      </c>
      <c r="H6" s="7" t="s">
        <v>35</v>
      </c>
      <c r="I6" s="7" t="s">
        <v>36</v>
      </c>
      <c r="J6" s="7" t="s">
        <v>37</v>
      </c>
      <c r="K6" s="7" t="s">
        <v>38</v>
      </c>
      <c r="L6" s="7" t="s">
        <v>5</v>
      </c>
      <c r="M6" s="13">
        <v>32381</v>
      </c>
      <c r="N6" s="13">
        <v>73050</v>
      </c>
      <c r="O6" s="7">
        <v>1</v>
      </c>
      <c r="P6" s="14">
        <v>1.74</v>
      </c>
      <c r="Q6" s="14">
        <v>0.24</v>
      </c>
      <c r="R6" s="15">
        <v>1.5745551999999999E-2</v>
      </c>
      <c r="S6" s="7" t="s">
        <v>39</v>
      </c>
      <c r="T6" s="7" t="s">
        <v>39</v>
      </c>
      <c r="U6" s="16" t="s">
        <v>39</v>
      </c>
      <c r="V6" s="16" t="s">
        <v>40</v>
      </c>
      <c r="W6" s="16" t="s">
        <v>41</v>
      </c>
      <c r="X6" s="17">
        <v>1</v>
      </c>
      <c r="Y6" s="84">
        <f t="shared" ref="Y6" si="0">IF(O6,DATE(2099,12,31),N6)</f>
        <v>73050</v>
      </c>
      <c r="Z6" s="75">
        <f>IF(IFERROR(MATCH(E6,CONV_CAISO_Gen_List!C:C,0),FALSE),1,0)</f>
        <v>1</v>
      </c>
      <c r="AA6" s="86">
        <f t="shared" ref="AA6" si="1">Q6*X6</f>
        <v>0.24</v>
      </c>
    </row>
    <row r="7" spans="1:27" x14ac:dyDescent="0.25">
      <c r="B7" s="7">
        <v>2</v>
      </c>
      <c r="C7" s="7" t="s">
        <v>42</v>
      </c>
      <c r="D7" s="7" t="s">
        <v>43</v>
      </c>
      <c r="E7" s="7"/>
      <c r="F7" s="7" t="s">
        <v>33</v>
      </c>
      <c r="G7" s="7" t="s">
        <v>34</v>
      </c>
      <c r="H7" s="7" t="s">
        <v>44</v>
      </c>
      <c r="I7" s="7" t="s">
        <v>45</v>
      </c>
      <c r="J7" s="7" t="s">
        <v>37</v>
      </c>
      <c r="K7" s="7" t="s">
        <v>38</v>
      </c>
      <c r="L7" s="7" t="s">
        <v>5</v>
      </c>
      <c r="M7" s="13">
        <v>33992</v>
      </c>
      <c r="N7" s="13">
        <v>44948</v>
      </c>
      <c r="O7" s="7">
        <v>1</v>
      </c>
      <c r="P7" s="14">
        <v>0.55000000000000004</v>
      </c>
      <c r="Q7" s="14">
        <v>7.0000000000000007E-2</v>
      </c>
      <c r="R7" s="15">
        <v>1.4528849999999999E-2</v>
      </c>
      <c r="S7" s="7" t="s">
        <v>39</v>
      </c>
      <c r="T7" s="7" t="s">
        <v>39</v>
      </c>
      <c r="U7" s="16" t="s">
        <v>39</v>
      </c>
      <c r="V7" s="16" t="s">
        <v>40</v>
      </c>
      <c r="W7" s="16" t="s">
        <v>41</v>
      </c>
      <c r="X7" s="17">
        <v>1</v>
      </c>
      <c r="Y7" s="84">
        <f t="shared" ref="Y7:Y70" si="2">IF(O7,DATE(2099,12,31),N7)</f>
        <v>73050</v>
      </c>
      <c r="Z7" s="75">
        <f>IF(IFERROR(MATCH(E7,CONV_CAISO_Gen_List!C:C,0),FALSE),1,0)</f>
        <v>0</v>
      </c>
      <c r="AA7" s="86">
        <f t="shared" ref="AA7:AA70" si="3">Q7*X7</f>
        <v>7.0000000000000007E-2</v>
      </c>
    </row>
    <row r="8" spans="1:27" x14ac:dyDescent="0.25">
      <c r="B8" s="7">
        <v>3</v>
      </c>
      <c r="C8" s="7" t="s">
        <v>46</v>
      </c>
      <c r="D8" s="7" t="s">
        <v>47</v>
      </c>
      <c r="E8" s="7" t="s">
        <v>48</v>
      </c>
      <c r="F8" s="7" t="s">
        <v>33</v>
      </c>
      <c r="G8" s="7" t="s">
        <v>34</v>
      </c>
      <c r="H8" s="7" t="s">
        <v>49</v>
      </c>
      <c r="I8" s="7" t="s">
        <v>50</v>
      </c>
      <c r="J8" s="7" t="s">
        <v>37</v>
      </c>
      <c r="K8" s="7" t="s">
        <v>38</v>
      </c>
      <c r="L8" s="7" t="s">
        <v>5</v>
      </c>
      <c r="M8" s="13">
        <v>41827</v>
      </c>
      <c r="N8" s="13">
        <v>45479</v>
      </c>
      <c r="O8" s="7">
        <v>1</v>
      </c>
      <c r="P8" s="14">
        <v>0.84799999999999998</v>
      </c>
      <c r="Q8" s="14">
        <v>5.7469999999999999</v>
      </c>
      <c r="R8" s="15">
        <v>0.77364413700000001</v>
      </c>
      <c r="S8" s="7" t="s">
        <v>39</v>
      </c>
      <c r="T8" s="7" t="s">
        <v>39</v>
      </c>
      <c r="U8" s="16" t="s">
        <v>39</v>
      </c>
      <c r="V8" s="16" t="s">
        <v>40</v>
      </c>
      <c r="W8" s="16" t="s">
        <v>51</v>
      </c>
      <c r="X8" s="17">
        <v>1</v>
      </c>
      <c r="Y8" s="84">
        <f t="shared" si="2"/>
        <v>73050</v>
      </c>
      <c r="Z8" s="75">
        <f>IF(IFERROR(MATCH(E8,CONV_CAISO_Gen_List!C:C,0),FALSE),1,0)</f>
        <v>1</v>
      </c>
      <c r="AA8" s="86">
        <f t="shared" si="3"/>
        <v>5.7469999999999999</v>
      </c>
    </row>
    <row r="9" spans="1:27" x14ac:dyDescent="0.25">
      <c r="B9" s="7">
        <v>4</v>
      </c>
      <c r="C9" s="7" t="s">
        <v>52</v>
      </c>
      <c r="D9" s="7" t="s">
        <v>53</v>
      </c>
      <c r="E9" s="7"/>
      <c r="F9" s="7" t="s">
        <v>33</v>
      </c>
      <c r="G9" s="7" t="s">
        <v>34</v>
      </c>
      <c r="H9" s="7" t="s">
        <v>49</v>
      </c>
      <c r="I9" s="7" t="s">
        <v>50</v>
      </c>
      <c r="J9" s="7" t="s">
        <v>37</v>
      </c>
      <c r="K9" s="7" t="s">
        <v>38</v>
      </c>
      <c r="L9" s="7" t="s">
        <v>5</v>
      </c>
      <c r="M9" s="13">
        <v>31447</v>
      </c>
      <c r="N9" s="13">
        <v>42403</v>
      </c>
      <c r="O9" s="7">
        <v>1</v>
      </c>
      <c r="P9" s="14">
        <v>1.5</v>
      </c>
      <c r="Q9" s="14">
        <v>7.7850000000000001</v>
      </c>
      <c r="R9" s="15">
        <v>0.59246575300000004</v>
      </c>
      <c r="S9" s="7" t="s">
        <v>39</v>
      </c>
      <c r="T9" s="7" t="s">
        <v>39</v>
      </c>
      <c r="U9" s="16" t="s">
        <v>39</v>
      </c>
      <c r="V9" s="16" t="s">
        <v>40</v>
      </c>
      <c r="W9" s="16" t="s">
        <v>51</v>
      </c>
      <c r="X9" s="17">
        <v>1</v>
      </c>
      <c r="Y9" s="84">
        <f t="shared" si="2"/>
        <v>73050</v>
      </c>
      <c r="Z9" s="75">
        <f>IF(IFERROR(MATCH(E9,CONV_CAISO_Gen_List!C:C,0),FALSE),1,0)</f>
        <v>0</v>
      </c>
      <c r="AA9" s="86">
        <f t="shared" si="3"/>
        <v>7.7850000000000001</v>
      </c>
    </row>
    <row r="10" spans="1:27" x14ac:dyDescent="0.25">
      <c r="B10" s="7">
        <v>5</v>
      </c>
      <c r="C10" s="7" t="s">
        <v>54</v>
      </c>
      <c r="D10" s="7" t="s">
        <v>55</v>
      </c>
      <c r="E10" s="7"/>
      <c r="F10" s="7" t="s">
        <v>33</v>
      </c>
      <c r="G10" s="7" t="s">
        <v>34</v>
      </c>
      <c r="H10" s="7" t="s">
        <v>56</v>
      </c>
      <c r="I10" s="7" t="s">
        <v>57</v>
      </c>
      <c r="J10" s="7" t="s">
        <v>37</v>
      </c>
      <c r="K10" s="7" t="s">
        <v>38</v>
      </c>
      <c r="L10" s="7" t="s">
        <v>5</v>
      </c>
      <c r="M10" s="13">
        <v>30926</v>
      </c>
      <c r="N10" s="13">
        <v>41853</v>
      </c>
      <c r="O10" s="7">
        <v>1</v>
      </c>
      <c r="P10" s="14">
        <v>4.2</v>
      </c>
      <c r="Q10" s="14">
        <v>25.952000000000002</v>
      </c>
      <c r="R10" s="15">
        <v>0.70537073299999997</v>
      </c>
      <c r="S10" s="7" t="s">
        <v>39</v>
      </c>
      <c r="T10" s="7" t="s">
        <v>39</v>
      </c>
      <c r="U10" s="16" t="s">
        <v>39</v>
      </c>
      <c r="V10" s="16" t="s">
        <v>40</v>
      </c>
      <c r="W10" s="16" t="s">
        <v>41</v>
      </c>
      <c r="X10" s="17">
        <v>1</v>
      </c>
      <c r="Y10" s="84">
        <f t="shared" si="2"/>
        <v>73050</v>
      </c>
      <c r="Z10" s="75">
        <f>IF(IFERROR(MATCH(E10,CONV_CAISO_Gen_List!C:C,0),FALSE),1,0)</f>
        <v>0</v>
      </c>
      <c r="AA10" s="86">
        <f t="shared" si="3"/>
        <v>25.952000000000002</v>
      </c>
    </row>
    <row r="11" spans="1:27" x14ac:dyDescent="0.25">
      <c r="B11" s="7">
        <v>6</v>
      </c>
      <c r="C11" s="7" t="s">
        <v>58</v>
      </c>
      <c r="D11" s="7" t="s">
        <v>59</v>
      </c>
      <c r="E11" s="7" t="s">
        <v>60</v>
      </c>
      <c r="F11" s="7" t="s">
        <v>33</v>
      </c>
      <c r="G11" s="7" t="s">
        <v>34</v>
      </c>
      <c r="H11" s="7" t="s">
        <v>61</v>
      </c>
      <c r="I11" s="7" t="s">
        <v>62</v>
      </c>
      <c r="J11" s="7" t="s">
        <v>37</v>
      </c>
      <c r="K11" s="7" t="s">
        <v>38</v>
      </c>
      <c r="L11" s="7" t="s">
        <v>5</v>
      </c>
      <c r="M11" s="13">
        <v>32632</v>
      </c>
      <c r="N11" s="13">
        <v>73050</v>
      </c>
      <c r="O11" s="7">
        <v>1</v>
      </c>
      <c r="P11" s="14">
        <v>13.2</v>
      </c>
      <c r="Q11" s="14">
        <v>44.406999999999996</v>
      </c>
      <c r="R11" s="15">
        <v>0.384037291</v>
      </c>
      <c r="S11" s="7" t="s">
        <v>39</v>
      </c>
      <c r="T11" s="7" t="s">
        <v>39</v>
      </c>
      <c r="U11" s="16" t="s">
        <v>39</v>
      </c>
      <c r="V11" s="16" t="s">
        <v>40</v>
      </c>
      <c r="W11" s="16" t="s">
        <v>62</v>
      </c>
      <c r="X11" s="17">
        <v>1</v>
      </c>
      <c r="Y11" s="84">
        <f t="shared" si="2"/>
        <v>73050</v>
      </c>
      <c r="Z11" s="75">
        <f>IF(IFERROR(MATCH(E11,CONV_CAISO_Gen_List!C:C,0),FALSE),1,0)</f>
        <v>1</v>
      </c>
      <c r="AA11" s="86">
        <f t="shared" si="3"/>
        <v>44.406999999999996</v>
      </c>
    </row>
    <row r="12" spans="1:27" x14ac:dyDescent="0.25">
      <c r="B12" s="7">
        <v>7</v>
      </c>
      <c r="C12" s="7" t="s">
        <v>63</v>
      </c>
      <c r="D12" s="7" t="s">
        <v>64</v>
      </c>
      <c r="E12" s="7" t="s">
        <v>65</v>
      </c>
      <c r="F12" s="7" t="s">
        <v>33</v>
      </c>
      <c r="G12" s="7" t="s">
        <v>34</v>
      </c>
      <c r="H12" s="7" t="s">
        <v>66</v>
      </c>
      <c r="I12" s="7" t="s">
        <v>67</v>
      </c>
      <c r="J12" s="7" t="s">
        <v>37</v>
      </c>
      <c r="K12" s="7" t="s">
        <v>38</v>
      </c>
      <c r="L12" s="7" t="s">
        <v>5</v>
      </c>
      <c r="M12" s="13">
        <v>41476</v>
      </c>
      <c r="N12" s="13">
        <v>48780</v>
      </c>
      <c r="O12" s="7">
        <v>1</v>
      </c>
      <c r="P12" s="14">
        <v>1.5</v>
      </c>
      <c r="Q12" s="14">
        <v>11.2</v>
      </c>
      <c r="R12" s="15">
        <v>0.85235920899999995</v>
      </c>
      <c r="S12" s="7" t="s">
        <v>39</v>
      </c>
      <c r="T12" s="7" t="s">
        <v>39</v>
      </c>
      <c r="U12" s="16" t="s">
        <v>39</v>
      </c>
      <c r="V12" s="16" t="s">
        <v>40</v>
      </c>
      <c r="W12" s="16" t="s">
        <v>68</v>
      </c>
      <c r="X12" s="17">
        <v>1</v>
      </c>
      <c r="Y12" s="84">
        <f t="shared" si="2"/>
        <v>73050</v>
      </c>
      <c r="Z12" s="75">
        <f>IF(IFERROR(MATCH(E12,CONV_CAISO_Gen_List!C:C,0),FALSE),1,0)</f>
        <v>1</v>
      </c>
      <c r="AA12" s="86">
        <f t="shared" si="3"/>
        <v>11.2</v>
      </c>
    </row>
    <row r="13" spans="1:27" x14ac:dyDescent="0.25">
      <c r="B13" s="7">
        <v>8</v>
      </c>
      <c r="C13" s="7" t="s">
        <v>69</v>
      </c>
      <c r="D13" s="7" t="s">
        <v>70</v>
      </c>
      <c r="E13" s="7"/>
      <c r="F13" s="7" t="s">
        <v>33</v>
      </c>
      <c r="G13" s="7" t="s">
        <v>34</v>
      </c>
      <c r="H13" s="7" t="s">
        <v>71</v>
      </c>
      <c r="I13" s="7" t="s">
        <v>72</v>
      </c>
      <c r="J13" s="7" t="s">
        <v>37</v>
      </c>
      <c r="K13" s="7" t="s">
        <v>38</v>
      </c>
      <c r="L13" s="7" t="s">
        <v>5</v>
      </c>
      <c r="M13" s="13">
        <v>40484</v>
      </c>
      <c r="N13" s="13">
        <v>44136</v>
      </c>
      <c r="O13" s="7">
        <v>1</v>
      </c>
      <c r="P13" s="14">
        <v>0.08</v>
      </c>
      <c r="Q13" s="14">
        <v>0.6</v>
      </c>
      <c r="R13" s="15">
        <v>0.85616438399999995</v>
      </c>
      <c r="S13" s="7" t="s">
        <v>39</v>
      </c>
      <c r="T13" s="7" t="s">
        <v>39</v>
      </c>
      <c r="U13" s="16" t="s">
        <v>39</v>
      </c>
      <c r="V13" s="16" t="s">
        <v>40</v>
      </c>
      <c r="W13" s="16" t="s">
        <v>41</v>
      </c>
      <c r="X13" s="17">
        <v>1</v>
      </c>
      <c r="Y13" s="84">
        <f t="shared" si="2"/>
        <v>73050</v>
      </c>
      <c r="Z13" s="75">
        <f>IF(IFERROR(MATCH(E13,CONV_CAISO_Gen_List!C:C,0),FALSE),1,0)</f>
        <v>0</v>
      </c>
      <c r="AA13" s="86">
        <f t="shared" si="3"/>
        <v>0.6</v>
      </c>
    </row>
    <row r="14" spans="1:27" x14ac:dyDescent="0.25">
      <c r="B14" s="7">
        <v>9</v>
      </c>
      <c r="C14" s="7" t="s">
        <v>73</v>
      </c>
      <c r="D14" s="7" t="s">
        <v>74</v>
      </c>
      <c r="E14" s="7"/>
      <c r="F14" s="7" t="s">
        <v>33</v>
      </c>
      <c r="G14" s="7" t="s">
        <v>34</v>
      </c>
      <c r="H14" s="7" t="s">
        <v>75</v>
      </c>
      <c r="I14" s="7" t="s">
        <v>62</v>
      </c>
      <c r="J14" s="7" t="s">
        <v>37</v>
      </c>
      <c r="K14" s="7" t="s">
        <v>38</v>
      </c>
      <c r="L14" s="7" t="s">
        <v>5</v>
      </c>
      <c r="M14" s="13">
        <v>39981</v>
      </c>
      <c r="N14" s="13">
        <v>43632</v>
      </c>
      <c r="O14" s="7">
        <v>1</v>
      </c>
      <c r="P14" s="14">
        <v>0.3</v>
      </c>
      <c r="Q14" s="14">
        <v>1.3</v>
      </c>
      <c r="R14" s="15">
        <v>0.49467275500000002</v>
      </c>
      <c r="S14" s="7" t="s">
        <v>39</v>
      </c>
      <c r="T14" s="7" t="s">
        <v>39</v>
      </c>
      <c r="U14" s="16" t="s">
        <v>39</v>
      </c>
      <c r="V14" s="16" t="s">
        <v>40</v>
      </c>
      <c r="W14" s="16" t="s">
        <v>62</v>
      </c>
      <c r="X14" s="17">
        <v>1</v>
      </c>
      <c r="Y14" s="84">
        <f t="shared" si="2"/>
        <v>73050</v>
      </c>
      <c r="Z14" s="75">
        <f>IF(IFERROR(MATCH(E14,CONV_CAISO_Gen_List!C:C,0),FALSE),1,0)</f>
        <v>0</v>
      </c>
      <c r="AA14" s="86">
        <f t="shared" si="3"/>
        <v>1.3</v>
      </c>
    </row>
    <row r="15" spans="1:27" x14ac:dyDescent="0.25">
      <c r="B15" s="7">
        <v>10</v>
      </c>
      <c r="C15" s="7" t="s">
        <v>76</v>
      </c>
      <c r="D15" s="7" t="s">
        <v>77</v>
      </c>
      <c r="E15" s="7" t="s">
        <v>78</v>
      </c>
      <c r="F15" s="7" t="s">
        <v>33</v>
      </c>
      <c r="G15" s="7" t="s">
        <v>34</v>
      </c>
      <c r="H15" s="7" t="s">
        <v>79</v>
      </c>
      <c r="I15" s="7" t="s">
        <v>79</v>
      </c>
      <c r="J15" s="7" t="s">
        <v>37</v>
      </c>
      <c r="K15" s="7" t="s">
        <v>38</v>
      </c>
      <c r="L15" s="7" t="s">
        <v>5</v>
      </c>
      <c r="M15" s="13">
        <v>40434</v>
      </c>
      <c r="N15" s="13">
        <v>45912</v>
      </c>
      <c r="O15" s="7">
        <v>1</v>
      </c>
      <c r="P15" s="14">
        <v>1.42</v>
      </c>
      <c r="Q15" s="14">
        <v>12.439</v>
      </c>
      <c r="R15" s="15">
        <v>0.99998392199999997</v>
      </c>
      <c r="S15" s="7" t="s">
        <v>39</v>
      </c>
      <c r="T15" s="7" t="s">
        <v>39</v>
      </c>
      <c r="U15" s="16" t="s">
        <v>39</v>
      </c>
      <c r="V15" s="16" t="s">
        <v>40</v>
      </c>
      <c r="W15" s="16" t="s">
        <v>68</v>
      </c>
      <c r="X15" s="17">
        <v>1</v>
      </c>
      <c r="Y15" s="84">
        <f t="shared" si="2"/>
        <v>73050</v>
      </c>
      <c r="Z15" s="75">
        <f>IF(IFERROR(MATCH(E15,CONV_CAISO_Gen_List!C:C,0),FALSE),1,0)</f>
        <v>1</v>
      </c>
      <c r="AA15" s="86">
        <f t="shared" si="3"/>
        <v>12.439</v>
      </c>
    </row>
    <row r="16" spans="1:27" x14ac:dyDescent="0.25">
      <c r="B16" s="7">
        <v>11</v>
      </c>
      <c r="C16" s="7" t="s">
        <v>80</v>
      </c>
      <c r="D16" s="7" t="s">
        <v>81</v>
      </c>
      <c r="E16" s="7" t="s">
        <v>82</v>
      </c>
      <c r="F16" s="7" t="s">
        <v>33</v>
      </c>
      <c r="G16" s="7" t="s">
        <v>34</v>
      </c>
      <c r="H16" s="7" t="s">
        <v>83</v>
      </c>
      <c r="I16" s="7" t="s">
        <v>84</v>
      </c>
      <c r="J16" s="7" t="s">
        <v>37</v>
      </c>
      <c r="K16" s="7" t="s">
        <v>38</v>
      </c>
      <c r="L16" s="7" t="s">
        <v>5</v>
      </c>
      <c r="M16" s="13">
        <v>41708</v>
      </c>
      <c r="N16" s="13">
        <v>47186</v>
      </c>
      <c r="O16" s="7">
        <v>1</v>
      </c>
      <c r="P16" s="14">
        <v>1.84</v>
      </c>
      <c r="Q16" s="14">
        <v>12.95</v>
      </c>
      <c r="R16" s="15">
        <v>0.80342962100000004</v>
      </c>
      <c r="S16" s="7" t="s">
        <v>39</v>
      </c>
      <c r="T16" s="7" t="s">
        <v>39</v>
      </c>
      <c r="U16" s="16" t="s">
        <v>39</v>
      </c>
      <c r="V16" s="16" t="s">
        <v>40</v>
      </c>
      <c r="W16" s="16" t="s">
        <v>84</v>
      </c>
      <c r="X16" s="17">
        <v>1</v>
      </c>
      <c r="Y16" s="84">
        <f t="shared" si="2"/>
        <v>73050</v>
      </c>
      <c r="Z16" s="75">
        <f>IF(IFERROR(MATCH(E16,CONV_CAISO_Gen_List!C:C,0),FALSE),1,0)</f>
        <v>1</v>
      </c>
      <c r="AA16" s="86">
        <f t="shared" si="3"/>
        <v>12.95</v>
      </c>
    </row>
    <row r="17" spans="2:27" x14ac:dyDescent="0.25">
      <c r="B17" s="7">
        <v>12</v>
      </c>
      <c r="C17" s="7" t="s">
        <v>85</v>
      </c>
      <c r="D17" s="7" t="s">
        <v>86</v>
      </c>
      <c r="E17" s="7" t="s">
        <v>87</v>
      </c>
      <c r="F17" s="7" t="s">
        <v>33</v>
      </c>
      <c r="G17" s="7" t="s">
        <v>34</v>
      </c>
      <c r="H17" s="7" t="s">
        <v>83</v>
      </c>
      <c r="I17" s="7" t="s">
        <v>84</v>
      </c>
      <c r="J17" s="7" t="s">
        <v>37</v>
      </c>
      <c r="K17" s="7" t="s">
        <v>38</v>
      </c>
      <c r="L17" s="7" t="s">
        <v>5</v>
      </c>
      <c r="M17" s="13">
        <v>41370</v>
      </c>
      <c r="N17" s="13">
        <v>45180</v>
      </c>
      <c r="O17" s="7">
        <v>1</v>
      </c>
      <c r="P17" s="14">
        <v>0.6</v>
      </c>
      <c r="Q17" s="14">
        <v>1.4</v>
      </c>
      <c r="R17" s="15">
        <v>0.26636225299999999</v>
      </c>
      <c r="S17" s="7" t="s">
        <v>39</v>
      </c>
      <c r="T17" s="7" t="s">
        <v>39</v>
      </c>
      <c r="U17" s="16" t="s">
        <v>39</v>
      </c>
      <c r="V17" s="16" t="s">
        <v>40</v>
      </c>
      <c r="W17" s="16" t="s">
        <v>84</v>
      </c>
      <c r="X17" s="17">
        <v>1</v>
      </c>
      <c r="Y17" s="84">
        <f t="shared" si="2"/>
        <v>73050</v>
      </c>
      <c r="Z17" s="75">
        <f>IF(IFERROR(MATCH(E17,CONV_CAISO_Gen_List!C:C,0),FALSE),1,0)</f>
        <v>1</v>
      </c>
      <c r="AA17" s="86">
        <f t="shared" si="3"/>
        <v>1.4</v>
      </c>
    </row>
    <row r="18" spans="2:27" x14ac:dyDescent="0.25">
      <c r="B18" s="7">
        <v>13</v>
      </c>
      <c r="C18" s="7" t="s">
        <v>88</v>
      </c>
      <c r="D18" s="7" t="s">
        <v>89</v>
      </c>
      <c r="E18" s="7" t="s">
        <v>90</v>
      </c>
      <c r="F18" s="7" t="s">
        <v>33</v>
      </c>
      <c r="G18" s="7" t="s">
        <v>34</v>
      </c>
      <c r="H18" s="7" t="s">
        <v>62</v>
      </c>
      <c r="I18" s="7" t="s">
        <v>62</v>
      </c>
      <c r="J18" s="7" t="s">
        <v>37</v>
      </c>
      <c r="K18" s="7" t="s">
        <v>38</v>
      </c>
      <c r="L18" s="7" t="s">
        <v>5</v>
      </c>
      <c r="M18" s="13">
        <v>42473</v>
      </c>
      <c r="N18" s="13">
        <v>51603</v>
      </c>
      <c r="O18" s="7">
        <v>1</v>
      </c>
      <c r="P18" s="14">
        <v>8</v>
      </c>
      <c r="Q18" s="14">
        <v>56.1</v>
      </c>
      <c r="R18" s="15">
        <v>0.80051369900000002</v>
      </c>
      <c r="S18" s="7" t="s">
        <v>39</v>
      </c>
      <c r="T18" s="7" t="s">
        <v>39</v>
      </c>
      <c r="U18" s="16" t="s">
        <v>39</v>
      </c>
      <c r="V18" s="16" t="s">
        <v>40</v>
      </c>
      <c r="W18" s="16" t="s">
        <v>62</v>
      </c>
      <c r="X18" s="17">
        <v>1</v>
      </c>
      <c r="Y18" s="84">
        <f t="shared" si="2"/>
        <v>73050</v>
      </c>
      <c r="Z18" s="75">
        <f>IF(IFERROR(MATCH(E18,CONV_CAISO_Gen_List!C:C,0),FALSE),1,0)</f>
        <v>1</v>
      </c>
      <c r="AA18" s="86">
        <f t="shared" si="3"/>
        <v>56.1</v>
      </c>
    </row>
    <row r="19" spans="2:27" x14ac:dyDescent="0.25">
      <c r="B19" s="7">
        <v>14</v>
      </c>
      <c r="C19" s="7" t="s">
        <v>91</v>
      </c>
      <c r="D19" s="7" t="s">
        <v>92</v>
      </c>
      <c r="E19" s="7" t="s">
        <v>93</v>
      </c>
      <c r="F19" s="7" t="s">
        <v>33</v>
      </c>
      <c r="G19" s="7" t="s">
        <v>34</v>
      </c>
      <c r="H19" s="7" t="s">
        <v>94</v>
      </c>
      <c r="I19" s="7" t="s">
        <v>95</v>
      </c>
      <c r="J19" s="7" t="s">
        <v>37</v>
      </c>
      <c r="K19" s="7" t="s">
        <v>38</v>
      </c>
      <c r="L19" s="7" t="s">
        <v>5</v>
      </c>
      <c r="M19" s="13">
        <v>41883</v>
      </c>
      <c r="N19" s="13">
        <v>49187</v>
      </c>
      <c r="O19" s="7">
        <v>1</v>
      </c>
      <c r="P19" s="14">
        <v>18.96</v>
      </c>
      <c r="Q19" s="14">
        <v>132.87</v>
      </c>
      <c r="R19" s="15">
        <v>0.79998988500000001</v>
      </c>
      <c r="S19" s="7" t="s">
        <v>39</v>
      </c>
      <c r="T19" s="7" t="s">
        <v>39</v>
      </c>
      <c r="U19" s="16" t="s">
        <v>39</v>
      </c>
      <c r="V19" s="16" t="s">
        <v>40</v>
      </c>
      <c r="W19" s="16" t="s">
        <v>95</v>
      </c>
      <c r="X19" s="17">
        <v>1</v>
      </c>
      <c r="Y19" s="84">
        <f t="shared" si="2"/>
        <v>73050</v>
      </c>
      <c r="Z19" s="75">
        <f>IF(IFERROR(MATCH(E19,CONV_CAISO_Gen_List!C:C,0),FALSE),1,0)</f>
        <v>1</v>
      </c>
      <c r="AA19" s="86">
        <f t="shared" si="3"/>
        <v>132.87</v>
      </c>
    </row>
    <row r="20" spans="2:27" x14ac:dyDescent="0.25">
      <c r="B20" s="7">
        <v>15</v>
      </c>
      <c r="C20" s="7" t="s">
        <v>96</v>
      </c>
      <c r="D20" s="7" t="s">
        <v>97</v>
      </c>
      <c r="E20" s="7" t="s">
        <v>98</v>
      </c>
      <c r="F20" s="7" t="s">
        <v>33</v>
      </c>
      <c r="G20" s="7" t="s">
        <v>34</v>
      </c>
      <c r="H20" s="7" t="s">
        <v>99</v>
      </c>
      <c r="I20" s="7" t="s">
        <v>100</v>
      </c>
      <c r="J20" s="7" t="s">
        <v>40</v>
      </c>
      <c r="K20" s="7" t="s">
        <v>101</v>
      </c>
      <c r="L20" s="7" t="s">
        <v>5</v>
      </c>
      <c r="M20" s="13">
        <v>40817</v>
      </c>
      <c r="N20" s="13">
        <v>73050</v>
      </c>
      <c r="O20" s="7">
        <v>1</v>
      </c>
      <c r="P20" s="14">
        <v>28.8</v>
      </c>
      <c r="Q20" s="14">
        <v>113.67400000000001</v>
      </c>
      <c r="R20" s="15">
        <v>0.450572362</v>
      </c>
      <c r="S20" s="7" t="s">
        <v>39</v>
      </c>
      <c r="T20" s="7" t="s">
        <v>39</v>
      </c>
      <c r="U20" s="16" t="s">
        <v>39</v>
      </c>
      <c r="V20" s="16" t="s">
        <v>40</v>
      </c>
      <c r="W20" s="16" t="s">
        <v>41</v>
      </c>
      <c r="X20" s="17">
        <v>1</v>
      </c>
      <c r="Y20" s="84">
        <f t="shared" si="2"/>
        <v>73050</v>
      </c>
      <c r="Z20" s="75">
        <f>IF(IFERROR(MATCH(E20,CONV_CAISO_Gen_List!C:C,0),FALSE),1,0)</f>
        <v>1</v>
      </c>
      <c r="AA20" s="86">
        <f t="shared" si="3"/>
        <v>113.67400000000001</v>
      </c>
    </row>
    <row r="21" spans="2:27" x14ac:dyDescent="0.25">
      <c r="B21" s="7">
        <v>16</v>
      </c>
      <c r="C21" s="7" t="s">
        <v>102</v>
      </c>
      <c r="D21" s="7" t="s">
        <v>103</v>
      </c>
      <c r="E21" s="7" t="s">
        <v>104</v>
      </c>
      <c r="F21" s="7" t="s">
        <v>33</v>
      </c>
      <c r="G21" s="7" t="s">
        <v>34</v>
      </c>
      <c r="H21" s="7" t="s">
        <v>105</v>
      </c>
      <c r="I21" s="7" t="s">
        <v>106</v>
      </c>
      <c r="J21" s="7" t="s">
        <v>40</v>
      </c>
      <c r="K21" s="7" t="s">
        <v>101</v>
      </c>
      <c r="L21" s="7" t="s">
        <v>5</v>
      </c>
      <c r="M21" s="13">
        <v>31778</v>
      </c>
      <c r="N21" s="13">
        <v>42255</v>
      </c>
      <c r="O21" s="7">
        <v>0</v>
      </c>
      <c r="P21" s="14">
        <v>20</v>
      </c>
      <c r="Q21" s="14">
        <v>85.088999999999999</v>
      </c>
      <c r="R21" s="15">
        <v>0.48566780799999998</v>
      </c>
      <c r="S21" s="7" t="s">
        <v>39</v>
      </c>
      <c r="T21" s="7" t="s">
        <v>39</v>
      </c>
      <c r="U21" s="16" t="s">
        <v>39</v>
      </c>
      <c r="V21" s="16" t="s">
        <v>40</v>
      </c>
      <c r="W21" s="16" t="s">
        <v>51</v>
      </c>
      <c r="X21" s="17">
        <v>1</v>
      </c>
      <c r="Y21" s="84">
        <f t="shared" si="2"/>
        <v>42255</v>
      </c>
      <c r="Z21" s="75">
        <f>IF(IFERROR(MATCH(E21,CONV_CAISO_Gen_List!C:C,0),FALSE),1,0)</f>
        <v>1</v>
      </c>
      <c r="AA21" s="86">
        <f t="shared" si="3"/>
        <v>85.088999999999999</v>
      </c>
    </row>
    <row r="22" spans="2:27" x14ac:dyDescent="0.25">
      <c r="B22" s="7">
        <v>17</v>
      </c>
      <c r="C22" s="7" t="s">
        <v>107</v>
      </c>
      <c r="D22" s="7" t="s">
        <v>108</v>
      </c>
      <c r="E22" s="7" t="s">
        <v>109</v>
      </c>
      <c r="F22" s="7" t="s">
        <v>33</v>
      </c>
      <c r="G22" s="7" t="s">
        <v>34</v>
      </c>
      <c r="H22" s="7" t="s">
        <v>110</v>
      </c>
      <c r="I22" s="7" t="s">
        <v>111</v>
      </c>
      <c r="J22" s="7" t="s">
        <v>40</v>
      </c>
      <c r="K22" s="7" t="s">
        <v>101</v>
      </c>
      <c r="L22" s="7" t="s">
        <v>5</v>
      </c>
      <c r="M22" s="13">
        <v>31841</v>
      </c>
      <c r="N22" s="13">
        <v>42255</v>
      </c>
      <c r="O22" s="7">
        <v>0</v>
      </c>
      <c r="P22" s="14">
        <v>20</v>
      </c>
      <c r="Q22" s="14">
        <v>130.721</v>
      </c>
      <c r="R22" s="15">
        <v>0.74612442899999998</v>
      </c>
      <c r="S22" s="7" t="s">
        <v>39</v>
      </c>
      <c r="T22" s="7" t="s">
        <v>39</v>
      </c>
      <c r="U22" s="16" t="s">
        <v>39</v>
      </c>
      <c r="V22" s="16" t="s">
        <v>40</v>
      </c>
      <c r="W22" s="16" t="s">
        <v>41</v>
      </c>
      <c r="X22" s="17">
        <v>1</v>
      </c>
      <c r="Y22" s="84">
        <f t="shared" si="2"/>
        <v>42255</v>
      </c>
      <c r="Z22" s="75">
        <f>IF(IFERROR(MATCH(E22,CONV_CAISO_Gen_List!C:C,0),FALSE),1,0)</f>
        <v>1</v>
      </c>
      <c r="AA22" s="86">
        <f t="shared" si="3"/>
        <v>130.721</v>
      </c>
    </row>
    <row r="23" spans="2:27" x14ac:dyDescent="0.25">
      <c r="B23" s="7">
        <v>18</v>
      </c>
      <c r="C23" s="7" t="s">
        <v>112</v>
      </c>
      <c r="D23" s="7" t="s">
        <v>113</v>
      </c>
      <c r="E23" s="7" t="s">
        <v>114</v>
      </c>
      <c r="F23" s="7" t="s">
        <v>33</v>
      </c>
      <c r="G23" s="7" t="s">
        <v>34</v>
      </c>
      <c r="H23" s="7" t="s">
        <v>105</v>
      </c>
      <c r="I23" s="7" t="s">
        <v>106</v>
      </c>
      <c r="J23" s="7" t="s">
        <v>40</v>
      </c>
      <c r="K23" s="7" t="s">
        <v>101</v>
      </c>
      <c r="L23" s="7" t="s">
        <v>5</v>
      </c>
      <c r="M23" s="13">
        <v>32876</v>
      </c>
      <c r="N23" s="13">
        <v>43832</v>
      </c>
      <c r="O23" s="7">
        <v>1</v>
      </c>
      <c r="P23" s="14">
        <v>31</v>
      </c>
      <c r="Q23" s="14">
        <v>212.55500000000001</v>
      </c>
      <c r="R23" s="15">
        <v>0.78271836800000005</v>
      </c>
      <c r="S23" s="7" t="s">
        <v>39</v>
      </c>
      <c r="T23" s="7" t="s">
        <v>39</v>
      </c>
      <c r="U23" s="16" t="s">
        <v>39</v>
      </c>
      <c r="V23" s="16" t="s">
        <v>40</v>
      </c>
      <c r="W23" s="16" t="s">
        <v>51</v>
      </c>
      <c r="X23" s="17">
        <v>1</v>
      </c>
      <c r="Y23" s="84">
        <f t="shared" si="2"/>
        <v>73050</v>
      </c>
      <c r="Z23" s="75">
        <f>IF(IFERROR(MATCH(E23,CONV_CAISO_Gen_List!C:C,0),FALSE),1,0)</f>
        <v>1</v>
      </c>
      <c r="AA23" s="86">
        <f t="shared" si="3"/>
        <v>212.55500000000001</v>
      </c>
    </row>
    <row r="24" spans="2:27" x14ac:dyDescent="0.25">
      <c r="B24" s="7">
        <v>19</v>
      </c>
      <c r="C24" s="7" t="s">
        <v>115</v>
      </c>
      <c r="D24" s="7" t="s">
        <v>116</v>
      </c>
      <c r="E24" s="7" t="s">
        <v>117</v>
      </c>
      <c r="F24" s="7" t="s">
        <v>33</v>
      </c>
      <c r="G24" s="7" t="s">
        <v>34</v>
      </c>
      <c r="H24" s="7" t="s">
        <v>118</v>
      </c>
      <c r="I24" s="7" t="s">
        <v>119</v>
      </c>
      <c r="J24" s="7" t="s">
        <v>40</v>
      </c>
      <c r="K24" s="7" t="s">
        <v>101</v>
      </c>
      <c r="L24" s="7" t="s">
        <v>5</v>
      </c>
      <c r="M24" s="13">
        <v>31805</v>
      </c>
      <c r="N24" s="13">
        <v>42255</v>
      </c>
      <c r="O24" s="7">
        <v>0</v>
      </c>
      <c r="P24" s="14">
        <v>7.5</v>
      </c>
      <c r="Q24" s="14">
        <v>61.765999999999998</v>
      </c>
      <c r="R24" s="15">
        <v>0.94012176599999997</v>
      </c>
      <c r="S24" s="7" t="s">
        <v>39</v>
      </c>
      <c r="T24" s="7" t="s">
        <v>39</v>
      </c>
      <c r="U24" s="16" t="s">
        <v>39</v>
      </c>
      <c r="V24" s="16" t="s">
        <v>40</v>
      </c>
      <c r="W24" s="16" t="s">
        <v>41</v>
      </c>
      <c r="X24" s="17">
        <v>1</v>
      </c>
      <c r="Y24" s="84">
        <f t="shared" si="2"/>
        <v>42255</v>
      </c>
      <c r="Z24" s="75">
        <f>IF(IFERROR(MATCH(E24,CONV_CAISO_Gen_List!C:C,0),FALSE),1,0)</f>
        <v>1</v>
      </c>
      <c r="AA24" s="86">
        <f t="shared" si="3"/>
        <v>61.765999999999998</v>
      </c>
    </row>
    <row r="25" spans="2:27" x14ac:dyDescent="0.25">
      <c r="B25" s="7">
        <v>20</v>
      </c>
      <c r="C25" s="7" t="s">
        <v>120</v>
      </c>
      <c r="D25" s="7" t="s">
        <v>121</v>
      </c>
      <c r="E25" s="7" t="s">
        <v>122</v>
      </c>
      <c r="F25" s="7" t="s">
        <v>33</v>
      </c>
      <c r="G25" s="7" t="s">
        <v>34</v>
      </c>
      <c r="H25" s="7" t="s">
        <v>105</v>
      </c>
      <c r="I25" s="7" t="s">
        <v>106</v>
      </c>
      <c r="J25" s="7" t="s">
        <v>40</v>
      </c>
      <c r="K25" s="7" t="s">
        <v>101</v>
      </c>
      <c r="L25" s="7" t="s">
        <v>5</v>
      </c>
      <c r="M25" s="13">
        <v>35827</v>
      </c>
      <c r="N25" s="13">
        <v>42255</v>
      </c>
      <c r="O25" s="7">
        <v>0</v>
      </c>
      <c r="P25" s="14">
        <v>5</v>
      </c>
      <c r="Q25" s="14">
        <v>1.661</v>
      </c>
      <c r="R25" s="15">
        <v>3.7922374000000002E-2</v>
      </c>
      <c r="S25" s="7" t="s">
        <v>39</v>
      </c>
      <c r="T25" s="7" t="s">
        <v>39</v>
      </c>
      <c r="U25" s="16" t="s">
        <v>39</v>
      </c>
      <c r="V25" s="16" t="s">
        <v>40</v>
      </c>
      <c r="W25" s="16" t="s">
        <v>51</v>
      </c>
      <c r="X25" s="17">
        <v>1</v>
      </c>
      <c r="Y25" s="84">
        <f t="shared" si="2"/>
        <v>42255</v>
      </c>
      <c r="Z25" s="75">
        <f>IF(IFERROR(MATCH(E25,CONV_CAISO_Gen_List!C:C,0),FALSE),1,0)</f>
        <v>1</v>
      </c>
      <c r="AA25" s="86">
        <f t="shared" si="3"/>
        <v>1.661</v>
      </c>
    </row>
    <row r="26" spans="2:27" x14ac:dyDescent="0.25">
      <c r="B26" s="7">
        <v>21</v>
      </c>
      <c r="C26" s="7" t="s">
        <v>123</v>
      </c>
      <c r="D26" s="7" t="s">
        <v>124</v>
      </c>
      <c r="E26" s="7" t="s">
        <v>125</v>
      </c>
      <c r="F26" s="7" t="s">
        <v>33</v>
      </c>
      <c r="G26" s="7" t="s">
        <v>34</v>
      </c>
      <c r="H26" s="7" t="s">
        <v>126</v>
      </c>
      <c r="I26" s="7" t="s">
        <v>127</v>
      </c>
      <c r="J26" s="7" t="s">
        <v>40</v>
      </c>
      <c r="K26" s="7" t="s">
        <v>101</v>
      </c>
      <c r="L26" s="7" t="s">
        <v>5</v>
      </c>
      <c r="M26" s="13">
        <v>39814</v>
      </c>
      <c r="N26" s="13">
        <v>42255</v>
      </c>
      <c r="O26" s="7">
        <v>0</v>
      </c>
      <c r="P26" s="14">
        <v>7.5</v>
      </c>
      <c r="Q26" s="14">
        <v>12.113</v>
      </c>
      <c r="R26" s="15">
        <v>0.18436834099999999</v>
      </c>
      <c r="S26" s="7" t="s">
        <v>39</v>
      </c>
      <c r="T26" s="7" t="s">
        <v>39</v>
      </c>
      <c r="U26" s="16" t="s">
        <v>39</v>
      </c>
      <c r="V26" s="16" t="s">
        <v>40</v>
      </c>
      <c r="W26" s="16" t="s">
        <v>41</v>
      </c>
      <c r="X26" s="17">
        <v>1</v>
      </c>
      <c r="Y26" s="84">
        <f t="shared" si="2"/>
        <v>42255</v>
      </c>
      <c r="Z26" s="75">
        <f>IF(IFERROR(MATCH(E26,CONV_CAISO_Gen_List!C:C,0),FALSE),1,0)</f>
        <v>1</v>
      </c>
      <c r="AA26" s="86">
        <f t="shared" si="3"/>
        <v>12.113</v>
      </c>
    </row>
    <row r="27" spans="2:27" x14ac:dyDescent="0.25">
      <c r="B27" s="7">
        <v>22</v>
      </c>
      <c r="C27" s="7" t="s">
        <v>128</v>
      </c>
      <c r="D27" s="7" t="s">
        <v>129</v>
      </c>
      <c r="E27" s="7" t="s">
        <v>130</v>
      </c>
      <c r="F27" s="7" t="s">
        <v>33</v>
      </c>
      <c r="G27" s="7" t="s">
        <v>34</v>
      </c>
      <c r="H27" s="7" t="s">
        <v>110</v>
      </c>
      <c r="I27" s="7" t="s">
        <v>111</v>
      </c>
      <c r="J27" s="7" t="s">
        <v>40</v>
      </c>
      <c r="K27" s="7" t="s">
        <v>101</v>
      </c>
      <c r="L27" s="7" t="s">
        <v>5</v>
      </c>
      <c r="M27" s="13">
        <v>31545</v>
      </c>
      <c r="N27" s="13">
        <v>42502</v>
      </c>
      <c r="O27" s="7">
        <v>1</v>
      </c>
      <c r="P27" s="14">
        <v>12</v>
      </c>
      <c r="Q27" s="14">
        <v>27.908999999999999</v>
      </c>
      <c r="R27" s="15">
        <v>0.26549657500000001</v>
      </c>
      <c r="S27" s="7" t="s">
        <v>39</v>
      </c>
      <c r="T27" s="7" t="s">
        <v>39</v>
      </c>
      <c r="U27" s="16" t="s">
        <v>39</v>
      </c>
      <c r="V27" s="16" t="s">
        <v>40</v>
      </c>
      <c r="W27" s="16" t="s">
        <v>41</v>
      </c>
      <c r="X27" s="17">
        <v>1</v>
      </c>
      <c r="Y27" s="84">
        <f t="shared" si="2"/>
        <v>73050</v>
      </c>
      <c r="Z27" s="75">
        <f>IF(IFERROR(MATCH(E27,CONV_CAISO_Gen_List!C:C,0),FALSE),1,0)</f>
        <v>0</v>
      </c>
      <c r="AA27" s="86">
        <f t="shared" si="3"/>
        <v>27.908999999999999</v>
      </c>
    </row>
    <row r="28" spans="2:27" x14ac:dyDescent="0.25">
      <c r="B28" s="7">
        <v>23</v>
      </c>
      <c r="C28" s="7" t="s">
        <v>131</v>
      </c>
      <c r="D28" s="7" t="s">
        <v>132</v>
      </c>
      <c r="E28" s="7" t="s">
        <v>133</v>
      </c>
      <c r="F28" s="7" t="s">
        <v>33</v>
      </c>
      <c r="G28" s="7" t="s">
        <v>34</v>
      </c>
      <c r="H28" s="7" t="s">
        <v>134</v>
      </c>
      <c r="I28" s="7" t="s">
        <v>84</v>
      </c>
      <c r="J28" s="7" t="s">
        <v>40</v>
      </c>
      <c r="K28" s="7" t="s">
        <v>101</v>
      </c>
      <c r="L28" s="7" t="s">
        <v>5</v>
      </c>
      <c r="M28" s="13">
        <v>32888</v>
      </c>
      <c r="N28" s="13">
        <v>42018</v>
      </c>
      <c r="O28" s="7">
        <v>1</v>
      </c>
      <c r="P28" s="14">
        <v>25</v>
      </c>
      <c r="Q28" s="14">
        <v>169.97399999999999</v>
      </c>
      <c r="R28" s="15">
        <v>0.77613698600000003</v>
      </c>
      <c r="S28" s="7" t="s">
        <v>39</v>
      </c>
      <c r="T28" s="7" t="s">
        <v>39</v>
      </c>
      <c r="U28" s="16" t="s">
        <v>39</v>
      </c>
      <c r="V28" s="16" t="s">
        <v>40</v>
      </c>
      <c r="W28" s="16" t="s">
        <v>84</v>
      </c>
      <c r="X28" s="17">
        <v>1</v>
      </c>
      <c r="Y28" s="84">
        <f t="shared" si="2"/>
        <v>73050</v>
      </c>
      <c r="Z28" s="75">
        <f>IF(IFERROR(MATCH(E28,CONV_CAISO_Gen_List!C:C,0),FALSE),1,0)</f>
        <v>1</v>
      </c>
      <c r="AA28" s="86">
        <f t="shared" si="3"/>
        <v>169.97399999999999</v>
      </c>
    </row>
    <row r="29" spans="2:27" x14ac:dyDescent="0.25">
      <c r="B29" s="7">
        <v>24</v>
      </c>
      <c r="C29" s="7" t="s">
        <v>135</v>
      </c>
      <c r="D29" s="7" t="s">
        <v>136</v>
      </c>
      <c r="E29" s="7" t="s">
        <v>137</v>
      </c>
      <c r="F29" s="7" t="s">
        <v>33</v>
      </c>
      <c r="G29" s="7" t="s">
        <v>34</v>
      </c>
      <c r="H29" s="7" t="s">
        <v>99</v>
      </c>
      <c r="I29" s="7" t="s">
        <v>100</v>
      </c>
      <c r="J29" s="7" t="s">
        <v>40</v>
      </c>
      <c r="K29" s="7" t="s">
        <v>101</v>
      </c>
      <c r="L29" s="7" t="s">
        <v>5</v>
      </c>
      <c r="M29" s="13">
        <v>31811</v>
      </c>
      <c r="N29" s="13">
        <v>42768</v>
      </c>
      <c r="O29" s="7">
        <v>1</v>
      </c>
      <c r="P29" s="14">
        <v>17.25</v>
      </c>
      <c r="Q29" s="14">
        <v>102.661</v>
      </c>
      <c r="R29" s="15">
        <v>0.67937926000000004</v>
      </c>
      <c r="S29" s="7" t="s">
        <v>39</v>
      </c>
      <c r="T29" s="7" t="s">
        <v>39</v>
      </c>
      <c r="U29" s="16" t="s">
        <v>39</v>
      </c>
      <c r="V29" s="16" t="s">
        <v>40</v>
      </c>
      <c r="W29" s="16" t="s">
        <v>41</v>
      </c>
      <c r="X29" s="17">
        <v>1</v>
      </c>
      <c r="Y29" s="84">
        <f t="shared" si="2"/>
        <v>73050</v>
      </c>
      <c r="Z29" s="75">
        <f>IF(IFERROR(MATCH(E29,CONV_CAISO_Gen_List!C:C,0),FALSE),1,0)</f>
        <v>1</v>
      </c>
      <c r="AA29" s="86">
        <f t="shared" si="3"/>
        <v>102.661</v>
      </c>
    </row>
    <row r="30" spans="2:27" x14ac:dyDescent="0.25">
      <c r="B30" s="7">
        <v>25</v>
      </c>
      <c r="C30" s="7" t="s">
        <v>138</v>
      </c>
      <c r="D30" s="7" t="s">
        <v>139</v>
      </c>
      <c r="E30" s="7" t="s">
        <v>140</v>
      </c>
      <c r="F30" s="7" t="s">
        <v>33</v>
      </c>
      <c r="G30" s="7" t="s">
        <v>34</v>
      </c>
      <c r="H30" s="7" t="s">
        <v>141</v>
      </c>
      <c r="I30" s="7" t="s">
        <v>50</v>
      </c>
      <c r="J30" s="7" t="s">
        <v>40</v>
      </c>
      <c r="K30" s="7" t="s">
        <v>101</v>
      </c>
      <c r="L30" s="7" t="s">
        <v>5</v>
      </c>
      <c r="M30" s="13">
        <v>40238</v>
      </c>
      <c r="N30" s="13">
        <v>43890</v>
      </c>
      <c r="O30" s="7">
        <v>1</v>
      </c>
      <c r="P30" s="14">
        <v>25</v>
      </c>
      <c r="Q30" s="14">
        <v>175</v>
      </c>
      <c r="R30" s="15">
        <v>0.79908675799999995</v>
      </c>
      <c r="S30" s="7" t="s">
        <v>39</v>
      </c>
      <c r="T30" s="7" t="s">
        <v>39</v>
      </c>
      <c r="U30" s="16" t="s">
        <v>39</v>
      </c>
      <c r="V30" s="16" t="s">
        <v>40</v>
      </c>
      <c r="W30" s="16" t="s">
        <v>51</v>
      </c>
      <c r="X30" s="17">
        <v>1</v>
      </c>
      <c r="Y30" s="84">
        <f t="shared" si="2"/>
        <v>73050</v>
      </c>
      <c r="Z30" s="75">
        <f>IF(IFERROR(MATCH(E30,CONV_CAISO_Gen_List!C:C,0),FALSE),1,0)</f>
        <v>1</v>
      </c>
      <c r="AA30" s="86">
        <f t="shared" si="3"/>
        <v>175</v>
      </c>
    </row>
    <row r="31" spans="2:27" x14ac:dyDescent="0.25">
      <c r="B31" s="7">
        <v>26</v>
      </c>
      <c r="C31" s="7" t="s">
        <v>142</v>
      </c>
      <c r="D31" s="7" t="s">
        <v>143</v>
      </c>
      <c r="E31" s="7" t="s">
        <v>144</v>
      </c>
      <c r="F31" s="7" t="s">
        <v>33</v>
      </c>
      <c r="G31" s="7" t="s">
        <v>34</v>
      </c>
      <c r="H31" s="7" t="s">
        <v>145</v>
      </c>
      <c r="I31" s="7" t="s">
        <v>146</v>
      </c>
      <c r="J31" s="7" t="s">
        <v>40</v>
      </c>
      <c r="K31" s="7" t="s">
        <v>101</v>
      </c>
      <c r="L31" s="7" t="s">
        <v>5</v>
      </c>
      <c r="M31" s="13">
        <v>32767</v>
      </c>
      <c r="N31" s="13">
        <v>43723</v>
      </c>
      <c r="O31" s="7">
        <v>1</v>
      </c>
      <c r="P31" s="14">
        <v>32</v>
      </c>
      <c r="Q31" s="14">
        <v>166.01900000000001</v>
      </c>
      <c r="R31" s="15">
        <v>0.592248145</v>
      </c>
      <c r="S31" s="7" t="s">
        <v>39</v>
      </c>
      <c r="T31" s="7" t="s">
        <v>39</v>
      </c>
      <c r="U31" s="16" t="s">
        <v>39</v>
      </c>
      <c r="V31" s="16" t="s">
        <v>40</v>
      </c>
      <c r="W31" s="16" t="s">
        <v>51</v>
      </c>
      <c r="X31" s="17">
        <v>1</v>
      </c>
      <c r="Y31" s="84">
        <f t="shared" si="2"/>
        <v>73050</v>
      </c>
      <c r="Z31" s="75">
        <f>IF(IFERROR(MATCH(E31,CONV_CAISO_Gen_List!C:C,0),FALSE),1,0)</f>
        <v>0</v>
      </c>
      <c r="AA31" s="86">
        <f t="shared" si="3"/>
        <v>166.01900000000001</v>
      </c>
    </row>
    <row r="32" spans="2:27" x14ac:dyDescent="0.25">
      <c r="B32" s="7">
        <v>27</v>
      </c>
      <c r="C32" s="7" t="s">
        <v>147</v>
      </c>
      <c r="D32" s="7" t="s">
        <v>148</v>
      </c>
      <c r="E32" s="7" t="s">
        <v>149</v>
      </c>
      <c r="F32" s="7" t="s">
        <v>33</v>
      </c>
      <c r="G32" s="7" t="s">
        <v>34</v>
      </c>
      <c r="H32" s="7" t="s">
        <v>126</v>
      </c>
      <c r="I32" s="7" t="s">
        <v>127</v>
      </c>
      <c r="J32" s="7" t="s">
        <v>40</v>
      </c>
      <c r="K32" s="7" t="s">
        <v>101</v>
      </c>
      <c r="L32" s="7" t="s">
        <v>5</v>
      </c>
      <c r="M32" s="13">
        <v>31801</v>
      </c>
      <c r="N32" s="13">
        <v>42758</v>
      </c>
      <c r="O32" s="7">
        <v>1</v>
      </c>
      <c r="P32" s="14">
        <v>22</v>
      </c>
      <c r="Q32" s="14">
        <v>127.398</v>
      </c>
      <c r="R32" s="15">
        <v>0.66105230400000003</v>
      </c>
      <c r="S32" s="7" t="s">
        <v>39</v>
      </c>
      <c r="T32" s="7" t="s">
        <v>39</v>
      </c>
      <c r="U32" s="16" t="s">
        <v>39</v>
      </c>
      <c r="V32" s="16" t="s">
        <v>40</v>
      </c>
      <c r="W32" s="16" t="s">
        <v>41</v>
      </c>
      <c r="X32" s="17">
        <v>1</v>
      </c>
      <c r="Y32" s="84">
        <f t="shared" si="2"/>
        <v>73050</v>
      </c>
      <c r="Z32" s="75">
        <f>IF(IFERROR(MATCH(E32,CONV_CAISO_Gen_List!C:C,0),FALSE),1,0)</f>
        <v>1</v>
      </c>
      <c r="AA32" s="86">
        <f t="shared" si="3"/>
        <v>127.398</v>
      </c>
    </row>
    <row r="33" spans="2:27" x14ac:dyDescent="0.25">
      <c r="B33" s="7">
        <v>28</v>
      </c>
      <c r="C33" s="7" t="s">
        <v>150</v>
      </c>
      <c r="D33" s="7" t="s">
        <v>151</v>
      </c>
      <c r="E33" s="7" t="s">
        <v>152</v>
      </c>
      <c r="F33" s="7" t="s">
        <v>33</v>
      </c>
      <c r="G33" s="7" t="s">
        <v>34</v>
      </c>
      <c r="H33" s="7" t="s">
        <v>134</v>
      </c>
      <c r="I33" s="7" t="s">
        <v>84</v>
      </c>
      <c r="J33" s="7" t="s">
        <v>40</v>
      </c>
      <c r="K33" s="7" t="s">
        <v>101</v>
      </c>
      <c r="L33" s="7" t="s">
        <v>5</v>
      </c>
      <c r="M33" s="13">
        <v>32552</v>
      </c>
      <c r="N33" s="13">
        <v>43508</v>
      </c>
      <c r="O33" s="7">
        <v>1</v>
      </c>
      <c r="P33" s="14">
        <v>26.5</v>
      </c>
      <c r="Q33" s="14">
        <v>170.28200000000001</v>
      </c>
      <c r="R33" s="15">
        <v>0.73353148999999995</v>
      </c>
      <c r="S33" s="7" t="s">
        <v>39</v>
      </c>
      <c r="T33" s="7" t="s">
        <v>39</v>
      </c>
      <c r="U33" s="16" t="s">
        <v>39</v>
      </c>
      <c r="V33" s="16" t="s">
        <v>40</v>
      </c>
      <c r="W33" s="16" t="s">
        <v>84</v>
      </c>
      <c r="X33" s="17">
        <v>1</v>
      </c>
      <c r="Y33" s="84">
        <f t="shared" si="2"/>
        <v>73050</v>
      </c>
      <c r="Z33" s="75">
        <f>IF(IFERROR(MATCH(E33,CONV_CAISO_Gen_List!C:C,0),FALSE),1,0)</f>
        <v>1</v>
      </c>
      <c r="AA33" s="86">
        <f t="shared" si="3"/>
        <v>170.28200000000001</v>
      </c>
    </row>
    <row r="34" spans="2:27" x14ac:dyDescent="0.25">
      <c r="B34" s="7">
        <v>29</v>
      </c>
      <c r="C34" s="7" t="s">
        <v>153</v>
      </c>
      <c r="D34" s="7" t="s">
        <v>154</v>
      </c>
      <c r="E34" s="7" t="s">
        <v>155</v>
      </c>
      <c r="F34" s="7" t="s">
        <v>33</v>
      </c>
      <c r="G34" s="7" t="s">
        <v>34</v>
      </c>
      <c r="H34" s="7" t="s">
        <v>118</v>
      </c>
      <c r="I34" s="7" t="s">
        <v>119</v>
      </c>
      <c r="J34" s="7" t="s">
        <v>40</v>
      </c>
      <c r="K34" s="7" t="s">
        <v>101</v>
      </c>
      <c r="L34" s="7" t="s">
        <v>5</v>
      </c>
      <c r="M34" s="13">
        <v>32949</v>
      </c>
      <c r="N34" s="13">
        <v>43906</v>
      </c>
      <c r="O34" s="7">
        <v>1</v>
      </c>
      <c r="P34" s="14">
        <v>25</v>
      </c>
      <c r="Q34" s="14">
        <v>168.09700000000001</v>
      </c>
      <c r="R34" s="15">
        <v>0.76756621000000003</v>
      </c>
      <c r="S34" s="7" t="s">
        <v>39</v>
      </c>
      <c r="T34" s="7" t="s">
        <v>39</v>
      </c>
      <c r="U34" s="16" t="s">
        <v>39</v>
      </c>
      <c r="V34" s="16" t="s">
        <v>40</v>
      </c>
      <c r="W34" s="16" t="s">
        <v>41</v>
      </c>
      <c r="X34" s="17">
        <v>1</v>
      </c>
      <c r="Y34" s="84">
        <f t="shared" si="2"/>
        <v>73050</v>
      </c>
      <c r="Z34" s="75">
        <f>IF(IFERROR(MATCH(E34,CONV_CAISO_Gen_List!C:C,0),FALSE),1,0)</f>
        <v>1</v>
      </c>
      <c r="AA34" s="86">
        <f t="shared" si="3"/>
        <v>168.09700000000001</v>
      </c>
    </row>
    <row r="35" spans="2:27" x14ac:dyDescent="0.25">
      <c r="B35" s="7">
        <v>30</v>
      </c>
      <c r="C35" s="7" t="s">
        <v>156</v>
      </c>
      <c r="D35" s="7" t="s">
        <v>157</v>
      </c>
      <c r="E35" s="7" t="s">
        <v>158</v>
      </c>
      <c r="F35" s="7" t="s">
        <v>33</v>
      </c>
      <c r="G35" s="7" t="s">
        <v>34</v>
      </c>
      <c r="H35" s="7" t="s">
        <v>75</v>
      </c>
      <c r="I35" s="7" t="s">
        <v>62</v>
      </c>
      <c r="J35" s="7" t="s">
        <v>40</v>
      </c>
      <c r="K35" s="7" t="s">
        <v>101</v>
      </c>
      <c r="L35" s="7" t="s">
        <v>5</v>
      </c>
      <c r="M35" s="13">
        <v>33024</v>
      </c>
      <c r="N35" s="13">
        <v>43981</v>
      </c>
      <c r="O35" s="7">
        <v>1</v>
      </c>
      <c r="P35" s="14">
        <v>21</v>
      </c>
      <c r="Q35" s="14">
        <v>142.518</v>
      </c>
      <c r="R35" s="15">
        <v>0.77472276600000001</v>
      </c>
      <c r="S35" s="7" t="s">
        <v>39</v>
      </c>
      <c r="T35" s="7" t="s">
        <v>39</v>
      </c>
      <c r="U35" s="16" t="s">
        <v>39</v>
      </c>
      <c r="V35" s="16" t="s">
        <v>40</v>
      </c>
      <c r="W35" s="16" t="s">
        <v>62</v>
      </c>
      <c r="X35" s="17">
        <v>1</v>
      </c>
      <c r="Y35" s="84">
        <f t="shared" si="2"/>
        <v>73050</v>
      </c>
      <c r="Z35" s="75">
        <f>IF(IFERROR(MATCH(E35,CONV_CAISO_Gen_List!C:C,0),FALSE),1,0)</f>
        <v>1</v>
      </c>
      <c r="AA35" s="86">
        <f t="shared" si="3"/>
        <v>142.518</v>
      </c>
    </row>
    <row r="36" spans="2:27" x14ac:dyDescent="0.25">
      <c r="B36" s="7">
        <v>31</v>
      </c>
      <c r="C36" s="7" t="s">
        <v>159</v>
      </c>
      <c r="D36" s="7" t="s">
        <v>160</v>
      </c>
      <c r="E36" s="7" t="s">
        <v>161</v>
      </c>
      <c r="F36" s="7" t="s">
        <v>33</v>
      </c>
      <c r="G36" s="7" t="s">
        <v>34</v>
      </c>
      <c r="H36" s="7" t="s">
        <v>105</v>
      </c>
      <c r="I36" s="7" t="s">
        <v>106</v>
      </c>
      <c r="J36" s="7" t="s">
        <v>40</v>
      </c>
      <c r="K36" s="7" t="s">
        <v>101</v>
      </c>
      <c r="L36" s="7" t="s">
        <v>5</v>
      </c>
      <c r="M36" s="13">
        <v>32264</v>
      </c>
      <c r="N36" s="13">
        <v>43220</v>
      </c>
      <c r="O36" s="7">
        <v>1</v>
      </c>
      <c r="P36" s="14">
        <v>54.9</v>
      </c>
      <c r="Q36" s="14">
        <v>388.822</v>
      </c>
      <c r="R36" s="15">
        <v>0.808489491</v>
      </c>
      <c r="S36" s="7" t="s">
        <v>39</v>
      </c>
      <c r="T36" s="7" t="s">
        <v>39</v>
      </c>
      <c r="U36" s="16" t="s">
        <v>39</v>
      </c>
      <c r="V36" s="16" t="s">
        <v>40</v>
      </c>
      <c r="W36" s="16" t="s">
        <v>51</v>
      </c>
      <c r="X36" s="17">
        <v>1</v>
      </c>
      <c r="Y36" s="84">
        <f t="shared" si="2"/>
        <v>73050</v>
      </c>
      <c r="Z36" s="75">
        <f>IF(IFERROR(MATCH(E36,CONV_CAISO_Gen_List!C:C,0),FALSE),1,0)</f>
        <v>1</v>
      </c>
      <c r="AA36" s="86">
        <f t="shared" si="3"/>
        <v>388.822</v>
      </c>
    </row>
    <row r="37" spans="2:27" x14ac:dyDescent="0.25">
      <c r="B37" s="7">
        <v>32</v>
      </c>
      <c r="C37" s="7" t="s">
        <v>162</v>
      </c>
      <c r="D37" s="7" t="s">
        <v>163</v>
      </c>
      <c r="E37" s="7" t="s">
        <v>164</v>
      </c>
      <c r="F37" s="7" t="s">
        <v>33</v>
      </c>
      <c r="G37" s="7" t="s">
        <v>34</v>
      </c>
      <c r="H37" s="7" t="s">
        <v>165</v>
      </c>
      <c r="I37" s="7" t="s">
        <v>50</v>
      </c>
      <c r="J37" s="7" t="s">
        <v>40</v>
      </c>
      <c r="K37" s="7" t="s">
        <v>101</v>
      </c>
      <c r="L37" s="7" t="s">
        <v>5</v>
      </c>
      <c r="M37" s="13">
        <v>39600</v>
      </c>
      <c r="N37" s="13">
        <v>43251</v>
      </c>
      <c r="O37" s="7">
        <v>1</v>
      </c>
      <c r="P37" s="14">
        <v>26.5</v>
      </c>
      <c r="Q37" s="14">
        <v>141</v>
      </c>
      <c r="R37" s="15">
        <v>0.60739209100000002</v>
      </c>
      <c r="S37" s="7" t="s">
        <v>39</v>
      </c>
      <c r="T37" s="7" t="s">
        <v>39</v>
      </c>
      <c r="U37" s="16" t="s">
        <v>39</v>
      </c>
      <c r="V37" s="16" t="s">
        <v>40</v>
      </c>
      <c r="W37" s="16" t="s">
        <v>51</v>
      </c>
      <c r="X37" s="17">
        <v>1</v>
      </c>
      <c r="Y37" s="84">
        <f t="shared" si="2"/>
        <v>73050</v>
      </c>
      <c r="Z37" s="75">
        <f>IF(IFERROR(MATCH(E37,CONV_CAISO_Gen_List!C:C,0),FALSE),1,0)</f>
        <v>1</v>
      </c>
      <c r="AA37" s="86">
        <f t="shared" si="3"/>
        <v>141</v>
      </c>
    </row>
    <row r="38" spans="2:27" x14ac:dyDescent="0.25">
      <c r="B38" s="7">
        <v>33</v>
      </c>
      <c r="C38" s="7" t="s">
        <v>166</v>
      </c>
      <c r="D38" s="7" t="s">
        <v>167</v>
      </c>
      <c r="E38" s="7"/>
      <c r="F38" s="7" t="s">
        <v>33</v>
      </c>
      <c r="G38" s="7" t="s">
        <v>34</v>
      </c>
      <c r="H38" s="7" t="s">
        <v>168</v>
      </c>
      <c r="I38" s="7" t="s">
        <v>169</v>
      </c>
      <c r="J38" s="7" t="s">
        <v>40</v>
      </c>
      <c r="K38" s="7" t="s">
        <v>101</v>
      </c>
      <c r="L38" s="7" t="s">
        <v>5</v>
      </c>
      <c r="M38" s="13">
        <v>41320</v>
      </c>
      <c r="N38" s="13">
        <v>43145</v>
      </c>
      <c r="O38" s="7">
        <v>1</v>
      </c>
      <c r="P38" s="14">
        <v>0</v>
      </c>
      <c r="Q38" s="14">
        <v>100</v>
      </c>
      <c r="R38" s="15">
        <v>0</v>
      </c>
      <c r="S38" s="7" t="s">
        <v>39</v>
      </c>
      <c r="T38" s="7" t="s">
        <v>39</v>
      </c>
      <c r="U38" s="16" t="s">
        <v>39</v>
      </c>
      <c r="V38" s="16" t="s">
        <v>40</v>
      </c>
      <c r="W38" s="16" t="s">
        <v>170</v>
      </c>
      <c r="X38" s="17">
        <v>1</v>
      </c>
      <c r="Y38" s="84">
        <f t="shared" si="2"/>
        <v>73050</v>
      </c>
      <c r="Z38" s="75">
        <f>IF(IFERROR(MATCH(E38,CONV_CAISO_Gen_List!C:C,0),FALSE),1,0)</f>
        <v>0</v>
      </c>
      <c r="AA38" s="86">
        <f t="shared" si="3"/>
        <v>100</v>
      </c>
    </row>
    <row r="39" spans="2:27" x14ac:dyDescent="0.25">
      <c r="B39" s="7">
        <v>34</v>
      </c>
      <c r="C39" s="7" t="s">
        <v>171</v>
      </c>
      <c r="D39" s="7" t="s">
        <v>172</v>
      </c>
      <c r="E39" s="7" t="s">
        <v>173</v>
      </c>
      <c r="F39" s="7" t="s">
        <v>33</v>
      </c>
      <c r="G39" s="7" t="s">
        <v>34</v>
      </c>
      <c r="H39" s="7" t="s">
        <v>83</v>
      </c>
      <c r="I39" s="7" t="s">
        <v>84</v>
      </c>
      <c r="J39" s="7" t="s">
        <v>40</v>
      </c>
      <c r="K39" s="7" t="s">
        <v>101</v>
      </c>
      <c r="L39" s="7" t="s">
        <v>5</v>
      </c>
      <c r="M39" s="13">
        <v>40960</v>
      </c>
      <c r="N39" s="13">
        <v>46438</v>
      </c>
      <c r="O39" s="7">
        <v>1</v>
      </c>
      <c r="P39" s="14">
        <v>44</v>
      </c>
      <c r="Q39" s="14">
        <v>234.76553999999999</v>
      </c>
      <c r="R39" s="15">
        <v>0.60908452700000004</v>
      </c>
      <c r="S39" s="7" t="s">
        <v>39</v>
      </c>
      <c r="T39" s="7" t="s">
        <v>39</v>
      </c>
      <c r="U39" s="16" t="s">
        <v>39</v>
      </c>
      <c r="V39" s="16" t="s">
        <v>40</v>
      </c>
      <c r="W39" s="16" t="s">
        <v>84</v>
      </c>
      <c r="X39" s="17">
        <v>1</v>
      </c>
      <c r="Y39" s="84">
        <f t="shared" si="2"/>
        <v>73050</v>
      </c>
      <c r="Z39" s="75">
        <f>IF(IFERROR(MATCH(E39,CONV_CAISO_Gen_List!C:C,0),FALSE),1,0)</f>
        <v>1</v>
      </c>
      <c r="AA39" s="86">
        <f t="shared" si="3"/>
        <v>234.76553999999999</v>
      </c>
    </row>
    <row r="40" spans="2:27" x14ac:dyDescent="0.25">
      <c r="B40" s="7">
        <v>35</v>
      </c>
      <c r="C40" s="7" t="s">
        <v>174</v>
      </c>
      <c r="D40" s="7" t="s">
        <v>175</v>
      </c>
      <c r="E40" s="7" t="s">
        <v>122</v>
      </c>
      <c r="F40" s="7" t="s">
        <v>33</v>
      </c>
      <c r="G40" s="7" t="s">
        <v>34</v>
      </c>
      <c r="H40" s="7" t="s">
        <v>105</v>
      </c>
      <c r="I40" s="7" t="s">
        <v>106</v>
      </c>
      <c r="J40" s="7" t="s">
        <v>40</v>
      </c>
      <c r="K40" s="7" t="s">
        <v>101</v>
      </c>
      <c r="L40" s="7" t="s">
        <v>5</v>
      </c>
      <c r="M40" s="13">
        <v>41255</v>
      </c>
      <c r="N40" s="13">
        <v>42034</v>
      </c>
      <c r="O40" s="7">
        <v>0</v>
      </c>
      <c r="P40" s="14">
        <v>6.8</v>
      </c>
      <c r="Q40" s="14">
        <v>50</v>
      </c>
      <c r="R40" s="15">
        <v>0.83937684700000004</v>
      </c>
      <c r="S40" s="7" t="s">
        <v>39</v>
      </c>
      <c r="T40" s="7" t="s">
        <v>39</v>
      </c>
      <c r="U40" s="16" t="s">
        <v>39</v>
      </c>
      <c r="V40" s="16" t="s">
        <v>40</v>
      </c>
      <c r="W40" s="16" t="s">
        <v>51</v>
      </c>
      <c r="X40" s="17">
        <v>1</v>
      </c>
      <c r="Y40" s="84">
        <f t="shared" si="2"/>
        <v>42034</v>
      </c>
      <c r="Z40" s="75">
        <f>IF(IFERROR(MATCH(E40,CONV_CAISO_Gen_List!C:C,0),FALSE),1,0)</f>
        <v>1</v>
      </c>
      <c r="AA40" s="86">
        <f t="shared" si="3"/>
        <v>50</v>
      </c>
    </row>
    <row r="41" spans="2:27" x14ac:dyDescent="0.25">
      <c r="B41" s="7">
        <v>36</v>
      </c>
      <c r="C41" s="7" t="s">
        <v>176</v>
      </c>
      <c r="D41" s="7" t="s">
        <v>177</v>
      </c>
      <c r="E41" s="7" t="s">
        <v>178</v>
      </c>
      <c r="F41" s="7" t="s">
        <v>33</v>
      </c>
      <c r="G41" s="7" t="s">
        <v>34</v>
      </c>
      <c r="H41" s="7" t="s">
        <v>179</v>
      </c>
      <c r="I41" s="7" t="s">
        <v>180</v>
      </c>
      <c r="J41" s="7" t="s">
        <v>40</v>
      </c>
      <c r="K41" s="7" t="s">
        <v>101</v>
      </c>
      <c r="L41" s="7" t="s">
        <v>5</v>
      </c>
      <c r="M41" s="13">
        <v>39865</v>
      </c>
      <c r="N41" s="13">
        <v>47887</v>
      </c>
      <c r="O41" s="7">
        <v>1</v>
      </c>
      <c r="P41" s="14">
        <v>9</v>
      </c>
      <c r="Q41" s="14">
        <v>72</v>
      </c>
      <c r="R41" s="15">
        <v>0.91324200899999997</v>
      </c>
      <c r="S41" s="7" t="s">
        <v>39</v>
      </c>
      <c r="T41" s="7" t="s">
        <v>39</v>
      </c>
      <c r="U41" s="16" t="s">
        <v>39</v>
      </c>
      <c r="V41" s="16" t="s">
        <v>40</v>
      </c>
      <c r="W41" s="16" t="s">
        <v>181</v>
      </c>
      <c r="X41" s="17">
        <v>1</v>
      </c>
      <c r="Y41" s="84">
        <f t="shared" si="2"/>
        <v>73050</v>
      </c>
      <c r="Z41" s="75">
        <f>IF(IFERROR(MATCH(E41,CONV_CAISO_Gen_List!C:C,0),FALSE),1,0)</f>
        <v>1</v>
      </c>
      <c r="AA41" s="86">
        <f t="shared" si="3"/>
        <v>72</v>
      </c>
    </row>
    <row r="42" spans="2:27" x14ac:dyDescent="0.25">
      <c r="B42" s="7">
        <v>37</v>
      </c>
      <c r="C42" s="7" t="s">
        <v>182</v>
      </c>
      <c r="D42" s="7" t="s">
        <v>183</v>
      </c>
      <c r="E42" s="7" t="s">
        <v>184</v>
      </c>
      <c r="F42" s="7" t="s">
        <v>33</v>
      </c>
      <c r="G42" s="7" t="s">
        <v>34</v>
      </c>
      <c r="H42" s="7" t="s">
        <v>185</v>
      </c>
      <c r="I42" s="7" t="s">
        <v>84</v>
      </c>
      <c r="J42" s="7" t="s">
        <v>40</v>
      </c>
      <c r="K42" s="7" t="s">
        <v>101</v>
      </c>
      <c r="L42" s="7" t="s">
        <v>5</v>
      </c>
      <c r="M42" s="13">
        <v>39794</v>
      </c>
      <c r="N42" s="13">
        <v>47887</v>
      </c>
      <c r="O42" s="7">
        <v>1</v>
      </c>
      <c r="P42" s="14">
        <v>9</v>
      </c>
      <c r="Q42" s="14">
        <v>72</v>
      </c>
      <c r="R42" s="15">
        <v>0.91324200899999997</v>
      </c>
      <c r="S42" s="7" t="s">
        <v>39</v>
      </c>
      <c r="T42" s="7" t="s">
        <v>39</v>
      </c>
      <c r="U42" s="16" t="s">
        <v>39</v>
      </c>
      <c r="V42" s="16" t="s">
        <v>40</v>
      </c>
      <c r="W42" s="16" t="s">
        <v>84</v>
      </c>
      <c r="X42" s="17">
        <v>1</v>
      </c>
      <c r="Y42" s="84">
        <f t="shared" si="2"/>
        <v>73050</v>
      </c>
      <c r="Z42" s="75">
        <f>IF(IFERROR(MATCH(E42,CONV_CAISO_Gen_List!C:C,0),FALSE),1,0)</f>
        <v>1</v>
      </c>
      <c r="AA42" s="86">
        <f t="shared" si="3"/>
        <v>72</v>
      </c>
    </row>
    <row r="43" spans="2:27" x14ac:dyDescent="0.25">
      <c r="B43" s="7">
        <v>38</v>
      </c>
      <c r="C43" s="7" t="s">
        <v>186</v>
      </c>
      <c r="D43" s="7" t="s">
        <v>187</v>
      </c>
      <c r="E43" s="7" t="s">
        <v>188</v>
      </c>
      <c r="F43" s="7" t="s">
        <v>33</v>
      </c>
      <c r="G43" s="7" t="s">
        <v>34</v>
      </c>
      <c r="H43" s="7" t="s">
        <v>75</v>
      </c>
      <c r="I43" s="7" t="s">
        <v>62</v>
      </c>
      <c r="J43" s="7" t="s">
        <v>40</v>
      </c>
      <c r="K43" s="7" t="s">
        <v>101</v>
      </c>
      <c r="L43" s="7" t="s">
        <v>5</v>
      </c>
      <c r="M43" s="13">
        <v>41691</v>
      </c>
      <c r="N43" s="13">
        <v>50821</v>
      </c>
      <c r="O43" s="7">
        <v>1</v>
      </c>
      <c r="P43" s="14">
        <v>44.5</v>
      </c>
      <c r="Q43" s="14">
        <v>315</v>
      </c>
      <c r="R43" s="15">
        <v>0.80806526099999998</v>
      </c>
      <c r="S43" s="7" t="s">
        <v>39</v>
      </c>
      <c r="T43" s="7" t="s">
        <v>39</v>
      </c>
      <c r="U43" s="16" t="s">
        <v>39</v>
      </c>
      <c r="V43" s="16" t="s">
        <v>40</v>
      </c>
      <c r="W43" s="16" t="s">
        <v>62</v>
      </c>
      <c r="X43" s="17">
        <v>1</v>
      </c>
      <c r="Y43" s="84">
        <f t="shared" si="2"/>
        <v>73050</v>
      </c>
      <c r="Z43" s="75">
        <f>IF(IFERROR(MATCH(E43,CONV_CAISO_Gen_List!C:C,0),FALSE),1,0)</f>
        <v>1</v>
      </c>
      <c r="AA43" s="86">
        <f t="shared" si="3"/>
        <v>315</v>
      </c>
    </row>
    <row r="44" spans="2:27" x14ac:dyDescent="0.25">
      <c r="B44" s="7">
        <v>39</v>
      </c>
      <c r="C44" s="7" t="s">
        <v>189</v>
      </c>
      <c r="D44" s="7" t="s">
        <v>190</v>
      </c>
      <c r="E44" s="7"/>
      <c r="F44" s="7" t="s">
        <v>33</v>
      </c>
      <c r="G44" s="7" t="s">
        <v>34</v>
      </c>
      <c r="H44" s="7" t="s">
        <v>179</v>
      </c>
      <c r="I44" s="7" t="s">
        <v>180</v>
      </c>
      <c r="J44" s="7" t="s">
        <v>40</v>
      </c>
      <c r="K44" s="7" t="s">
        <v>38</v>
      </c>
      <c r="L44" s="7" t="s">
        <v>5</v>
      </c>
      <c r="M44" s="13">
        <v>40711</v>
      </c>
      <c r="N44" s="13">
        <v>46189</v>
      </c>
      <c r="O44" s="7">
        <v>1</v>
      </c>
      <c r="P44" s="14">
        <v>0.75</v>
      </c>
      <c r="Q44" s="14">
        <v>5.585</v>
      </c>
      <c r="R44" s="15">
        <v>0.850076104</v>
      </c>
      <c r="S44" s="7" t="s">
        <v>39</v>
      </c>
      <c r="T44" s="7" t="s">
        <v>39</v>
      </c>
      <c r="U44" s="16" t="s">
        <v>39</v>
      </c>
      <c r="V44" s="16" t="s">
        <v>40</v>
      </c>
      <c r="W44" s="16" t="s">
        <v>181</v>
      </c>
      <c r="X44" s="17">
        <v>1</v>
      </c>
      <c r="Y44" s="84">
        <f t="shared" si="2"/>
        <v>73050</v>
      </c>
      <c r="Z44" s="75">
        <f>IF(IFERROR(MATCH(E44,CONV_CAISO_Gen_List!C:C,0),FALSE),1,0)</f>
        <v>0</v>
      </c>
      <c r="AA44" s="86">
        <f t="shared" si="3"/>
        <v>5.585</v>
      </c>
    </row>
    <row r="45" spans="2:27" x14ac:dyDescent="0.25">
      <c r="B45" s="7">
        <v>40</v>
      </c>
      <c r="C45" s="7" t="s">
        <v>191</v>
      </c>
      <c r="D45" s="7" t="s">
        <v>192</v>
      </c>
      <c r="E45" s="7" t="s">
        <v>122</v>
      </c>
      <c r="F45" s="7" t="s">
        <v>33</v>
      </c>
      <c r="G45" s="7" t="s">
        <v>34</v>
      </c>
      <c r="H45" s="7" t="s">
        <v>168</v>
      </c>
      <c r="I45" s="7" t="s">
        <v>169</v>
      </c>
      <c r="J45" s="7" t="s">
        <v>40</v>
      </c>
      <c r="K45" s="7" t="s">
        <v>101</v>
      </c>
      <c r="L45" s="7" t="s">
        <v>5</v>
      </c>
      <c r="M45" s="13">
        <v>42255</v>
      </c>
      <c r="N45" s="13">
        <v>49560</v>
      </c>
      <c r="O45" s="7">
        <v>1</v>
      </c>
      <c r="P45" s="14">
        <v>58</v>
      </c>
      <c r="Q45" s="14">
        <v>346</v>
      </c>
      <c r="R45" s="15">
        <v>0.68099511899999998</v>
      </c>
      <c r="S45" s="7" t="s">
        <v>39</v>
      </c>
      <c r="T45" s="7" t="s">
        <v>39</v>
      </c>
      <c r="U45" s="16" t="s">
        <v>39</v>
      </c>
      <c r="V45" s="16" t="s">
        <v>40</v>
      </c>
      <c r="W45" s="16" t="s">
        <v>170</v>
      </c>
      <c r="X45" s="17">
        <v>1</v>
      </c>
      <c r="Y45" s="84">
        <f t="shared" si="2"/>
        <v>73050</v>
      </c>
      <c r="Z45" s="75">
        <f>IF(IFERROR(MATCH(E45,CONV_CAISO_Gen_List!C:C,0),FALSE),1,0)</f>
        <v>1</v>
      </c>
      <c r="AA45" s="86">
        <f t="shared" si="3"/>
        <v>346</v>
      </c>
    </row>
    <row r="46" spans="2:27" x14ac:dyDescent="0.25">
      <c r="B46" s="7">
        <v>41</v>
      </c>
      <c r="C46" s="7" t="s">
        <v>193</v>
      </c>
      <c r="D46" s="7" t="s">
        <v>194</v>
      </c>
      <c r="E46" s="7" t="s">
        <v>195</v>
      </c>
      <c r="F46" s="7" t="s">
        <v>33</v>
      </c>
      <c r="G46" s="7" t="s">
        <v>34</v>
      </c>
      <c r="H46" s="7" t="s">
        <v>145</v>
      </c>
      <c r="I46" s="7" t="s">
        <v>146</v>
      </c>
      <c r="J46" s="7" t="s">
        <v>196</v>
      </c>
      <c r="K46" s="7"/>
      <c r="L46" s="7" t="s">
        <v>5</v>
      </c>
      <c r="M46" s="13">
        <v>41579</v>
      </c>
      <c r="N46" s="13">
        <v>42674</v>
      </c>
      <c r="O46" s="7">
        <v>1</v>
      </c>
      <c r="P46" s="14">
        <v>0.69</v>
      </c>
      <c r="Q46" s="14">
        <v>3.5</v>
      </c>
      <c r="R46" s="15">
        <v>0.57904837499999995</v>
      </c>
      <c r="S46" s="7" t="s">
        <v>39</v>
      </c>
      <c r="T46" s="7" t="s">
        <v>39</v>
      </c>
      <c r="U46" s="16" t="s">
        <v>39</v>
      </c>
      <c r="V46" s="16" t="s">
        <v>196</v>
      </c>
      <c r="W46" s="16" t="s">
        <v>51</v>
      </c>
      <c r="X46" s="17">
        <v>1</v>
      </c>
      <c r="Y46" s="84">
        <f t="shared" si="2"/>
        <v>73050</v>
      </c>
      <c r="Z46" s="75">
        <f>IF(IFERROR(MATCH(E46,CONV_CAISO_Gen_List!C:C,0),FALSE),1,0)</f>
        <v>0</v>
      </c>
      <c r="AA46" s="86">
        <f t="shared" si="3"/>
        <v>3.5</v>
      </c>
    </row>
    <row r="47" spans="2:27" x14ac:dyDescent="0.25">
      <c r="B47" s="7">
        <v>42</v>
      </c>
      <c r="C47" s="7" t="s">
        <v>197</v>
      </c>
      <c r="D47" s="7" t="s">
        <v>198</v>
      </c>
      <c r="E47" s="7"/>
      <c r="F47" s="7" t="s">
        <v>33</v>
      </c>
      <c r="G47" s="7" t="s">
        <v>34</v>
      </c>
      <c r="H47" s="7" t="s">
        <v>145</v>
      </c>
      <c r="I47" s="7" t="s">
        <v>146</v>
      </c>
      <c r="J47" s="7" t="s">
        <v>196</v>
      </c>
      <c r="K47" s="7"/>
      <c r="L47" s="7" t="s">
        <v>5</v>
      </c>
      <c r="M47" s="13">
        <v>31371</v>
      </c>
      <c r="N47" s="13">
        <v>42035</v>
      </c>
      <c r="O47" s="7">
        <v>1</v>
      </c>
      <c r="P47" s="14">
        <v>0.7</v>
      </c>
      <c r="Q47" s="14">
        <v>3.137</v>
      </c>
      <c r="R47" s="15">
        <v>0.51157860399999999</v>
      </c>
      <c r="S47" s="7" t="s">
        <v>39</v>
      </c>
      <c r="T47" s="7" t="s">
        <v>39</v>
      </c>
      <c r="U47" s="16" t="s">
        <v>39</v>
      </c>
      <c r="V47" s="16" t="s">
        <v>196</v>
      </c>
      <c r="W47" s="16" t="s">
        <v>51</v>
      </c>
      <c r="X47" s="17">
        <v>1</v>
      </c>
      <c r="Y47" s="84">
        <f t="shared" si="2"/>
        <v>73050</v>
      </c>
      <c r="Z47" s="75">
        <f>IF(IFERROR(MATCH(E47,CONV_CAISO_Gen_List!C:C,0),FALSE),1,0)</f>
        <v>0</v>
      </c>
      <c r="AA47" s="86">
        <f t="shared" si="3"/>
        <v>3.137</v>
      </c>
    </row>
    <row r="48" spans="2:27" x14ac:dyDescent="0.25">
      <c r="B48" s="7">
        <v>43</v>
      </c>
      <c r="C48" s="7" t="s">
        <v>199</v>
      </c>
      <c r="D48" s="7" t="s">
        <v>200</v>
      </c>
      <c r="E48" s="7" t="s">
        <v>201</v>
      </c>
      <c r="F48" s="7" t="s">
        <v>33</v>
      </c>
      <c r="G48" s="7" t="s">
        <v>34</v>
      </c>
      <c r="H48" s="7" t="s">
        <v>168</v>
      </c>
      <c r="I48" s="7" t="s">
        <v>202</v>
      </c>
      <c r="J48" s="7" t="s">
        <v>196</v>
      </c>
      <c r="K48" s="7"/>
      <c r="L48" s="7" t="s">
        <v>5</v>
      </c>
      <c r="M48" s="13">
        <v>40360</v>
      </c>
      <c r="N48" s="13">
        <v>44561</v>
      </c>
      <c r="O48" s="7">
        <v>1</v>
      </c>
      <c r="P48" s="14">
        <v>250</v>
      </c>
      <c r="Q48" s="14">
        <v>2080</v>
      </c>
      <c r="R48" s="15">
        <v>0.94977168899999997</v>
      </c>
      <c r="S48" s="7" t="s">
        <v>39</v>
      </c>
      <c r="T48" s="7" t="s">
        <v>39</v>
      </c>
      <c r="U48" s="16" t="s">
        <v>39</v>
      </c>
      <c r="V48" s="16" t="s">
        <v>196</v>
      </c>
      <c r="W48" s="16" t="s">
        <v>41</v>
      </c>
      <c r="X48" s="17">
        <v>1</v>
      </c>
      <c r="Y48" s="84">
        <f t="shared" si="2"/>
        <v>73050</v>
      </c>
      <c r="Z48" s="75">
        <f>IF(IFERROR(MATCH(E48,CONV_CAISO_Gen_List!C:C,0),FALSE),1,0)</f>
        <v>1</v>
      </c>
      <c r="AA48" s="86">
        <f t="shared" si="3"/>
        <v>2080</v>
      </c>
    </row>
    <row r="49" spans="2:27" x14ac:dyDescent="0.25">
      <c r="B49" s="7">
        <v>44</v>
      </c>
      <c r="C49" s="7" t="s">
        <v>203</v>
      </c>
      <c r="D49" s="7" t="s">
        <v>204</v>
      </c>
      <c r="E49" s="7"/>
      <c r="F49" s="7" t="s">
        <v>33</v>
      </c>
      <c r="G49" s="7" t="s">
        <v>34</v>
      </c>
      <c r="H49" s="7" t="s">
        <v>168</v>
      </c>
      <c r="I49" s="7" t="s">
        <v>202</v>
      </c>
      <c r="J49" s="7" t="s">
        <v>196</v>
      </c>
      <c r="K49" s="7"/>
      <c r="L49" s="7" t="s">
        <v>5</v>
      </c>
      <c r="M49" s="13">
        <v>39494</v>
      </c>
      <c r="N49" s="13">
        <v>42004</v>
      </c>
      <c r="O49" s="7">
        <v>1</v>
      </c>
      <c r="P49" s="14">
        <v>175</v>
      </c>
      <c r="Q49" s="14">
        <v>1533</v>
      </c>
      <c r="R49" s="15">
        <v>1</v>
      </c>
      <c r="S49" s="7" t="s">
        <v>39</v>
      </c>
      <c r="T49" s="7" t="s">
        <v>39</v>
      </c>
      <c r="U49" s="16" t="s">
        <v>39</v>
      </c>
      <c r="V49" s="16" t="s">
        <v>196</v>
      </c>
      <c r="W49" s="16" t="s">
        <v>41</v>
      </c>
      <c r="X49" s="17">
        <v>1</v>
      </c>
      <c r="Y49" s="84">
        <f t="shared" si="2"/>
        <v>73050</v>
      </c>
      <c r="Z49" s="75">
        <f>IF(IFERROR(MATCH(E49,CONV_CAISO_Gen_List!C:C,0),FALSE),1,0)</f>
        <v>0</v>
      </c>
      <c r="AA49" s="86">
        <f t="shared" si="3"/>
        <v>1533</v>
      </c>
    </row>
    <row r="50" spans="2:27" x14ac:dyDescent="0.25">
      <c r="B50" s="7">
        <v>45</v>
      </c>
      <c r="C50" s="7" t="s">
        <v>205</v>
      </c>
      <c r="D50" s="7" t="s">
        <v>206</v>
      </c>
      <c r="E50" s="7" t="s">
        <v>207</v>
      </c>
      <c r="F50" s="7" t="s">
        <v>33</v>
      </c>
      <c r="G50" s="7" t="s">
        <v>34</v>
      </c>
      <c r="H50" s="7" t="s">
        <v>208</v>
      </c>
      <c r="I50" s="7" t="s">
        <v>209</v>
      </c>
      <c r="J50" s="7" t="s">
        <v>196</v>
      </c>
      <c r="K50" s="7"/>
      <c r="L50" s="7" t="s">
        <v>5</v>
      </c>
      <c r="M50" s="13">
        <v>41634</v>
      </c>
      <c r="N50" s="13">
        <v>48938</v>
      </c>
      <c r="O50" s="7">
        <v>1</v>
      </c>
      <c r="P50" s="14">
        <v>7.5</v>
      </c>
      <c r="Q50" s="14">
        <v>52.82</v>
      </c>
      <c r="R50" s="15">
        <v>0.803957382</v>
      </c>
      <c r="S50" s="7" t="s">
        <v>39</v>
      </c>
      <c r="T50" s="7" t="s">
        <v>39</v>
      </c>
      <c r="U50" s="16" t="s">
        <v>39</v>
      </c>
      <c r="V50" s="16" t="s">
        <v>196</v>
      </c>
      <c r="W50" s="16" t="s">
        <v>41</v>
      </c>
      <c r="X50" s="17">
        <v>1</v>
      </c>
      <c r="Y50" s="84">
        <f t="shared" si="2"/>
        <v>73050</v>
      </c>
      <c r="Z50" s="75">
        <f>IF(IFERROR(MATCH(E50,CONV_CAISO_Gen_List!C:C,0),FALSE),1,0)</f>
        <v>1</v>
      </c>
      <c r="AA50" s="86">
        <f t="shared" si="3"/>
        <v>52.82</v>
      </c>
    </row>
    <row r="51" spans="2:27" x14ac:dyDescent="0.25">
      <c r="B51" s="7">
        <v>46</v>
      </c>
      <c r="C51" s="7" t="s">
        <v>210</v>
      </c>
      <c r="D51" s="7" t="s">
        <v>211</v>
      </c>
      <c r="E51" s="7" t="s">
        <v>212</v>
      </c>
      <c r="F51" s="7" t="s">
        <v>33</v>
      </c>
      <c r="G51" s="7" t="s">
        <v>34</v>
      </c>
      <c r="H51" s="7" t="s">
        <v>208</v>
      </c>
      <c r="I51" s="7" t="s">
        <v>209</v>
      </c>
      <c r="J51" s="7" t="s">
        <v>196</v>
      </c>
      <c r="K51" s="7"/>
      <c r="L51" s="7" t="s">
        <v>5</v>
      </c>
      <c r="M51" s="13">
        <v>41365</v>
      </c>
      <c r="N51" s="13">
        <v>48669</v>
      </c>
      <c r="O51" s="7">
        <v>1</v>
      </c>
      <c r="P51" s="14">
        <v>14</v>
      </c>
      <c r="Q51" s="14">
        <v>98.51</v>
      </c>
      <c r="R51" s="15">
        <v>0.80324527099999998</v>
      </c>
      <c r="S51" s="7" t="s">
        <v>39</v>
      </c>
      <c r="T51" s="7" t="s">
        <v>39</v>
      </c>
      <c r="U51" s="16" t="s">
        <v>39</v>
      </c>
      <c r="V51" s="16" t="s">
        <v>196</v>
      </c>
      <c r="W51" s="16" t="s">
        <v>41</v>
      </c>
      <c r="X51" s="17">
        <v>1</v>
      </c>
      <c r="Y51" s="84">
        <f t="shared" si="2"/>
        <v>73050</v>
      </c>
      <c r="Z51" s="75">
        <f>IF(IFERROR(MATCH(E51,CONV_CAISO_Gen_List!C:C,0),FALSE),1,0)</f>
        <v>1</v>
      </c>
      <c r="AA51" s="86">
        <f t="shared" si="3"/>
        <v>98.51</v>
      </c>
    </row>
    <row r="52" spans="2:27" x14ac:dyDescent="0.25">
      <c r="B52" s="7">
        <v>47</v>
      </c>
      <c r="C52" s="7" t="s">
        <v>213</v>
      </c>
      <c r="D52" s="7" t="s">
        <v>214</v>
      </c>
      <c r="E52" s="7" t="s">
        <v>215</v>
      </c>
      <c r="F52" s="7" t="s">
        <v>33</v>
      </c>
      <c r="G52" s="7" t="s">
        <v>34</v>
      </c>
      <c r="H52" s="7" t="s">
        <v>118</v>
      </c>
      <c r="I52" s="7" t="s">
        <v>119</v>
      </c>
      <c r="J52" s="7" t="s">
        <v>216</v>
      </c>
      <c r="K52" s="7" t="s">
        <v>217</v>
      </c>
      <c r="L52" s="7" t="s">
        <v>5</v>
      </c>
      <c r="M52" s="13">
        <v>31404</v>
      </c>
      <c r="N52" s="13">
        <v>73050</v>
      </c>
      <c r="O52" s="7">
        <v>1</v>
      </c>
      <c r="P52" s="14">
        <v>0.1</v>
      </c>
      <c r="Q52" s="14">
        <v>0.28599999999999998</v>
      </c>
      <c r="R52" s="15">
        <v>0.32648401799999999</v>
      </c>
      <c r="S52" s="7" t="s">
        <v>39</v>
      </c>
      <c r="T52" s="7" t="s">
        <v>39</v>
      </c>
      <c r="U52" s="16" t="s">
        <v>39</v>
      </c>
      <c r="V52" s="16" t="s">
        <v>218</v>
      </c>
      <c r="W52" s="16" t="s">
        <v>41</v>
      </c>
      <c r="X52" s="17">
        <v>1</v>
      </c>
      <c r="Y52" s="84">
        <f t="shared" si="2"/>
        <v>73050</v>
      </c>
      <c r="Z52" s="75">
        <f>IF(IFERROR(MATCH(E52,CONV_CAISO_Gen_List!C:C,0),FALSE),1,0)</f>
        <v>1</v>
      </c>
      <c r="AA52" s="86">
        <f t="shared" si="3"/>
        <v>0.28599999999999998</v>
      </c>
    </row>
    <row r="53" spans="2:27" x14ac:dyDescent="0.25">
      <c r="B53" s="7">
        <v>48</v>
      </c>
      <c r="C53" s="7" t="s">
        <v>219</v>
      </c>
      <c r="D53" s="7" t="s">
        <v>220</v>
      </c>
      <c r="E53" s="7" t="s">
        <v>221</v>
      </c>
      <c r="F53" s="7" t="s">
        <v>33</v>
      </c>
      <c r="G53" s="7" t="s">
        <v>34</v>
      </c>
      <c r="H53" s="7" t="s">
        <v>222</v>
      </c>
      <c r="I53" s="7" t="s">
        <v>223</v>
      </c>
      <c r="J53" s="7" t="s">
        <v>216</v>
      </c>
      <c r="K53" s="7" t="s">
        <v>217</v>
      </c>
      <c r="L53" s="7" t="s">
        <v>5</v>
      </c>
      <c r="M53" s="13">
        <v>30277</v>
      </c>
      <c r="N53" s="13">
        <v>73050</v>
      </c>
      <c r="O53" s="7">
        <v>1</v>
      </c>
      <c r="P53" s="14">
        <v>2.5000000000000001E-2</v>
      </c>
      <c r="Q53" s="14">
        <v>7.8E-2</v>
      </c>
      <c r="R53" s="15">
        <v>0.356164384</v>
      </c>
      <c r="S53" s="7" t="s">
        <v>39</v>
      </c>
      <c r="T53" s="7" t="s">
        <v>39</v>
      </c>
      <c r="U53" s="16" t="s">
        <v>39</v>
      </c>
      <c r="V53" s="16" t="s">
        <v>218</v>
      </c>
      <c r="W53" s="16" t="s">
        <v>41</v>
      </c>
      <c r="X53" s="17">
        <v>1</v>
      </c>
      <c r="Y53" s="84">
        <f t="shared" si="2"/>
        <v>73050</v>
      </c>
      <c r="Z53" s="75">
        <f>IF(IFERROR(MATCH(E53,CONV_CAISO_Gen_List!C:C,0),FALSE),1,0)</f>
        <v>1</v>
      </c>
      <c r="AA53" s="86">
        <f t="shared" si="3"/>
        <v>7.8E-2</v>
      </c>
    </row>
    <row r="54" spans="2:27" x14ac:dyDescent="0.25">
      <c r="B54" s="7">
        <v>49</v>
      </c>
      <c r="C54" s="7" t="s">
        <v>224</v>
      </c>
      <c r="D54" s="7" t="s">
        <v>225</v>
      </c>
      <c r="E54" s="7" t="s">
        <v>226</v>
      </c>
      <c r="F54" s="7" t="s">
        <v>33</v>
      </c>
      <c r="G54" s="7" t="s">
        <v>34</v>
      </c>
      <c r="H54" s="7" t="s">
        <v>105</v>
      </c>
      <c r="I54" s="7" t="s">
        <v>106</v>
      </c>
      <c r="J54" s="7" t="s">
        <v>216</v>
      </c>
      <c r="K54" s="7" t="s">
        <v>217</v>
      </c>
      <c r="L54" s="7" t="s">
        <v>5</v>
      </c>
      <c r="M54" s="13">
        <v>30294</v>
      </c>
      <c r="N54" s="13">
        <v>73050</v>
      </c>
      <c r="O54" s="7">
        <v>1</v>
      </c>
      <c r="P54" s="14">
        <v>0.1</v>
      </c>
      <c r="Q54" s="14">
        <v>0.311</v>
      </c>
      <c r="R54" s="15">
        <v>0.35502283099999998</v>
      </c>
      <c r="S54" s="7" t="s">
        <v>39</v>
      </c>
      <c r="T54" s="7" t="s">
        <v>39</v>
      </c>
      <c r="U54" s="16" t="s">
        <v>39</v>
      </c>
      <c r="V54" s="16" t="s">
        <v>218</v>
      </c>
      <c r="W54" s="16" t="s">
        <v>51</v>
      </c>
      <c r="X54" s="17">
        <v>1</v>
      </c>
      <c r="Y54" s="84">
        <f t="shared" si="2"/>
        <v>73050</v>
      </c>
      <c r="Z54" s="75">
        <f>IF(IFERROR(MATCH(E54,CONV_CAISO_Gen_List!C:C,0),FALSE),1,0)</f>
        <v>1</v>
      </c>
      <c r="AA54" s="86">
        <f t="shared" si="3"/>
        <v>0.311</v>
      </c>
    </row>
    <row r="55" spans="2:27" x14ac:dyDescent="0.25">
      <c r="B55" s="7">
        <v>50</v>
      </c>
      <c r="C55" s="7" t="s">
        <v>227</v>
      </c>
      <c r="D55" s="7" t="s">
        <v>228</v>
      </c>
      <c r="E55" s="7" t="s">
        <v>215</v>
      </c>
      <c r="F55" s="7" t="s">
        <v>33</v>
      </c>
      <c r="G55" s="7" t="s">
        <v>34</v>
      </c>
      <c r="H55" s="7" t="s">
        <v>229</v>
      </c>
      <c r="I55" s="7" t="s">
        <v>230</v>
      </c>
      <c r="J55" s="7" t="s">
        <v>216</v>
      </c>
      <c r="K55" s="7" t="s">
        <v>217</v>
      </c>
      <c r="L55" s="7" t="s">
        <v>5</v>
      </c>
      <c r="M55" s="13">
        <v>31456</v>
      </c>
      <c r="N55" s="13">
        <v>73050</v>
      </c>
      <c r="O55" s="7">
        <v>1</v>
      </c>
      <c r="P55" s="14">
        <v>7.4999999999999997E-2</v>
      </c>
      <c r="Q55" s="14">
        <v>1.9E-2</v>
      </c>
      <c r="R55" s="15">
        <v>2.891933E-2</v>
      </c>
      <c r="S55" s="7" t="s">
        <v>39</v>
      </c>
      <c r="T55" s="7" t="s">
        <v>39</v>
      </c>
      <c r="U55" s="16" t="s">
        <v>39</v>
      </c>
      <c r="V55" s="16" t="s">
        <v>218</v>
      </c>
      <c r="W55" s="16" t="s">
        <v>41</v>
      </c>
      <c r="X55" s="17">
        <v>1</v>
      </c>
      <c r="Y55" s="84">
        <f t="shared" si="2"/>
        <v>73050</v>
      </c>
      <c r="Z55" s="75">
        <f>IF(IFERROR(MATCH(E55,CONV_CAISO_Gen_List!C:C,0),FALSE),1,0)</f>
        <v>1</v>
      </c>
      <c r="AA55" s="86">
        <f t="shared" si="3"/>
        <v>1.9E-2</v>
      </c>
    </row>
    <row r="56" spans="2:27" x14ac:dyDescent="0.25">
      <c r="B56" s="7">
        <v>51</v>
      </c>
      <c r="C56" s="7" t="s">
        <v>231</v>
      </c>
      <c r="D56" s="7" t="s">
        <v>232</v>
      </c>
      <c r="E56" s="7" t="s">
        <v>233</v>
      </c>
      <c r="F56" s="7" t="s">
        <v>33</v>
      </c>
      <c r="G56" s="7" t="s">
        <v>34</v>
      </c>
      <c r="H56" s="7" t="s">
        <v>110</v>
      </c>
      <c r="I56" s="7" t="s">
        <v>111</v>
      </c>
      <c r="J56" s="7" t="s">
        <v>216</v>
      </c>
      <c r="K56" s="7" t="s">
        <v>217</v>
      </c>
      <c r="L56" s="7" t="s">
        <v>5</v>
      </c>
      <c r="M56" s="13">
        <v>30698</v>
      </c>
      <c r="N56" s="13">
        <v>73050</v>
      </c>
      <c r="O56" s="7">
        <v>1</v>
      </c>
      <c r="P56" s="14">
        <v>1.4999999999999999E-2</v>
      </c>
      <c r="Q56" s="14">
        <v>0.11799999999999999</v>
      </c>
      <c r="R56" s="15">
        <v>0.89802130899999999</v>
      </c>
      <c r="S56" s="7" t="s">
        <v>39</v>
      </c>
      <c r="T56" s="7" t="s">
        <v>39</v>
      </c>
      <c r="U56" s="16" t="s">
        <v>39</v>
      </c>
      <c r="V56" s="16" t="s">
        <v>218</v>
      </c>
      <c r="W56" s="16" t="s">
        <v>41</v>
      </c>
      <c r="X56" s="17">
        <v>1</v>
      </c>
      <c r="Y56" s="84">
        <f t="shared" si="2"/>
        <v>73050</v>
      </c>
      <c r="Z56" s="75">
        <f>IF(IFERROR(MATCH(E56,CONV_CAISO_Gen_List!C:C,0),FALSE),1,0)</f>
        <v>1</v>
      </c>
      <c r="AA56" s="86">
        <f t="shared" si="3"/>
        <v>0.11799999999999999</v>
      </c>
    </row>
    <row r="57" spans="2:27" x14ac:dyDescent="0.25">
      <c r="B57" s="7">
        <v>52</v>
      </c>
      <c r="C57" s="7" t="s">
        <v>234</v>
      </c>
      <c r="D57" s="7" t="s">
        <v>235</v>
      </c>
      <c r="E57" s="7" t="s">
        <v>236</v>
      </c>
      <c r="F57" s="7" t="s">
        <v>33</v>
      </c>
      <c r="G57" s="7" t="s">
        <v>34</v>
      </c>
      <c r="H57" s="7" t="s">
        <v>105</v>
      </c>
      <c r="I57" s="7" t="s">
        <v>106</v>
      </c>
      <c r="J57" s="7" t="s">
        <v>216</v>
      </c>
      <c r="K57" s="7" t="s">
        <v>217</v>
      </c>
      <c r="L57" s="7" t="s">
        <v>5</v>
      </c>
      <c r="M57" s="13">
        <v>31223</v>
      </c>
      <c r="N57" s="13">
        <v>73050</v>
      </c>
      <c r="O57" s="7">
        <v>1</v>
      </c>
      <c r="P57" s="14">
        <v>0.15</v>
      </c>
      <c r="Q57" s="14">
        <v>0.748</v>
      </c>
      <c r="R57" s="15">
        <v>0.569254186</v>
      </c>
      <c r="S57" s="7" t="s">
        <v>39</v>
      </c>
      <c r="T57" s="7" t="s">
        <v>39</v>
      </c>
      <c r="U57" s="16" t="s">
        <v>39</v>
      </c>
      <c r="V57" s="16" t="s">
        <v>218</v>
      </c>
      <c r="W57" s="16" t="s">
        <v>51</v>
      </c>
      <c r="X57" s="17">
        <v>1</v>
      </c>
      <c r="Y57" s="84">
        <f t="shared" si="2"/>
        <v>73050</v>
      </c>
      <c r="Z57" s="75">
        <f>IF(IFERROR(MATCH(E57,CONV_CAISO_Gen_List!C:C,0),FALSE),1,0)</f>
        <v>1</v>
      </c>
      <c r="AA57" s="86">
        <f t="shared" si="3"/>
        <v>0.748</v>
      </c>
    </row>
    <row r="58" spans="2:27" x14ac:dyDescent="0.25">
      <c r="B58" s="7">
        <v>53</v>
      </c>
      <c r="C58" s="7" t="s">
        <v>237</v>
      </c>
      <c r="D58" s="7" t="s">
        <v>238</v>
      </c>
      <c r="E58" s="7"/>
      <c r="F58" s="7" t="s">
        <v>33</v>
      </c>
      <c r="G58" s="7" t="s">
        <v>34</v>
      </c>
      <c r="H58" s="7" t="s">
        <v>110</v>
      </c>
      <c r="I58" s="7" t="s">
        <v>111</v>
      </c>
      <c r="J58" s="7" t="s">
        <v>216</v>
      </c>
      <c r="K58" s="7" t="s">
        <v>217</v>
      </c>
      <c r="L58" s="7" t="s">
        <v>5</v>
      </c>
      <c r="M58" s="13">
        <v>31143</v>
      </c>
      <c r="N58" s="13">
        <v>73050</v>
      </c>
      <c r="O58" s="7">
        <v>1</v>
      </c>
      <c r="P58" s="14">
        <v>0.27500000000000002</v>
      </c>
      <c r="Q58" s="14">
        <v>0.28100000000000003</v>
      </c>
      <c r="R58" s="15">
        <v>0.116645911</v>
      </c>
      <c r="S58" s="7" t="s">
        <v>39</v>
      </c>
      <c r="T58" s="7" t="s">
        <v>39</v>
      </c>
      <c r="U58" s="16" t="s">
        <v>39</v>
      </c>
      <c r="V58" s="16" t="s">
        <v>218</v>
      </c>
      <c r="W58" s="16" t="s">
        <v>41</v>
      </c>
      <c r="X58" s="17">
        <v>1</v>
      </c>
      <c r="Y58" s="84">
        <f t="shared" si="2"/>
        <v>73050</v>
      </c>
      <c r="Z58" s="75">
        <f>IF(IFERROR(MATCH(E58,CONV_CAISO_Gen_List!C:C,0),FALSE),1,0)</f>
        <v>0</v>
      </c>
      <c r="AA58" s="86">
        <f t="shared" si="3"/>
        <v>0.28100000000000003</v>
      </c>
    </row>
    <row r="59" spans="2:27" x14ac:dyDescent="0.25">
      <c r="B59" s="7">
        <v>54</v>
      </c>
      <c r="C59" s="7" t="s">
        <v>239</v>
      </c>
      <c r="D59" s="7" t="s">
        <v>240</v>
      </c>
      <c r="E59" s="7" t="s">
        <v>241</v>
      </c>
      <c r="F59" s="7" t="s">
        <v>33</v>
      </c>
      <c r="G59" s="7" t="s">
        <v>34</v>
      </c>
      <c r="H59" s="7" t="s">
        <v>242</v>
      </c>
      <c r="I59" s="7" t="s">
        <v>243</v>
      </c>
      <c r="J59" s="7" t="s">
        <v>216</v>
      </c>
      <c r="K59" s="7" t="s">
        <v>217</v>
      </c>
      <c r="L59" s="7" t="s">
        <v>5</v>
      </c>
      <c r="M59" s="13">
        <v>31468</v>
      </c>
      <c r="N59" s="13">
        <v>73050</v>
      </c>
      <c r="O59" s="7">
        <v>1</v>
      </c>
      <c r="P59" s="14">
        <v>0.7</v>
      </c>
      <c r="Q59" s="14">
        <v>0.96099999999999997</v>
      </c>
      <c r="R59" s="15">
        <v>0.15671885199999999</v>
      </c>
      <c r="S59" s="7" t="s">
        <v>39</v>
      </c>
      <c r="T59" s="7" t="s">
        <v>39</v>
      </c>
      <c r="U59" s="16" t="s">
        <v>39</v>
      </c>
      <c r="V59" s="16" t="s">
        <v>218</v>
      </c>
      <c r="W59" s="16" t="s">
        <v>181</v>
      </c>
      <c r="X59" s="17">
        <v>1</v>
      </c>
      <c r="Y59" s="84">
        <f t="shared" si="2"/>
        <v>73050</v>
      </c>
      <c r="Z59" s="75">
        <f>IF(IFERROR(MATCH(E59,CONV_CAISO_Gen_List!C:C,0),FALSE),1,0)</f>
        <v>1</v>
      </c>
      <c r="AA59" s="86">
        <f t="shared" si="3"/>
        <v>0.96099999999999997</v>
      </c>
    </row>
    <row r="60" spans="2:27" x14ac:dyDescent="0.25">
      <c r="B60" s="7">
        <v>55</v>
      </c>
      <c r="C60" s="7" t="s">
        <v>244</v>
      </c>
      <c r="D60" s="7" t="s">
        <v>245</v>
      </c>
      <c r="E60" s="7" t="s">
        <v>246</v>
      </c>
      <c r="F60" s="7" t="s">
        <v>33</v>
      </c>
      <c r="G60" s="7" t="s">
        <v>34</v>
      </c>
      <c r="H60" s="7" t="s">
        <v>247</v>
      </c>
      <c r="I60" s="7" t="s">
        <v>50</v>
      </c>
      <c r="J60" s="7" t="s">
        <v>216</v>
      </c>
      <c r="K60" s="7" t="s">
        <v>217</v>
      </c>
      <c r="L60" s="7" t="s">
        <v>5</v>
      </c>
      <c r="M60" s="13">
        <v>33679</v>
      </c>
      <c r="N60" s="13">
        <v>44635</v>
      </c>
      <c r="O60" s="7">
        <v>1</v>
      </c>
      <c r="P60" s="14">
        <v>10.8</v>
      </c>
      <c r="Q60" s="14">
        <v>41.988</v>
      </c>
      <c r="R60" s="15">
        <v>0.44381024899999999</v>
      </c>
      <c r="S60" s="7" t="s">
        <v>39</v>
      </c>
      <c r="T60" s="7" t="s">
        <v>39</v>
      </c>
      <c r="U60" s="16" t="s">
        <v>39</v>
      </c>
      <c r="V60" s="16" t="s">
        <v>218</v>
      </c>
      <c r="W60" s="16" t="s">
        <v>51</v>
      </c>
      <c r="X60" s="17">
        <v>1</v>
      </c>
      <c r="Y60" s="84">
        <f t="shared" si="2"/>
        <v>73050</v>
      </c>
      <c r="Z60" s="75">
        <f>IF(IFERROR(MATCH(E60,CONV_CAISO_Gen_List!C:C,0),FALSE),1,0)</f>
        <v>1</v>
      </c>
      <c r="AA60" s="86">
        <f t="shared" si="3"/>
        <v>41.988</v>
      </c>
    </row>
    <row r="61" spans="2:27" x14ac:dyDescent="0.25">
      <c r="B61" s="7">
        <v>56</v>
      </c>
      <c r="C61" s="7" t="s">
        <v>248</v>
      </c>
      <c r="D61" s="7" t="s">
        <v>249</v>
      </c>
      <c r="E61" s="7" t="s">
        <v>250</v>
      </c>
      <c r="F61" s="7" t="s">
        <v>33</v>
      </c>
      <c r="G61" s="7" t="s">
        <v>34</v>
      </c>
      <c r="H61" s="7" t="s">
        <v>251</v>
      </c>
      <c r="I61" s="7" t="s">
        <v>252</v>
      </c>
      <c r="J61" s="7" t="s">
        <v>216</v>
      </c>
      <c r="K61" s="7" t="s">
        <v>217</v>
      </c>
      <c r="L61" s="7" t="s">
        <v>5</v>
      </c>
      <c r="M61" s="13">
        <v>31642</v>
      </c>
      <c r="N61" s="13">
        <v>42735</v>
      </c>
      <c r="O61" s="7">
        <v>1</v>
      </c>
      <c r="P61" s="14">
        <v>3.6</v>
      </c>
      <c r="Q61" s="14">
        <v>13.077</v>
      </c>
      <c r="R61" s="15">
        <v>0.41466894999999998</v>
      </c>
      <c r="S61" s="7" t="s">
        <v>39</v>
      </c>
      <c r="T61" s="7" t="s">
        <v>39</v>
      </c>
      <c r="U61" s="16" t="s">
        <v>39</v>
      </c>
      <c r="V61" s="16" t="s">
        <v>218</v>
      </c>
      <c r="W61" s="16" t="s">
        <v>41</v>
      </c>
      <c r="X61" s="17">
        <v>1</v>
      </c>
      <c r="Y61" s="84">
        <f t="shared" si="2"/>
        <v>73050</v>
      </c>
      <c r="Z61" s="75">
        <f>IF(IFERROR(MATCH(E61,CONV_CAISO_Gen_List!C:C,0),FALSE),1,0)</f>
        <v>0</v>
      </c>
      <c r="AA61" s="86">
        <f t="shared" si="3"/>
        <v>13.077</v>
      </c>
    </row>
    <row r="62" spans="2:27" x14ac:dyDescent="0.25">
      <c r="B62" s="7">
        <v>57</v>
      </c>
      <c r="C62" s="7" t="s">
        <v>253</v>
      </c>
      <c r="D62" s="7" t="s">
        <v>254</v>
      </c>
      <c r="E62" s="7" t="s">
        <v>255</v>
      </c>
      <c r="F62" s="7" t="s">
        <v>33</v>
      </c>
      <c r="G62" s="7" t="s">
        <v>34</v>
      </c>
      <c r="H62" s="7" t="s">
        <v>145</v>
      </c>
      <c r="I62" s="7" t="s">
        <v>106</v>
      </c>
      <c r="J62" s="7" t="s">
        <v>216</v>
      </c>
      <c r="K62" s="7" t="s">
        <v>217</v>
      </c>
      <c r="L62" s="7" t="s">
        <v>5</v>
      </c>
      <c r="M62" s="13">
        <v>32484</v>
      </c>
      <c r="N62" s="13">
        <v>47093</v>
      </c>
      <c r="O62" s="7">
        <v>1</v>
      </c>
      <c r="P62" s="14">
        <v>26</v>
      </c>
      <c r="Q62" s="14">
        <v>55.131</v>
      </c>
      <c r="R62" s="15">
        <v>0.24205742899999999</v>
      </c>
      <c r="S62" s="7" t="s">
        <v>39</v>
      </c>
      <c r="T62" s="7" t="s">
        <v>39</v>
      </c>
      <c r="U62" s="16" t="s">
        <v>39</v>
      </c>
      <c r="V62" s="16" t="s">
        <v>218</v>
      </c>
      <c r="W62" s="16" t="s">
        <v>51</v>
      </c>
      <c r="X62" s="17">
        <v>1</v>
      </c>
      <c r="Y62" s="84">
        <f t="shared" si="2"/>
        <v>73050</v>
      </c>
      <c r="Z62" s="75">
        <f>IF(IFERROR(MATCH(E62,CONV_CAISO_Gen_List!C:C,0),FALSE),1,0)</f>
        <v>1</v>
      </c>
      <c r="AA62" s="86">
        <f t="shared" si="3"/>
        <v>55.131</v>
      </c>
    </row>
    <row r="63" spans="2:27" x14ac:dyDescent="0.25">
      <c r="B63" s="7">
        <v>58</v>
      </c>
      <c r="C63" s="7" t="s">
        <v>256</v>
      </c>
      <c r="D63" s="7" t="s">
        <v>257</v>
      </c>
      <c r="E63" s="7" t="s">
        <v>241</v>
      </c>
      <c r="F63" s="7" t="s">
        <v>33</v>
      </c>
      <c r="G63" s="7" t="s">
        <v>34</v>
      </c>
      <c r="H63" s="7" t="s">
        <v>242</v>
      </c>
      <c r="I63" s="7" t="s">
        <v>258</v>
      </c>
      <c r="J63" s="7" t="s">
        <v>216</v>
      </c>
      <c r="K63" s="7" t="s">
        <v>217</v>
      </c>
      <c r="L63" s="7" t="s">
        <v>5</v>
      </c>
      <c r="M63" s="13">
        <v>31461</v>
      </c>
      <c r="N63" s="13">
        <v>73050</v>
      </c>
      <c r="O63" s="7">
        <v>1</v>
      </c>
      <c r="P63" s="14">
        <v>0.23</v>
      </c>
      <c r="Q63" s="14">
        <v>0.61399999999999999</v>
      </c>
      <c r="R63" s="15">
        <v>0.30474488799999999</v>
      </c>
      <c r="S63" s="7" t="s">
        <v>39</v>
      </c>
      <c r="T63" s="7" t="s">
        <v>39</v>
      </c>
      <c r="U63" s="16" t="s">
        <v>39</v>
      </c>
      <c r="V63" s="16" t="s">
        <v>218</v>
      </c>
      <c r="W63" s="16" t="s">
        <v>41</v>
      </c>
      <c r="X63" s="17">
        <v>1</v>
      </c>
      <c r="Y63" s="84">
        <f t="shared" si="2"/>
        <v>73050</v>
      </c>
      <c r="Z63" s="75">
        <f>IF(IFERROR(MATCH(E63,CONV_CAISO_Gen_List!C:C,0),FALSE),1,0)</f>
        <v>1</v>
      </c>
      <c r="AA63" s="86">
        <f t="shared" si="3"/>
        <v>0.61399999999999999</v>
      </c>
    </row>
    <row r="64" spans="2:27" x14ac:dyDescent="0.25">
      <c r="B64" s="7">
        <v>59</v>
      </c>
      <c r="C64" s="7" t="s">
        <v>259</v>
      </c>
      <c r="D64" s="7" t="s">
        <v>260</v>
      </c>
      <c r="E64" s="7"/>
      <c r="F64" s="7" t="s">
        <v>33</v>
      </c>
      <c r="G64" s="7" t="s">
        <v>34</v>
      </c>
      <c r="H64" s="7" t="s">
        <v>105</v>
      </c>
      <c r="I64" s="7" t="s">
        <v>106</v>
      </c>
      <c r="J64" s="7" t="s">
        <v>216</v>
      </c>
      <c r="K64" s="7" t="s">
        <v>217</v>
      </c>
      <c r="L64" s="7" t="s">
        <v>5</v>
      </c>
      <c r="M64" s="13">
        <v>30603</v>
      </c>
      <c r="N64" s="13">
        <v>73050</v>
      </c>
      <c r="O64" s="7">
        <v>1</v>
      </c>
      <c r="P64" s="14">
        <v>0.1</v>
      </c>
      <c r="Q64" s="14">
        <v>0.19</v>
      </c>
      <c r="R64" s="15">
        <v>0.21689497699999999</v>
      </c>
      <c r="S64" s="7" t="s">
        <v>39</v>
      </c>
      <c r="T64" s="7" t="s">
        <v>39</v>
      </c>
      <c r="U64" s="16" t="s">
        <v>39</v>
      </c>
      <c r="V64" s="16" t="s">
        <v>218</v>
      </c>
      <c r="W64" s="16" t="s">
        <v>51</v>
      </c>
      <c r="X64" s="17">
        <v>1</v>
      </c>
      <c r="Y64" s="84">
        <f t="shared" si="2"/>
        <v>73050</v>
      </c>
      <c r="Z64" s="75">
        <f>IF(IFERROR(MATCH(E64,CONV_CAISO_Gen_List!C:C,0),FALSE),1,0)</f>
        <v>0</v>
      </c>
      <c r="AA64" s="86">
        <f t="shared" si="3"/>
        <v>0.19</v>
      </c>
    </row>
    <row r="65" spans="2:27" x14ac:dyDescent="0.25">
      <c r="B65" s="7">
        <v>60</v>
      </c>
      <c r="C65" s="7" t="s">
        <v>261</v>
      </c>
      <c r="D65" s="7" t="s">
        <v>262</v>
      </c>
      <c r="E65" s="7" t="s">
        <v>233</v>
      </c>
      <c r="F65" s="7" t="s">
        <v>33</v>
      </c>
      <c r="G65" s="7" t="s">
        <v>34</v>
      </c>
      <c r="H65" s="7" t="s">
        <v>105</v>
      </c>
      <c r="I65" s="7" t="s">
        <v>106</v>
      </c>
      <c r="J65" s="7" t="s">
        <v>216</v>
      </c>
      <c r="K65" s="7" t="s">
        <v>217</v>
      </c>
      <c r="L65" s="7" t="s">
        <v>5</v>
      </c>
      <c r="M65" s="13">
        <v>30624</v>
      </c>
      <c r="N65" s="13">
        <v>73050</v>
      </c>
      <c r="O65" s="7">
        <v>1</v>
      </c>
      <c r="P65" s="14">
        <v>0.3</v>
      </c>
      <c r="Q65" s="14">
        <v>1.0209999999999999</v>
      </c>
      <c r="R65" s="15">
        <v>0.38850837100000002</v>
      </c>
      <c r="S65" s="7" t="s">
        <v>39</v>
      </c>
      <c r="T65" s="7" t="s">
        <v>39</v>
      </c>
      <c r="U65" s="16" t="s">
        <v>39</v>
      </c>
      <c r="V65" s="16" t="s">
        <v>218</v>
      </c>
      <c r="W65" s="16" t="s">
        <v>51</v>
      </c>
      <c r="X65" s="17">
        <v>1</v>
      </c>
      <c r="Y65" s="84">
        <f t="shared" si="2"/>
        <v>73050</v>
      </c>
      <c r="Z65" s="75">
        <f>IF(IFERROR(MATCH(E65,CONV_CAISO_Gen_List!C:C,0),FALSE),1,0)</f>
        <v>1</v>
      </c>
      <c r="AA65" s="86">
        <f t="shared" si="3"/>
        <v>1.0209999999999999</v>
      </c>
    </row>
    <row r="66" spans="2:27" x14ac:dyDescent="0.25">
      <c r="B66" s="7">
        <v>61</v>
      </c>
      <c r="C66" s="7" t="s">
        <v>263</v>
      </c>
      <c r="D66" s="7" t="s">
        <v>264</v>
      </c>
      <c r="E66" s="7"/>
      <c r="F66" s="7" t="s">
        <v>33</v>
      </c>
      <c r="G66" s="7" t="s">
        <v>34</v>
      </c>
      <c r="H66" s="7" t="s">
        <v>105</v>
      </c>
      <c r="I66" s="7" t="s">
        <v>106</v>
      </c>
      <c r="J66" s="7" t="s">
        <v>216</v>
      </c>
      <c r="K66" s="7" t="s">
        <v>217</v>
      </c>
      <c r="L66" s="7" t="s">
        <v>5</v>
      </c>
      <c r="M66" s="13">
        <v>31747</v>
      </c>
      <c r="N66" s="13">
        <v>42704</v>
      </c>
      <c r="O66" s="7">
        <v>1</v>
      </c>
      <c r="P66" s="14">
        <v>0.3</v>
      </c>
      <c r="Q66" s="14">
        <v>0.47099999999999997</v>
      </c>
      <c r="R66" s="15">
        <v>0.17922374399999999</v>
      </c>
      <c r="S66" s="7" t="s">
        <v>39</v>
      </c>
      <c r="T66" s="7" t="s">
        <v>39</v>
      </c>
      <c r="U66" s="16" t="s">
        <v>39</v>
      </c>
      <c r="V66" s="16" t="s">
        <v>218</v>
      </c>
      <c r="W66" s="16" t="s">
        <v>51</v>
      </c>
      <c r="X66" s="17">
        <v>1</v>
      </c>
      <c r="Y66" s="84">
        <f t="shared" si="2"/>
        <v>73050</v>
      </c>
      <c r="Z66" s="75">
        <f>IF(IFERROR(MATCH(E66,CONV_CAISO_Gen_List!C:C,0),FALSE),1,0)</f>
        <v>0</v>
      </c>
      <c r="AA66" s="86">
        <f t="shared" si="3"/>
        <v>0.47099999999999997</v>
      </c>
    </row>
    <row r="67" spans="2:27" x14ac:dyDescent="0.25">
      <c r="B67" s="7">
        <v>62</v>
      </c>
      <c r="C67" s="7" t="s">
        <v>265</v>
      </c>
      <c r="D67" s="7" t="s">
        <v>266</v>
      </c>
      <c r="E67" s="7" t="s">
        <v>267</v>
      </c>
      <c r="F67" s="7" t="s">
        <v>33</v>
      </c>
      <c r="G67" s="7" t="s">
        <v>34</v>
      </c>
      <c r="H67" s="7" t="s">
        <v>179</v>
      </c>
      <c r="I67" s="7" t="s">
        <v>180</v>
      </c>
      <c r="J67" s="7" t="s">
        <v>216</v>
      </c>
      <c r="K67" s="7" t="s">
        <v>217</v>
      </c>
      <c r="L67" s="7" t="s">
        <v>5</v>
      </c>
      <c r="M67" s="13">
        <v>30256</v>
      </c>
      <c r="N67" s="13">
        <v>42063</v>
      </c>
      <c r="O67" s="7">
        <v>1</v>
      </c>
      <c r="P67" s="14">
        <v>0.9</v>
      </c>
      <c r="Q67" s="14">
        <v>1.1819999999999999</v>
      </c>
      <c r="R67" s="15">
        <v>0.149923896</v>
      </c>
      <c r="S67" s="7" t="s">
        <v>39</v>
      </c>
      <c r="T67" s="7" t="s">
        <v>39</v>
      </c>
      <c r="U67" s="16" t="s">
        <v>39</v>
      </c>
      <c r="V67" s="16" t="s">
        <v>218</v>
      </c>
      <c r="W67" s="16" t="s">
        <v>181</v>
      </c>
      <c r="X67" s="17">
        <v>1</v>
      </c>
      <c r="Y67" s="84">
        <f t="shared" si="2"/>
        <v>73050</v>
      </c>
      <c r="Z67" s="75">
        <f>IF(IFERROR(MATCH(E67,CONV_CAISO_Gen_List!C:C,0),FALSE),1,0)</f>
        <v>0</v>
      </c>
      <c r="AA67" s="86">
        <f t="shared" si="3"/>
        <v>1.1819999999999999</v>
      </c>
    </row>
    <row r="68" spans="2:27" x14ac:dyDescent="0.25">
      <c r="B68" s="7">
        <v>63</v>
      </c>
      <c r="C68" s="7" t="s">
        <v>268</v>
      </c>
      <c r="D68" s="7" t="s">
        <v>269</v>
      </c>
      <c r="E68" s="7" t="s">
        <v>270</v>
      </c>
      <c r="F68" s="7" t="s">
        <v>33</v>
      </c>
      <c r="G68" s="7" t="s">
        <v>34</v>
      </c>
      <c r="H68" s="7" t="s">
        <v>179</v>
      </c>
      <c r="I68" s="7" t="s">
        <v>180</v>
      </c>
      <c r="J68" s="7" t="s">
        <v>216</v>
      </c>
      <c r="K68" s="7" t="s">
        <v>217</v>
      </c>
      <c r="L68" s="7" t="s">
        <v>5</v>
      </c>
      <c r="M68" s="13">
        <v>30530</v>
      </c>
      <c r="N68" s="13">
        <v>42063</v>
      </c>
      <c r="O68" s="7">
        <v>0</v>
      </c>
      <c r="P68" s="14">
        <v>0.9</v>
      </c>
      <c r="Q68" s="14">
        <v>1.651</v>
      </c>
      <c r="R68" s="15">
        <v>0.20941146599999999</v>
      </c>
      <c r="S68" s="7" t="s">
        <v>39</v>
      </c>
      <c r="T68" s="7" t="s">
        <v>39</v>
      </c>
      <c r="U68" s="16" t="s">
        <v>39</v>
      </c>
      <c r="V68" s="16" t="s">
        <v>218</v>
      </c>
      <c r="W68" s="16" t="s">
        <v>181</v>
      </c>
      <c r="X68" s="17">
        <v>1</v>
      </c>
      <c r="Y68" s="84">
        <f t="shared" si="2"/>
        <v>42063</v>
      </c>
      <c r="Z68" s="75">
        <f>IF(IFERROR(MATCH(E68,CONV_CAISO_Gen_List!C:C,0),FALSE),1,0)</f>
        <v>0</v>
      </c>
      <c r="AA68" s="86">
        <f t="shared" si="3"/>
        <v>1.651</v>
      </c>
    </row>
    <row r="69" spans="2:27" x14ac:dyDescent="0.25">
      <c r="B69" s="7">
        <v>64</v>
      </c>
      <c r="C69" s="7" t="s">
        <v>271</v>
      </c>
      <c r="D69" s="7" t="s">
        <v>272</v>
      </c>
      <c r="E69" s="7"/>
      <c r="F69" s="7" t="s">
        <v>33</v>
      </c>
      <c r="G69" s="7" t="s">
        <v>34</v>
      </c>
      <c r="H69" s="7" t="s">
        <v>273</v>
      </c>
      <c r="I69" s="7" t="s">
        <v>274</v>
      </c>
      <c r="J69" s="7" t="s">
        <v>216</v>
      </c>
      <c r="K69" s="7" t="s">
        <v>217</v>
      </c>
      <c r="L69" s="7" t="s">
        <v>5</v>
      </c>
      <c r="M69" s="13">
        <v>31404</v>
      </c>
      <c r="N69" s="13">
        <v>73050</v>
      </c>
      <c r="O69" s="7">
        <v>1</v>
      </c>
      <c r="P69" s="14">
        <v>0.48</v>
      </c>
      <c r="Q69" s="14">
        <v>1.486</v>
      </c>
      <c r="R69" s="15">
        <v>0.35340563200000003</v>
      </c>
      <c r="S69" s="7" t="s">
        <v>39</v>
      </c>
      <c r="T69" s="7" t="s">
        <v>39</v>
      </c>
      <c r="U69" s="16" t="s">
        <v>39</v>
      </c>
      <c r="V69" s="16" t="s">
        <v>218</v>
      </c>
      <c r="W69" s="16" t="s">
        <v>41</v>
      </c>
      <c r="X69" s="17">
        <v>1</v>
      </c>
      <c r="Y69" s="84">
        <f t="shared" si="2"/>
        <v>73050</v>
      </c>
      <c r="Z69" s="75">
        <f>IF(IFERROR(MATCH(E69,CONV_CAISO_Gen_List!C:C,0),FALSE),1,0)</f>
        <v>0</v>
      </c>
      <c r="AA69" s="86">
        <f t="shared" si="3"/>
        <v>1.486</v>
      </c>
    </row>
    <row r="70" spans="2:27" x14ac:dyDescent="0.25">
      <c r="B70" s="7">
        <v>65</v>
      </c>
      <c r="C70" s="7" t="s">
        <v>275</v>
      </c>
      <c r="D70" s="7" t="s">
        <v>276</v>
      </c>
      <c r="E70" s="7"/>
      <c r="F70" s="7" t="s">
        <v>33</v>
      </c>
      <c r="G70" s="7" t="s">
        <v>34</v>
      </c>
      <c r="H70" s="7" t="s">
        <v>229</v>
      </c>
      <c r="I70" s="7" t="s">
        <v>230</v>
      </c>
      <c r="J70" s="7" t="s">
        <v>216</v>
      </c>
      <c r="K70" s="7" t="s">
        <v>217</v>
      </c>
      <c r="L70" s="7" t="s">
        <v>5</v>
      </c>
      <c r="M70" s="13">
        <v>31373</v>
      </c>
      <c r="N70" s="13">
        <v>73050</v>
      </c>
      <c r="O70" s="7">
        <v>1</v>
      </c>
      <c r="P70" s="14">
        <v>0.04</v>
      </c>
      <c r="Q70" s="14">
        <v>0.01</v>
      </c>
      <c r="R70" s="15">
        <v>2.8538813E-2</v>
      </c>
      <c r="S70" s="7" t="s">
        <v>39</v>
      </c>
      <c r="T70" s="7" t="s">
        <v>39</v>
      </c>
      <c r="U70" s="16" t="s">
        <v>39</v>
      </c>
      <c r="V70" s="16" t="s">
        <v>218</v>
      </c>
      <c r="W70" s="16" t="s">
        <v>41</v>
      </c>
      <c r="X70" s="17">
        <v>1</v>
      </c>
      <c r="Y70" s="84">
        <f t="shared" si="2"/>
        <v>73050</v>
      </c>
      <c r="Z70" s="75">
        <f>IF(IFERROR(MATCH(E70,CONV_CAISO_Gen_List!C:C,0),FALSE),1,0)</f>
        <v>0</v>
      </c>
      <c r="AA70" s="86">
        <f t="shared" si="3"/>
        <v>0.01</v>
      </c>
    </row>
    <row r="71" spans="2:27" x14ac:dyDescent="0.25">
      <c r="B71" s="7">
        <v>66</v>
      </c>
      <c r="C71" s="7" t="s">
        <v>277</v>
      </c>
      <c r="D71" s="7" t="s">
        <v>278</v>
      </c>
      <c r="E71" s="7" t="s">
        <v>279</v>
      </c>
      <c r="F71" s="7" t="s">
        <v>33</v>
      </c>
      <c r="G71" s="7" t="s">
        <v>34</v>
      </c>
      <c r="H71" s="7" t="s">
        <v>280</v>
      </c>
      <c r="I71" s="7" t="s">
        <v>223</v>
      </c>
      <c r="J71" s="7" t="s">
        <v>216</v>
      </c>
      <c r="K71" s="7" t="s">
        <v>217</v>
      </c>
      <c r="L71" s="7" t="s">
        <v>5</v>
      </c>
      <c r="M71" s="13">
        <v>30416</v>
      </c>
      <c r="N71" s="13">
        <v>73050</v>
      </c>
      <c r="O71" s="7">
        <v>1</v>
      </c>
      <c r="P71" s="14">
        <v>2</v>
      </c>
      <c r="Q71" s="14">
        <v>5.52</v>
      </c>
      <c r="R71" s="15">
        <v>0.31506849300000001</v>
      </c>
      <c r="S71" s="7" t="s">
        <v>39</v>
      </c>
      <c r="T71" s="7" t="s">
        <v>39</v>
      </c>
      <c r="U71" s="16" t="s">
        <v>39</v>
      </c>
      <c r="V71" s="16" t="s">
        <v>218</v>
      </c>
      <c r="W71" s="16" t="s">
        <v>41</v>
      </c>
      <c r="X71" s="17">
        <v>1</v>
      </c>
      <c r="Y71" s="84">
        <f t="shared" ref="Y71:Y134" si="4">IF(O71,DATE(2099,12,31),N71)</f>
        <v>73050</v>
      </c>
      <c r="Z71" s="75">
        <f>IF(IFERROR(MATCH(E71,CONV_CAISO_Gen_List!C:C,0),FALSE),1,0)</f>
        <v>0</v>
      </c>
      <c r="AA71" s="86">
        <f t="shared" ref="AA71:AA134" si="5">Q71*X71</f>
        <v>5.52</v>
      </c>
    </row>
    <row r="72" spans="2:27" x14ac:dyDescent="0.25">
      <c r="B72" s="7">
        <v>67</v>
      </c>
      <c r="C72" s="7" t="s">
        <v>281</v>
      </c>
      <c r="D72" s="7" t="s">
        <v>282</v>
      </c>
      <c r="E72" s="7"/>
      <c r="F72" s="7" t="s">
        <v>33</v>
      </c>
      <c r="G72" s="7" t="s">
        <v>34</v>
      </c>
      <c r="H72" s="7" t="s">
        <v>273</v>
      </c>
      <c r="I72" s="7" t="s">
        <v>274</v>
      </c>
      <c r="J72" s="7" t="s">
        <v>216</v>
      </c>
      <c r="K72" s="7" t="s">
        <v>217</v>
      </c>
      <c r="L72" s="7" t="s">
        <v>5</v>
      </c>
      <c r="M72" s="13">
        <v>33926</v>
      </c>
      <c r="N72" s="13">
        <v>73050</v>
      </c>
      <c r="O72" s="7">
        <v>1</v>
      </c>
      <c r="P72" s="14">
        <v>0.1</v>
      </c>
      <c r="Q72" s="14">
        <v>1.4E-2</v>
      </c>
      <c r="R72" s="15">
        <v>1.5981735E-2</v>
      </c>
      <c r="S72" s="7" t="s">
        <v>39</v>
      </c>
      <c r="T72" s="7" t="s">
        <v>39</v>
      </c>
      <c r="U72" s="16" t="s">
        <v>39</v>
      </c>
      <c r="V72" s="16" t="s">
        <v>218</v>
      </c>
      <c r="W72" s="16" t="s">
        <v>41</v>
      </c>
      <c r="X72" s="17">
        <v>1</v>
      </c>
      <c r="Y72" s="84">
        <f t="shared" si="4"/>
        <v>73050</v>
      </c>
      <c r="Z72" s="75">
        <f>IF(IFERROR(MATCH(E72,CONV_CAISO_Gen_List!C:C,0),FALSE),1,0)</f>
        <v>0</v>
      </c>
      <c r="AA72" s="86">
        <f t="shared" si="5"/>
        <v>1.4E-2</v>
      </c>
    </row>
    <row r="73" spans="2:27" x14ac:dyDescent="0.25">
      <c r="B73" s="7">
        <v>68</v>
      </c>
      <c r="C73" s="7" t="s">
        <v>283</v>
      </c>
      <c r="D73" s="7" t="s">
        <v>284</v>
      </c>
      <c r="E73" s="7"/>
      <c r="F73" s="7" t="s">
        <v>33</v>
      </c>
      <c r="G73" s="7" t="s">
        <v>34</v>
      </c>
      <c r="H73" s="7" t="s">
        <v>49</v>
      </c>
      <c r="I73" s="7" t="s">
        <v>202</v>
      </c>
      <c r="J73" s="7" t="s">
        <v>216</v>
      </c>
      <c r="K73" s="7" t="s">
        <v>217</v>
      </c>
      <c r="L73" s="7" t="s">
        <v>5</v>
      </c>
      <c r="M73" s="13">
        <v>31898</v>
      </c>
      <c r="N73" s="13">
        <v>73050</v>
      </c>
      <c r="O73" s="7">
        <v>1</v>
      </c>
      <c r="P73" s="14">
        <v>8.5000000000000006E-2</v>
      </c>
      <c r="Q73" s="14">
        <v>0.08</v>
      </c>
      <c r="R73" s="15">
        <v>0.10744023599999999</v>
      </c>
      <c r="S73" s="7" t="s">
        <v>39</v>
      </c>
      <c r="T73" s="7" t="s">
        <v>39</v>
      </c>
      <c r="U73" s="16" t="s">
        <v>39</v>
      </c>
      <c r="V73" s="16" t="s">
        <v>218</v>
      </c>
      <c r="W73" s="16" t="s">
        <v>41</v>
      </c>
      <c r="X73" s="17">
        <v>1</v>
      </c>
      <c r="Y73" s="84">
        <f t="shared" si="4"/>
        <v>73050</v>
      </c>
      <c r="Z73" s="75">
        <f>IF(IFERROR(MATCH(E73,CONV_CAISO_Gen_List!C:C,0),FALSE),1,0)</f>
        <v>0</v>
      </c>
      <c r="AA73" s="86">
        <f t="shared" si="5"/>
        <v>0.08</v>
      </c>
    </row>
    <row r="74" spans="2:27" x14ac:dyDescent="0.25">
      <c r="B74" s="7">
        <v>69</v>
      </c>
      <c r="C74" s="7" t="s">
        <v>285</v>
      </c>
      <c r="D74" s="7" t="s">
        <v>286</v>
      </c>
      <c r="E74" s="7" t="s">
        <v>233</v>
      </c>
      <c r="F74" s="7" t="s">
        <v>33</v>
      </c>
      <c r="G74" s="7" t="s">
        <v>34</v>
      </c>
      <c r="H74" s="7" t="s">
        <v>247</v>
      </c>
      <c r="I74" s="7" t="s">
        <v>50</v>
      </c>
      <c r="J74" s="7" t="s">
        <v>216</v>
      </c>
      <c r="K74" s="7" t="s">
        <v>217</v>
      </c>
      <c r="L74" s="7" t="s">
        <v>5</v>
      </c>
      <c r="M74" s="13">
        <v>33409</v>
      </c>
      <c r="N74" s="13">
        <v>73050</v>
      </c>
      <c r="O74" s="7">
        <v>1</v>
      </c>
      <c r="P74" s="14">
        <v>2.5000000000000001E-3</v>
      </c>
      <c r="Q74" s="14">
        <v>6.0000000000000001E-3</v>
      </c>
      <c r="R74" s="15">
        <v>0.27397260299999998</v>
      </c>
      <c r="S74" s="7" t="s">
        <v>39</v>
      </c>
      <c r="T74" s="7" t="s">
        <v>39</v>
      </c>
      <c r="U74" s="16" t="s">
        <v>39</v>
      </c>
      <c r="V74" s="16" t="s">
        <v>218</v>
      </c>
      <c r="W74" s="16" t="s">
        <v>51</v>
      </c>
      <c r="X74" s="17">
        <v>1</v>
      </c>
      <c r="Y74" s="84">
        <f t="shared" si="4"/>
        <v>73050</v>
      </c>
      <c r="Z74" s="75">
        <f>IF(IFERROR(MATCH(E74,CONV_CAISO_Gen_List!C:C,0),FALSE),1,0)</f>
        <v>1</v>
      </c>
      <c r="AA74" s="86">
        <f t="shared" si="5"/>
        <v>6.0000000000000001E-3</v>
      </c>
    </row>
    <row r="75" spans="2:27" x14ac:dyDescent="0.25">
      <c r="B75" s="7">
        <v>70</v>
      </c>
      <c r="C75" s="7" t="s">
        <v>287</v>
      </c>
      <c r="D75" s="7" t="s">
        <v>288</v>
      </c>
      <c r="E75" s="7" t="s">
        <v>289</v>
      </c>
      <c r="F75" s="7" t="s">
        <v>33</v>
      </c>
      <c r="G75" s="7" t="s">
        <v>34</v>
      </c>
      <c r="H75" s="7" t="s">
        <v>290</v>
      </c>
      <c r="I75" s="7" t="s">
        <v>291</v>
      </c>
      <c r="J75" s="7" t="s">
        <v>216</v>
      </c>
      <c r="K75" s="7" t="s">
        <v>217</v>
      </c>
      <c r="L75" s="7" t="s">
        <v>5</v>
      </c>
      <c r="M75" s="13">
        <v>34698</v>
      </c>
      <c r="N75" s="13">
        <v>73050</v>
      </c>
      <c r="O75" s="7">
        <v>1</v>
      </c>
      <c r="P75" s="14">
        <v>24</v>
      </c>
      <c r="Q75" s="14">
        <v>5.66</v>
      </c>
      <c r="R75" s="15">
        <v>2.6921613E-2</v>
      </c>
      <c r="S75" s="7" t="s">
        <v>39</v>
      </c>
      <c r="T75" s="7" t="s">
        <v>39</v>
      </c>
      <c r="U75" s="16" t="s">
        <v>39</v>
      </c>
      <c r="V75" s="16" t="s">
        <v>218</v>
      </c>
      <c r="W75" s="16" t="s">
        <v>292</v>
      </c>
      <c r="X75" s="17">
        <v>1</v>
      </c>
      <c r="Y75" s="84">
        <f t="shared" si="4"/>
        <v>73050</v>
      </c>
      <c r="Z75" s="75">
        <f>IF(IFERROR(MATCH(E75,CONV_CAISO_Gen_List!C:C,0),FALSE),1,0)</f>
        <v>1</v>
      </c>
      <c r="AA75" s="86">
        <f t="shared" si="5"/>
        <v>5.66</v>
      </c>
    </row>
    <row r="76" spans="2:27" x14ac:dyDescent="0.25">
      <c r="B76" s="7">
        <v>71</v>
      </c>
      <c r="C76" s="7" t="s">
        <v>293</v>
      </c>
      <c r="D76" s="7" t="s">
        <v>294</v>
      </c>
      <c r="E76" s="7"/>
      <c r="F76" s="7" t="s">
        <v>33</v>
      </c>
      <c r="G76" s="7" t="s">
        <v>34</v>
      </c>
      <c r="H76" s="7" t="s">
        <v>295</v>
      </c>
      <c r="I76" s="7" t="s">
        <v>296</v>
      </c>
      <c r="J76" s="7" t="s">
        <v>216</v>
      </c>
      <c r="K76" s="7" t="s">
        <v>217</v>
      </c>
      <c r="L76" s="7" t="s">
        <v>5</v>
      </c>
      <c r="M76" s="13">
        <v>41011</v>
      </c>
      <c r="N76" s="13">
        <v>44662</v>
      </c>
      <c r="O76" s="7">
        <v>1</v>
      </c>
      <c r="P76" s="14">
        <v>1.04</v>
      </c>
      <c r="Q76" s="14">
        <v>5.2</v>
      </c>
      <c r="R76" s="15">
        <v>0.57077625600000004</v>
      </c>
      <c r="S76" s="7" t="s">
        <v>39</v>
      </c>
      <c r="T76" s="7" t="s">
        <v>39</v>
      </c>
      <c r="U76" s="16" t="s">
        <v>39</v>
      </c>
      <c r="V76" s="16" t="s">
        <v>218</v>
      </c>
      <c r="W76" s="16" t="s">
        <v>297</v>
      </c>
      <c r="X76" s="17">
        <v>1</v>
      </c>
      <c r="Y76" s="84">
        <f t="shared" si="4"/>
        <v>73050</v>
      </c>
      <c r="Z76" s="75">
        <f>IF(IFERROR(MATCH(E76,CONV_CAISO_Gen_List!C:C,0),FALSE),1,0)</f>
        <v>0</v>
      </c>
      <c r="AA76" s="86">
        <f t="shared" si="5"/>
        <v>5.2</v>
      </c>
    </row>
    <row r="77" spans="2:27" x14ac:dyDescent="0.25">
      <c r="B77" s="7">
        <v>72</v>
      </c>
      <c r="C77" s="7" t="s">
        <v>298</v>
      </c>
      <c r="D77" s="7" t="s">
        <v>299</v>
      </c>
      <c r="E77" s="7" t="s">
        <v>300</v>
      </c>
      <c r="F77" s="7" t="s">
        <v>33</v>
      </c>
      <c r="G77" s="7" t="s">
        <v>34</v>
      </c>
      <c r="H77" s="7" t="s">
        <v>301</v>
      </c>
      <c r="I77" s="7" t="s">
        <v>100</v>
      </c>
      <c r="J77" s="7" t="s">
        <v>216</v>
      </c>
      <c r="K77" s="7" t="s">
        <v>217</v>
      </c>
      <c r="L77" s="7" t="s">
        <v>5</v>
      </c>
      <c r="M77" s="13">
        <v>42156</v>
      </c>
      <c r="N77" s="13">
        <v>49460</v>
      </c>
      <c r="O77" s="7">
        <v>1</v>
      </c>
      <c r="P77" s="14">
        <v>5.5</v>
      </c>
      <c r="Q77" s="14">
        <v>13.26</v>
      </c>
      <c r="R77" s="15">
        <v>0.27521793300000003</v>
      </c>
      <c r="S77" s="7" t="s">
        <v>39</v>
      </c>
      <c r="T77" s="7" t="s">
        <v>39</v>
      </c>
      <c r="U77" s="16" t="s">
        <v>39</v>
      </c>
      <c r="V77" s="16" t="s">
        <v>218</v>
      </c>
      <c r="W77" s="16" t="s">
        <v>41</v>
      </c>
      <c r="X77" s="17">
        <v>1</v>
      </c>
      <c r="Y77" s="84">
        <f t="shared" si="4"/>
        <v>73050</v>
      </c>
      <c r="Z77" s="75">
        <f>IF(IFERROR(MATCH(E77,CONV_CAISO_Gen_List!C:C,0),FALSE),1,0)</f>
        <v>1</v>
      </c>
      <c r="AA77" s="86">
        <f t="shared" si="5"/>
        <v>13.26</v>
      </c>
    </row>
    <row r="78" spans="2:27" x14ac:dyDescent="0.25">
      <c r="B78" s="7">
        <v>73</v>
      </c>
      <c r="C78" s="7" t="s">
        <v>302</v>
      </c>
      <c r="D78" s="7" t="s">
        <v>303</v>
      </c>
      <c r="E78" s="7" t="s">
        <v>304</v>
      </c>
      <c r="F78" s="7" t="s">
        <v>33</v>
      </c>
      <c r="G78" s="7" t="s">
        <v>34</v>
      </c>
      <c r="H78" s="7" t="s">
        <v>305</v>
      </c>
      <c r="I78" s="7" t="s">
        <v>50</v>
      </c>
      <c r="J78" s="7" t="s">
        <v>216</v>
      </c>
      <c r="K78" s="7" t="s">
        <v>217</v>
      </c>
      <c r="L78" s="7" t="s">
        <v>5</v>
      </c>
      <c r="M78" s="13">
        <v>41823</v>
      </c>
      <c r="N78" s="13">
        <v>45475</v>
      </c>
      <c r="O78" s="7">
        <v>1</v>
      </c>
      <c r="P78" s="14">
        <v>0.65</v>
      </c>
      <c r="Q78" s="14">
        <v>3.5</v>
      </c>
      <c r="R78" s="15">
        <v>0.61468212200000005</v>
      </c>
      <c r="S78" s="7" t="s">
        <v>39</v>
      </c>
      <c r="T78" s="7" t="s">
        <v>39</v>
      </c>
      <c r="U78" s="16" t="s">
        <v>39</v>
      </c>
      <c r="V78" s="16" t="s">
        <v>218</v>
      </c>
      <c r="W78" s="16" t="s">
        <v>51</v>
      </c>
      <c r="X78" s="17">
        <v>1</v>
      </c>
      <c r="Y78" s="84">
        <f t="shared" si="4"/>
        <v>73050</v>
      </c>
      <c r="Z78" s="75">
        <f>IF(IFERROR(MATCH(E78,CONV_CAISO_Gen_List!C:C,0),FALSE),1,0)</f>
        <v>1</v>
      </c>
      <c r="AA78" s="86">
        <f t="shared" si="5"/>
        <v>3.5</v>
      </c>
    </row>
    <row r="79" spans="2:27" x14ac:dyDescent="0.25">
      <c r="B79" s="7">
        <v>74</v>
      </c>
      <c r="C79" s="7" t="s">
        <v>306</v>
      </c>
      <c r="D79" s="7" t="s">
        <v>307</v>
      </c>
      <c r="E79" s="7"/>
      <c r="F79" s="7" t="s">
        <v>33</v>
      </c>
      <c r="G79" s="7" t="s">
        <v>34</v>
      </c>
      <c r="H79" s="7" t="s">
        <v>280</v>
      </c>
      <c r="I79" s="7" t="s">
        <v>223</v>
      </c>
      <c r="J79" s="7" t="s">
        <v>216</v>
      </c>
      <c r="K79" s="7" t="s">
        <v>217</v>
      </c>
      <c r="L79" s="7" t="s">
        <v>5</v>
      </c>
      <c r="M79" s="13">
        <v>42111</v>
      </c>
      <c r="N79" s="13">
        <v>47589</v>
      </c>
      <c r="O79" s="7">
        <v>1</v>
      </c>
      <c r="P79" s="14">
        <v>0.3</v>
      </c>
      <c r="Q79" s="14">
        <v>1.1000000000000001</v>
      </c>
      <c r="R79" s="15">
        <v>0.418569254</v>
      </c>
      <c r="S79" s="7" t="s">
        <v>39</v>
      </c>
      <c r="T79" s="7" t="s">
        <v>39</v>
      </c>
      <c r="U79" s="16" t="s">
        <v>39</v>
      </c>
      <c r="V79" s="16" t="s">
        <v>218</v>
      </c>
      <c r="W79" s="16" t="s">
        <v>41</v>
      </c>
      <c r="X79" s="17">
        <v>1</v>
      </c>
      <c r="Y79" s="84">
        <f t="shared" si="4"/>
        <v>73050</v>
      </c>
      <c r="Z79" s="75">
        <f>IF(IFERROR(MATCH(E79,CONV_CAISO_Gen_List!C:C,0),FALSE),1,0)</f>
        <v>0</v>
      </c>
      <c r="AA79" s="86">
        <f t="shared" si="5"/>
        <v>1.1000000000000001</v>
      </c>
    </row>
    <row r="80" spans="2:27" x14ac:dyDescent="0.25">
      <c r="B80" s="7">
        <v>75</v>
      </c>
      <c r="C80" s="7" t="s">
        <v>308</v>
      </c>
      <c r="D80" s="7" t="s">
        <v>309</v>
      </c>
      <c r="E80" s="7"/>
      <c r="F80" s="7" t="s">
        <v>33</v>
      </c>
      <c r="G80" s="7" t="s">
        <v>34</v>
      </c>
      <c r="H80" s="7" t="s">
        <v>105</v>
      </c>
      <c r="I80" s="7" t="s">
        <v>106</v>
      </c>
      <c r="J80" s="7" t="s">
        <v>216</v>
      </c>
      <c r="K80" s="7" t="s">
        <v>217</v>
      </c>
      <c r="L80" s="7" t="s">
        <v>5</v>
      </c>
      <c r="M80" s="13">
        <v>42109</v>
      </c>
      <c r="N80" s="13">
        <v>47587</v>
      </c>
      <c r="O80" s="7">
        <v>1</v>
      </c>
      <c r="P80" s="14">
        <v>0.2</v>
      </c>
      <c r="Q80" s="14">
        <v>0.8</v>
      </c>
      <c r="R80" s="15">
        <v>0.45662100500000002</v>
      </c>
      <c r="S80" s="7" t="s">
        <v>39</v>
      </c>
      <c r="T80" s="7" t="s">
        <v>39</v>
      </c>
      <c r="U80" s="16" t="s">
        <v>39</v>
      </c>
      <c r="V80" s="16" t="s">
        <v>218</v>
      </c>
      <c r="W80" s="16" t="s">
        <v>51</v>
      </c>
      <c r="X80" s="17">
        <v>1</v>
      </c>
      <c r="Y80" s="84">
        <f t="shared" si="4"/>
        <v>73050</v>
      </c>
      <c r="Z80" s="75">
        <f>IF(IFERROR(MATCH(E80,CONV_CAISO_Gen_List!C:C,0),FALSE),1,0)</f>
        <v>0</v>
      </c>
      <c r="AA80" s="86">
        <f t="shared" si="5"/>
        <v>0.8</v>
      </c>
    </row>
    <row r="81" spans="2:27" x14ac:dyDescent="0.25">
      <c r="B81" s="7">
        <v>76</v>
      </c>
      <c r="C81" s="7" t="s">
        <v>310</v>
      </c>
      <c r="D81" s="7" t="s">
        <v>311</v>
      </c>
      <c r="E81" s="7"/>
      <c r="F81" s="7" t="s">
        <v>33</v>
      </c>
      <c r="G81" s="7" t="s">
        <v>34</v>
      </c>
      <c r="H81" s="7" t="s">
        <v>312</v>
      </c>
      <c r="I81" s="7" t="s">
        <v>313</v>
      </c>
      <c r="J81" s="7" t="s">
        <v>216</v>
      </c>
      <c r="K81" s="7" t="s">
        <v>217</v>
      </c>
      <c r="L81" s="7" t="s">
        <v>5</v>
      </c>
      <c r="M81" s="13">
        <v>41717</v>
      </c>
      <c r="N81" s="13">
        <v>49021</v>
      </c>
      <c r="O81" s="7">
        <v>1</v>
      </c>
      <c r="P81" s="14">
        <v>0.35599999999999998</v>
      </c>
      <c r="Q81" s="14">
        <v>1.446</v>
      </c>
      <c r="R81" s="15">
        <v>0.46367554300000002</v>
      </c>
      <c r="S81" s="7" t="s">
        <v>39</v>
      </c>
      <c r="T81" s="7" t="s">
        <v>39</v>
      </c>
      <c r="U81" s="16" t="s">
        <v>39</v>
      </c>
      <c r="V81" s="16" t="s">
        <v>218</v>
      </c>
      <c r="W81" s="16" t="s">
        <v>41</v>
      </c>
      <c r="X81" s="17">
        <v>1</v>
      </c>
      <c r="Y81" s="84">
        <f t="shared" si="4"/>
        <v>73050</v>
      </c>
      <c r="Z81" s="75">
        <f>IF(IFERROR(MATCH(E81,CONV_CAISO_Gen_List!C:C,0),FALSE),1,0)</f>
        <v>0</v>
      </c>
      <c r="AA81" s="86">
        <f t="shared" si="5"/>
        <v>1.446</v>
      </c>
    </row>
    <row r="82" spans="2:27" x14ac:dyDescent="0.25">
      <c r="B82" s="7">
        <v>77</v>
      </c>
      <c r="C82" s="7" t="s">
        <v>314</v>
      </c>
      <c r="D82" s="7" t="s">
        <v>315</v>
      </c>
      <c r="E82" s="7" t="s">
        <v>316</v>
      </c>
      <c r="F82" s="7" t="s">
        <v>33</v>
      </c>
      <c r="G82" s="7" t="s">
        <v>34</v>
      </c>
      <c r="H82" s="7" t="s">
        <v>99</v>
      </c>
      <c r="I82" s="7" t="s">
        <v>100</v>
      </c>
      <c r="J82" s="7" t="s">
        <v>216</v>
      </c>
      <c r="K82" s="7" t="s">
        <v>217</v>
      </c>
      <c r="L82" s="7" t="s">
        <v>5</v>
      </c>
      <c r="M82" s="13">
        <v>41949</v>
      </c>
      <c r="N82" s="13">
        <v>49253</v>
      </c>
      <c r="O82" s="7">
        <v>1</v>
      </c>
      <c r="P82" s="14">
        <v>1.4950000000000001</v>
      </c>
      <c r="Q82" s="14">
        <v>4.25</v>
      </c>
      <c r="R82" s="15">
        <v>0.32452161699999998</v>
      </c>
      <c r="S82" s="7" t="s">
        <v>39</v>
      </c>
      <c r="T82" s="7" t="s">
        <v>39</v>
      </c>
      <c r="U82" s="16" t="s">
        <v>39</v>
      </c>
      <c r="V82" s="16" t="s">
        <v>218</v>
      </c>
      <c r="W82" s="16" t="s">
        <v>41</v>
      </c>
      <c r="X82" s="17">
        <v>1</v>
      </c>
      <c r="Y82" s="84">
        <f t="shared" si="4"/>
        <v>73050</v>
      </c>
      <c r="Z82" s="75">
        <f>IF(IFERROR(MATCH(E82,CONV_CAISO_Gen_List!C:C,0),FALSE),1,0)</f>
        <v>1</v>
      </c>
      <c r="AA82" s="86">
        <f t="shared" si="5"/>
        <v>4.25</v>
      </c>
    </row>
    <row r="83" spans="2:27" x14ac:dyDescent="0.25">
      <c r="B83" s="7">
        <v>78</v>
      </c>
      <c r="C83" s="7" t="s">
        <v>317</v>
      </c>
      <c r="D83" s="7" t="s">
        <v>318</v>
      </c>
      <c r="E83" s="7" t="s">
        <v>319</v>
      </c>
      <c r="F83" s="7" t="s">
        <v>33</v>
      </c>
      <c r="G83" s="7" t="s">
        <v>34</v>
      </c>
      <c r="H83" s="7" t="s">
        <v>105</v>
      </c>
      <c r="I83" s="7" t="s">
        <v>106</v>
      </c>
      <c r="J83" s="7" t="s">
        <v>216</v>
      </c>
      <c r="K83" s="7" t="s">
        <v>217</v>
      </c>
      <c r="L83" s="7" t="s">
        <v>5</v>
      </c>
      <c r="M83" s="13">
        <v>42095</v>
      </c>
      <c r="N83" s="13">
        <v>45747</v>
      </c>
      <c r="O83" s="7">
        <v>1</v>
      </c>
      <c r="P83" s="14">
        <v>0.97499999999999998</v>
      </c>
      <c r="Q83" s="14">
        <v>3.4</v>
      </c>
      <c r="R83" s="15">
        <v>0.39807985000000001</v>
      </c>
      <c r="S83" s="7" t="s">
        <v>39</v>
      </c>
      <c r="T83" s="7" t="s">
        <v>39</v>
      </c>
      <c r="U83" s="16" t="s">
        <v>39</v>
      </c>
      <c r="V83" s="16" t="s">
        <v>218</v>
      </c>
      <c r="W83" s="16" t="s">
        <v>51</v>
      </c>
      <c r="X83" s="17">
        <v>1</v>
      </c>
      <c r="Y83" s="84">
        <f t="shared" si="4"/>
        <v>73050</v>
      </c>
      <c r="Z83" s="75">
        <f>IF(IFERROR(MATCH(E83,CONV_CAISO_Gen_List!C:C,0),FALSE),1,0)</f>
        <v>1</v>
      </c>
      <c r="AA83" s="86">
        <f t="shared" si="5"/>
        <v>3.4</v>
      </c>
    </row>
    <row r="84" spans="2:27" x14ac:dyDescent="0.25">
      <c r="B84" s="7">
        <v>79</v>
      </c>
      <c r="C84" s="7" t="s">
        <v>320</v>
      </c>
      <c r="D84" s="7" t="s">
        <v>321</v>
      </c>
      <c r="E84" s="7" t="s">
        <v>322</v>
      </c>
      <c r="F84" s="7" t="s">
        <v>33</v>
      </c>
      <c r="G84" s="7" t="s">
        <v>34</v>
      </c>
      <c r="H84" s="7" t="s">
        <v>229</v>
      </c>
      <c r="I84" s="7" t="s">
        <v>230</v>
      </c>
      <c r="J84" s="7" t="s">
        <v>216</v>
      </c>
      <c r="K84" s="7" t="s">
        <v>217</v>
      </c>
      <c r="L84" s="7" t="s">
        <v>5</v>
      </c>
      <c r="M84" s="13">
        <v>41976</v>
      </c>
      <c r="N84" s="13">
        <v>49280</v>
      </c>
      <c r="O84" s="7">
        <v>1</v>
      </c>
      <c r="P84" s="14">
        <v>0.52</v>
      </c>
      <c r="Q84" s="14">
        <v>2.29</v>
      </c>
      <c r="R84" s="15">
        <v>0.50272216400000003</v>
      </c>
      <c r="S84" s="7" t="s">
        <v>39</v>
      </c>
      <c r="T84" s="7" t="s">
        <v>39</v>
      </c>
      <c r="U84" s="16" t="s">
        <v>39</v>
      </c>
      <c r="V84" s="16" t="s">
        <v>218</v>
      </c>
      <c r="W84" s="16" t="s">
        <v>41</v>
      </c>
      <c r="X84" s="17">
        <v>1</v>
      </c>
      <c r="Y84" s="84">
        <f t="shared" si="4"/>
        <v>73050</v>
      </c>
      <c r="Z84" s="75">
        <f>IF(IFERROR(MATCH(E84,CONV_CAISO_Gen_List!C:C,0),FALSE),1,0)</f>
        <v>1</v>
      </c>
      <c r="AA84" s="86">
        <f t="shared" si="5"/>
        <v>2.29</v>
      </c>
    </row>
    <row r="85" spans="2:27" x14ac:dyDescent="0.25">
      <c r="B85" s="7">
        <v>80</v>
      </c>
      <c r="C85" s="7" t="s">
        <v>323</v>
      </c>
      <c r="D85" s="7" t="s">
        <v>324</v>
      </c>
      <c r="E85" s="7"/>
      <c r="F85" s="7" t="s">
        <v>33</v>
      </c>
      <c r="G85" s="7" t="s">
        <v>34</v>
      </c>
      <c r="H85" s="7" t="s">
        <v>99</v>
      </c>
      <c r="I85" s="7" t="s">
        <v>100</v>
      </c>
      <c r="J85" s="7" t="s">
        <v>216</v>
      </c>
      <c r="K85" s="7" t="s">
        <v>217</v>
      </c>
      <c r="L85" s="7" t="s">
        <v>5</v>
      </c>
      <c r="M85" s="13">
        <v>42005</v>
      </c>
      <c r="N85" s="13">
        <v>49309</v>
      </c>
      <c r="O85" s="7">
        <v>1</v>
      </c>
      <c r="P85" s="14">
        <v>0.995</v>
      </c>
      <c r="Q85" s="14">
        <v>2.4500000000000002</v>
      </c>
      <c r="R85" s="15">
        <v>0.281085794</v>
      </c>
      <c r="S85" s="7" t="s">
        <v>39</v>
      </c>
      <c r="T85" s="7" t="s">
        <v>39</v>
      </c>
      <c r="U85" s="16" t="s">
        <v>39</v>
      </c>
      <c r="V85" s="16" t="s">
        <v>218</v>
      </c>
      <c r="W85" s="16" t="s">
        <v>41</v>
      </c>
      <c r="X85" s="17">
        <v>1</v>
      </c>
      <c r="Y85" s="84">
        <f t="shared" si="4"/>
        <v>73050</v>
      </c>
      <c r="Z85" s="75">
        <f>IF(IFERROR(MATCH(E85,CONV_CAISO_Gen_List!C:C,0),FALSE),1,0)</f>
        <v>0</v>
      </c>
      <c r="AA85" s="86">
        <f t="shared" si="5"/>
        <v>2.4500000000000002</v>
      </c>
    </row>
    <row r="86" spans="2:27" x14ac:dyDescent="0.25">
      <c r="B86" s="7">
        <v>81</v>
      </c>
      <c r="C86" s="7" t="s">
        <v>325</v>
      </c>
      <c r="D86" s="7" t="s">
        <v>326</v>
      </c>
      <c r="E86" s="7" t="s">
        <v>327</v>
      </c>
      <c r="F86" s="7" t="s">
        <v>33</v>
      </c>
      <c r="G86" s="7" t="s">
        <v>34</v>
      </c>
      <c r="H86" s="7" t="s">
        <v>185</v>
      </c>
      <c r="I86" s="7" t="s">
        <v>84</v>
      </c>
      <c r="J86" s="7" t="s">
        <v>216</v>
      </c>
      <c r="K86" s="7" t="s">
        <v>217</v>
      </c>
      <c r="L86" s="7" t="s">
        <v>5</v>
      </c>
      <c r="M86" s="13">
        <v>42583</v>
      </c>
      <c r="N86" s="13">
        <v>48060</v>
      </c>
      <c r="O86" s="7">
        <v>1</v>
      </c>
      <c r="P86" s="14">
        <v>0.56299999999999994</v>
      </c>
      <c r="Q86" s="14">
        <v>2.379848</v>
      </c>
      <c r="R86" s="15">
        <v>0.48254377599999998</v>
      </c>
      <c r="S86" s="7" t="s">
        <v>39</v>
      </c>
      <c r="T86" s="7" t="s">
        <v>39</v>
      </c>
      <c r="U86" s="16" t="s">
        <v>39</v>
      </c>
      <c r="V86" s="16" t="s">
        <v>218</v>
      </c>
      <c r="W86" s="16" t="s">
        <v>84</v>
      </c>
      <c r="X86" s="17">
        <v>1</v>
      </c>
      <c r="Y86" s="84">
        <f t="shared" si="4"/>
        <v>73050</v>
      </c>
      <c r="Z86" s="75">
        <f>IF(IFERROR(MATCH(E86,CONV_CAISO_Gen_List!C:C,0),FALSE),1,0)</f>
        <v>1</v>
      </c>
      <c r="AA86" s="86">
        <f t="shared" si="5"/>
        <v>2.379848</v>
      </c>
    </row>
    <row r="87" spans="2:27" x14ac:dyDescent="0.25">
      <c r="B87" s="7">
        <v>82</v>
      </c>
      <c r="C87" s="7" t="s">
        <v>328</v>
      </c>
      <c r="D87" s="7" t="s">
        <v>329</v>
      </c>
      <c r="E87" s="7" t="s">
        <v>330</v>
      </c>
      <c r="F87" s="7" t="s">
        <v>33</v>
      </c>
      <c r="G87" s="7" t="s">
        <v>34</v>
      </c>
      <c r="H87" s="7" t="s">
        <v>185</v>
      </c>
      <c r="I87" s="7" t="s">
        <v>84</v>
      </c>
      <c r="J87" s="7" t="s">
        <v>216</v>
      </c>
      <c r="K87" s="7" t="s">
        <v>217</v>
      </c>
      <c r="L87" s="7" t="s">
        <v>5</v>
      </c>
      <c r="M87" s="13">
        <v>42173</v>
      </c>
      <c r="N87" s="13">
        <v>47651</v>
      </c>
      <c r="O87" s="7">
        <v>1</v>
      </c>
      <c r="P87" s="14">
        <v>1.835</v>
      </c>
      <c r="Q87" s="14">
        <v>7.0077870000000004</v>
      </c>
      <c r="R87" s="15">
        <v>0.43595405199999998</v>
      </c>
      <c r="S87" s="7" t="s">
        <v>39</v>
      </c>
      <c r="T87" s="7" t="s">
        <v>39</v>
      </c>
      <c r="U87" s="16" t="s">
        <v>39</v>
      </c>
      <c r="V87" s="16" t="s">
        <v>218</v>
      </c>
      <c r="W87" s="16" t="s">
        <v>84</v>
      </c>
      <c r="X87" s="17">
        <v>1</v>
      </c>
      <c r="Y87" s="84">
        <f t="shared" si="4"/>
        <v>73050</v>
      </c>
      <c r="Z87" s="75">
        <f>IF(IFERROR(MATCH(E87,CONV_CAISO_Gen_List!C:C,0),FALSE),1,0)</f>
        <v>1</v>
      </c>
      <c r="AA87" s="86">
        <f t="shared" si="5"/>
        <v>7.0077870000000004</v>
      </c>
    </row>
    <row r="88" spans="2:27" x14ac:dyDescent="0.25">
      <c r="B88" s="7">
        <v>83</v>
      </c>
      <c r="C88" s="7" t="s">
        <v>331</v>
      </c>
      <c r="D88" s="7" t="s">
        <v>332</v>
      </c>
      <c r="E88" s="7" t="s">
        <v>333</v>
      </c>
      <c r="F88" s="7" t="s">
        <v>33</v>
      </c>
      <c r="G88" s="7" t="s">
        <v>34</v>
      </c>
      <c r="H88" s="7" t="s">
        <v>185</v>
      </c>
      <c r="I88" s="7" t="s">
        <v>84</v>
      </c>
      <c r="J88" s="7" t="s">
        <v>216</v>
      </c>
      <c r="K88" s="7" t="s">
        <v>217</v>
      </c>
      <c r="L88" s="7" t="s">
        <v>5</v>
      </c>
      <c r="M88" s="13">
        <v>42570</v>
      </c>
      <c r="N88" s="13">
        <v>48047</v>
      </c>
      <c r="O88" s="7">
        <v>1</v>
      </c>
      <c r="P88" s="14">
        <v>0.91600000000000004</v>
      </c>
      <c r="Q88" s="14">
        <v>2.8777699999999999</v>
      </c>
      <c r="R88" s="15">
        <v>0.35863816300000001</v>
      </c>
      <c r="S88" s="7" t="s">
        <v>39</v>
      </c>
      <c r="T88" s="7" t="s">
        <v>39</v>
      </c>
      <c r="U88" s="16" t="s">
        <v>39</v>
      </c>
      <c r="V88" s="16" t="s">
        <v>218</v>
      </c>
      <c r="W88" s="16" t="s">
        <v>84</v>
      </c>
      <c r="X88" s="17">
        <v>1</v>
      </c>
      <c r="Y88" s="84">
        <f t="shared" si="4"/>
        <v>73050</v>
      </c>
      <c r="Z88" s="75">
        <f>IF(IFERROR(MATCH(E88,CONV_CAISO_Gen_List!C:C,0),FALSE),1,0)</f>
        <v>0</v>
      </c>
      <c r="AA88" s="86">
        <f t="shared" si="5"/>
        <v>2.8777699999999999</v>
      </c>
    </row>
    <row r="89" spans="2:27" x14ac:dyDescent="0.25">
      <c r="B89" s="7">
        <v>84</v>
      </c>
      <c r="C89" s="7" t="s">
        <v>334</v>
      </c>
      <c r="D89" s="7" t="s">
        <v>335</v>
      </c>
      <c r="E89" s="7" t="s">
        <v>336</v>
      </c>
      <c r="F89" s="7" t="s">
        <v>33</v>
      </c>
      <c r="G89" s="7" t="s">
        <v>34</v>
      </c>
      <c r="H89" s="7" t="s">
        <v>185</v>
      </c>
      <c r="I89" s="7" t="s">
        <v>84</v>
      </c>
      <c r="J89" s="7" t="s">
        <v>216</v>
      </c>
      <c r="K89" s="7" t="s">
        <v>217</v>
      </c>
      <c r="L89" s="7" t="s">
        <v>5</v>
      </c>
      <c r="M89" s="13">
        <v>42583</v>
      </c>
      <c r="N89" s="13">
        <v>48060</v>
      </c>
      <c r="O89" s="7">
        <v>1</v>
      </c>
      <c r="P89" s="14">
        <v>0.42399999999999999</v>
      </c>
      <c r="Q89" s="14">
        <v>1.0049920000000001</v>
      </c>
      <c r="R89" s="15">
        <v>0.27057809900000002</v>
      </c>
      <c r="S89" s="7" t="s">
        <v>39</v>
      </c>
      <c r="T89" s="7" t="s">
        <v>39</v>
      </c>
      <c r="U89" s="16" t="s">
        <v>39</v>
      </c>
      <c r="V89" s="16" t="s">
        <v>218</v>
      </c>
      <c r="W89" s="16" t="s">
        <v>84</v>
      </c>
      <c r="X89" s="17">
        <v>1</v>
      </c>
      <c r="Y89" s="84">
        <f t="shared" si="4"/>
        <v>73050</v>
      </c>
      <c r="Z89" s="75">
        <f>IF(IFERROR(MATCH(E89,CONV_CAISO_Gen_List!C:C,0),FALSE),1,0)</f>
        <v>1</v>
      </c>
      <c r="AA89" s="86">
        <f t="shared" si="5"/>
        <v>1.0049920000000001</v>
      </c>
    </row>
    <row r="90" spans="2:27" x14ac:dyDescent="0.25">
      <c r="B90" s="7">
        <v>85</v>
      </c>
      <c r="C90" s="7" t="s">
        <v>337</v>
      </c>
      <c r="D90" s="7" t="s">
        <v>338</v>
      </c>
      <c r="E90" s="7" t="s">
        <v>339</v>
      </c>
      <c r="F90" s="7" t="s">
        <v>33</v>
      </c>
      <c r="G90" s="7" t="s">
        <v>34</v>
      </c>
      <c r="H90" s="7" t="s">
        <v>247</v>
      </c>
      <c r="I90" s="7" t="s">
        <v>50</v>
      </c>
      <c r="J90" s="7" t="s">
        <v>216</v>
      </c>
      <c r="K90" s="7" t="s">
        <v>217</v>
      </c>
      <c r="L90" s="7" t="s">
        <v>5</v>
      </c>
      <c r="M90" s="13">
        <v>32994</v>
      </c>
      <c r="N90" s="13">
        <v>73050</v>
      </c>
      <c r="O90" s="7">
        <v>1</v>
      </c>
      <c r="P90" s="14">
        <v>6.4</v>
      </c>
      <c r="Q90" s="14">
        <v>0</v>
      </c>
      <c r="R90" s="15">
        <v>0</v>
      </c>
      <c r="S90" s="7" t="s">
        <v>39</v>
      </c>
      <c r="T90" s="7" t="s">
        <v>39</v>
      </c>
      <c r="U90" s="16" t="s">
        <v>39</v>
      </c>
      <c r="V90" s="16" t="s">
        <v>218</v>
      </c>
      <c r="W90" s="16" t="s">
        <v>51</v>
      </c>
      <c r="X90" s="17">
        <v>1</v>
      </c>
      <c r="Y90" s="84">
        <f t="shared" si="4"/>
        <v>73050</v>
      </c>
      <c r="Z90" s="75">
        <f>IF(IFERROR(MATCH(E90,CONV_CAISO_Gen_List!C:C,0),FALSE),1,0)</f>
        <v>1</v>
      </c>
      <c r="AA90" s="86">
        <f t="shared" si="5"/>
        <v>0</v>
      </c>
    </row>
    <row r="91" spans="2:27" x14ac:dyDescent="0.25">
      <c r="B91" s="7">
        <v>86</v>
      </c>
      <c r="C91" s="7" t="s">
        <v>340</v>
      </c>
      <c r="D91" s="7" t="s">
        <v>341</v>
      </c>
      <c r="E91" s="7" t="s">
        <v>342</v>
      </c>
      <c r="F91" s="7" t="s">
        <v>33</v>
      </c>
      <c r="G91" s="7" t="s">
        <v>34</v>
      </c>
      <c r="H91" s="7" t="s">
        <v>105</v>
      </c>
      <c r="I91" s="7" t="s">
        <v>106</v>
      </c>
      <c r="J91" s="7" t="s">
        <v>216</v>
      </c>
      <c r="K91" s="7" t="s">
        <v>217</v>
      </c>
      <c r="L91" s="7" t="s">
        <v>5</v>
      </c>
      <c r="M91" s="13">
        <v>1370</v>
      </c>
      <c r="N91" s="13">
        <v>73050</v>
      </c>
      <c r="O91" s="7">
        <v>1</v>
      </c>
      <c r="P91" s="14">
        <v>3.2</v>
      </c>
      <c r="Q91" s="14">
        <v>17.028057610000001</v>
      </c>
      <c r="R91" s="15">
        <v>0.60745068499999999</v>
      </c>
      <c r="S91" s="7" t="s">
        <v>39</v>
      </c>
      <c r="T91" s="7" t="s">
        <v>39</v>
      </c>
      <c r="U91" s="16" t="s">
        <v>39</v>
      </c>
      <c r="V91" s="16" t="s">
        <v>218</v>
      </c>
      <c r="W91" s="16" t="s">
        <v>51</v>
      </c>
      <c r="X91" s="17">
        <v>1</v>
      </c>
      <c r="Y91" s="84">
        <f t="shared" si="4"/>
        <v>73050</v>
      </c>
      <c r="Z91" s="75">
        <f>IF(IFERROR(MATCH(E91,CONV_CAISO_Gen_List!C:C,0),FALSE),1,0)</f>
        <v>1</v>
      </c>
      <c r="AA91" s="86">
        <f t="shared" si="5"/>
        <v>17.028057610000001</v>
      </c>
    </row>
    <row r="92" spans="2:27" x14ac:dyDescent="0.25">
      <c r="B92" s="7">
        <v>87</v>
      </c>
      <c r="C92" s="7" t="s">
        <v>343</v>
      </c>
      <c r="D92" s="7" t="s">
        <v>344</v>
      </c>
      <c r="E92" s="7" t="s">
        <v>345</v>
      </c>
      <c r="F92" s="7" t="s">
        <v>33</v>
      </c>
      <c r="G92" s="7" t="s">
        <v>34</v>
      </c>
      <c r="H92" s="7" t="s">
        <v>118</v>
      </c>
      <c r="I92" s="7" t="s">
        <v>119</v>
      </c>
      <c r="J92" s="7" t="s">
        <v>216</v>
      </c>
      <c r="K92" s="7" t="s">
        <v>217</v>
      </c>
      <c r="L92" s="7" t="s">
        <v>5</v>
      </c>
      <c r="M92" s="13">
        <v>1956</v>
      </c>
      <c r="N92" s="13">
        <v>73050</v>
      </c>
      <c r="O92" s="7">
        <v>1</v>
      </c>
      <c r="P92" s="14">
        <v>1</v>
      </c>
      <c r="Q92" s="14">
        <v>4.6034898499999999</v>
      </c>
      <c r="R92" s="15">
        <v>0.52551254000000003</v>
      </c>
      <c r="S92" s="7" t="s">
        <v>39</v>
      </c>
      <c r="T92" s="7" t="s">
        <v>39</v>
      </c>
      <c r="U92" s="16" t="s">
        <v>39</v>
      </c>
      <c r="V92" s="16" t="s">
        <v>218</v>
      </c>
      <c r="W92" s="16" t="s">
        <v>41</v>
      </c>
      <c r="X92" s="17">
        <v>1</v>
      </c>
      <c r="Y92" s="84">
        <f t="shared" si="4"/>
        <v>73050</v>
      </c>
      <c r="Z92" s="75">
        <f>IF(IFERROR(MATCH(E92,CONV_CAISO_Gen_List!C:C,0),FALSE),1,0)</f>
        <v>1</v>
      </c>
      <c r="AA92" s="86">
        <f t="shared" si="5"/>
        <v>4.6034898499999999</v>
      </c>
    </row>
    <row r="93" spans="2:27" x14ac:dyDescent="0.25">
      <c r="B93" s="7">
        <v>88</v>
      </c>
      <c r="C93" s="7" t="s">
        <v>346</v>
      </c>
      <c r="D93" s="7" t="s">
        <v>347</v>
      </c>
      <c r="E93" s="7" t="s">
        <v>348</v>
      </c>
      <c r="F93" s="7" t="s">
        <v>33</v>
      </c>
      <c r="G93" s="7" t="s">
        <v>34</v>
      </c>
      <c r="H93" s="7" t="s">
        <v>247</v>
      </c>
      <c r="I93" s="7" t="s">
        <v>50</v>
      </c>
      <c r="J93" s="7" t="s">
        <v>216</v>
      </c>
      <c r="K93" s="7" t="s">
        <v>217</v>
      </c>
      <c r="L93" s="7" t="s">
        <v>5</v>
      </c>
      <c r="M93" s="13">
        <v>2405</v>
      </c>
      <c r="N93" s="13">
        <v>73050</v>
      </c>
      <c r="O93" s="7">
        <v>1</v>
      </c>
      <c r="P93" s="14">
        <v>2</v>
      </c>
      <c r="Q93" s="14">
        <v>6.9773347570000004</v>
      </c>
      <c r="R93" s="15">
        <v>0.39824970100000001</v>
      </c>
      <c r="S93" s="7" t="s">
        <v>39</v>
      </c>
      <c r="T93" s="7" t="s">
        <v>39</v>
      </c>
      <c r="U93" s="16" t="s">
        <v>39</v>
      </c>
      <c r="V93" s="16" t="s">
        <v>218</v>
      </c>
      <c r="W93" s="16" t="s">
        <v>51</v>
      </c>
      <c r="X93" s="17">
        <v>1</v>
      </c>
      <c r="Y93" s="84">
        <f t="shared" si="4"/>
        <v>73050</v>
      </c>
      <c r="Z93" s="75">
        <f>IF(IFERROR(MATCH(E93,CONV_CAISO_Gen_List!C:C,0),FALSE),1,0)</f>
        <v>1</v>
      </c>
      <c r="AA93" s="86">
        <f t="shared" si="5"/>
        <v>6.9773347570000004</v>
      </c>
    </row>
    <row r="94" spans="2:27" x14ac:dyDescent="0.25">
      <c r="B94" s="7">
        <v>89</v>
      </c>
      <c r="C94" s="7" t="s">
        <v>349</v>
      </c>
      <c r="D94" s="7" t="s">
        <v>350</v>
      </c>
      <c r="E94" s="7" t="s">
        <v>351</v>
      </c>
      <c r="F94" s="7" t="s">
        <v>33</v>
      </c>
      <c r="G94" s="7" t="s">
        <v>34</v>
      </c>
      <c r="H94" s="7" t="s">
        <v>105</v>
      </c>
      <c r="I94" s="7" t="s">
        <v>106</v>
      </c>
      <c r="J94" s="7" t="s">
        <v>216</v>
      </c>
      <c r="K94" s="7" t="s">
        <v>217</v>
      </c>
      <c r="L94" s="7" t="s">
        <v>5</v>
      </c>
      <c r="M94" s="13">
        <v>2559</v>
      </c>
      <c r="N94" s="13">
        <v>73050</v>
      </c>
      <c r="O94" s="7">
        <v>1</v>
      </c>
      <c r="P94" s="14">
        <v>1.8</v>
      </c>
      <c r="Q94" s="14">
        <v>8.7549479239999997</v>
      </c>
      <c r="R94" s="15">
        <v>0.55523515499999998</v>
      </c>
      <c r="S94" s="7" t="s">
        <v>39</v>
      </c>
      <c r="T94" s="7" t="s">
        <v>39</v>
      </c>
      <c r="U94" s="16" t="s">
        <v>39</v>
      </c>
      <c r="V94" s="16" t="s">
        <v>218</v>
      </c>
      <c r="W94" s="16" t="s">
        <v>51</v>
      </c>
      <c r="X94" s="17">
        <v>1</v>
      </c>
      <c r="Y94" s="84">
        <f t="shared" si="4"/>
        <v>73050</v>
      </c>
      <c r="Z94" s="75">
        <f>IF(IFERROR(MATCH(E94,CONV_CAISO_Gen_List!C:C,0),FALSE),1,0)</f>
        <v>1</v>
      </c>
      <c r="AA94" s="86">
        <f t="shared" si="5"/>
        <v>8.7549479239999997</v>
      </c>
    </row>
    <row r="95" spans="2:27" x14ac:dyDescent="0.25">
      <c r="B95" s="7">
        <v>90</v>
      </c>
      <c r="C95" s="7" t="s">
        <v>352</v>
      </c>
      <c r="D95" s="7" t="s">
        <v>353</v>
      </c>
      <c r="E95" s="7" t="s">
        <v>354</v>
      </c>
      <c r="F95" s="7" t="s">
        <v>33</v>
      </c>
      <c r="G95" s="7" t="s">
        <v>34</v>
      </c>
      <c r="H95" s="7" t="s">
        <v>312</v>
      </c>
      <c r="I95" s="7" t="s">
        <v>313</v>
      </c>
      <c r="J95" s="7" t="s">
        <v>216</v>
      </c>
      <c r="K95" s="7" t="s">
        <v>217</v>
      </c>
      <c r="L95" s="7" t="s">
        <v>5</v>
      </c>
      <c r="M95" s="13">
        <v>3014</v>
      </c>
      <c r="N95" s="13">
        <v>73050</v>
      </c>
      <c r="O95" s="7">
        <v>1</v>
      </c>
      <c r="P95" s="14">
        <v>9.1999999999999993</v>
      </c>
      <c r="Q95" s="14">
        <v>38.761951449999998</v>
      </c>
      <c r="R95" s="15">
        <v>0.48096525000000001</v>
      </c>
      <c r="S95" s="7" t="s">
        <v>39</v>
      </c>
      <c r="T95" s="7" t="s">
        <v>39</v>
      </c>
      <c r="U95" s="16" t="s">
        <v>39</v>
      </c>
      <c r="V95" s="16" t="s">
        <v>218</v>
      </c>
      <c r="W95" s="16" t="s">
        <v>41</v>
      </c>
      <c r="X95" s="17">
        <v>1</v>
      </c>
      <c r="Y95" s="84">
        <f t="shared" si="4"/>
        <v>73050</v>
      </c>
      <c r="Z95" s="75">
        <f>IF(IFERROR(MATCH(E95,CONV_CAISO_Gen_List!C:C,0),FALSE),1,0)</f>
        <v>0</v>
      </c>
      <c r="AA95" s="86">
        <f t="shared" si="5"/>
        <v>38.761951449999998</v>
      </c>
    </row>
    <row r="96" spans="2:27" x14ac:dyDescent="0.25">
      <c r="B96" s="7">
        <v>91</v>
      </c>
      <c r="C96" s="7" t="s">
        <v>355</v>
      </c>
      <c r="D96" s="7" t="s">
        <v>356</v>
      </c>
      <c r="E96" s="7" t="s">
        <v>357</v>
      </c>
      <c r="F96" s="7" t="s">
        <v>33</v>
      </c>
      <c r="G96" s="7" t="s">
        <v>34</v>
      </c>
      <c r="H96" s="7" t="s">
        <v>251</v>
      </c>
      <c r="I96" s="7" t="s">
        <v>252</v>
      </c>
      <c r="J96" s="7" t="s">
        <v>216</v>
      </c>
      <c r="K96" s="7" t="s">
        <v>217</v>
      </c>
      <c r="L96" s="7" t="s">
        <v>5</v>
      </c>
      <c r="M96" s="13">
        <v>3049</v>
      </c>
      <c r="N96" s="13">
        <v>73050</v>
      </c>
      <c r="O96" s="7">
        <v>1</v>
      </c>
      <c r="P96" s="14">
        <v>5.7</v>
      </c>
      <c r="Q96" s="14">
        <v>25.369751229999999</v>
      </c>
      <c r="R96" s="15">
        <v>0.50808602199999997</v>
      </c>
      <c r="S96" s="7" t="s">
        <v>39</v>
      </c>
      <c r="T96" s="7" t="s">
        <v>39</v>
      </c>
      <c r="U96" s="16" t="s">
        <v>39</v>
      </c>
      <c r="V96" s="16" t="s">
        <v>218</v>
      </c>
      <c r="W96" s="16" t="s">
        <v>41</v>
      </c>
      <c r="X96" s="17">
        <v>1</v>
      </c>
      <c r="Y96" s="84">
        <f t="shared" si="4"/>
        <v>73050</v>
      </c>
      <c r="Z96" s="75">
        <f>IF(IFERROR(MATCH(E96,CONV_CAISO_Gen_List!C:C,0),FALSE),1,0)</f>
        <v>1</v>
      </c>
      <c r="AA96" s="86">
        <f t="shared" si="5"/>
        <v>25.369751229999999</v>
      </c>
    </row>
    <row r="97" spans="2:27" x14ac:dyDescent="0.25">
      <c r="B97" s="7">
        <v>92</v>
      </c>
      <c r="C97" s="7" t="s">
        <v>358</v>
      </c>
      <c r="D97" s="7" t="s">
        <v>359</v>
      </c>
      <c r="E97" s="7" t="s">
        <v>360</v>
      </c>
      <c r="F97" s="7" t="s">
        <v>33</v>
      </c>
      <c r="G97" s="7" t="s">
        <v>34</v>
      </c>
      <c r="H97" s="7" t="s">
        <v>185</v>
      </c>
      <c r="I97" s="7" t="s">
        <v>84</v>
      </c>
      <c r="J97" s="7" t="s">
        <v>216</v>
      </c>
      <c r="K97" s="7" t="s">
        <v>217</v>
      </c>
      <c r="L97" s="7" t="s">
        <v>5</v>
      </c>
      <c r="M97" s="13">
        <v>3916</v>
      </c>
      <c r="N97" s="13">
        <v>73050</v>
      </c>
      <c r="O97" s="7">
        <v>1</v>
      </c>
      <c r="P97" s="14">
        <v>20</v>
      </c>
      <c r="Q97" s="14">
        <v>67.340707010000003</v>
      </c>
      <c r="R97" s="15">
        <v>0.38436476600000002</v>
      </c>
      <c r="S97" s="7" t="s">
        <v>39</v>
      </c>
      <c r="T97" s="7" t="s">
        <v>39</v>
      </c>
      <c r="U97" s="16" t="s">
        <v>39</v>
      </c>
      <c r="V97" s="16" t="s">
        <v>218</v>
      </c>
      <c r="W97" s="16" t="s">
        <v>84</v>
      </c>
      <c r="X97" s="17">
        <v>1</v>
      </c>
      <c r="Y97" s="84">
        <f t="shared" si="4"/>
        <v>73050</v>
      </c>
      <c r="Z97" s="75">
        <f>IF(IFERROR(MATCH(E97,CONV_CAISO_Gen_List!C:C,0),FALSE),1,0)</f>
        <v>0</v>
      </c>
      <c r="AA97" s="86">
        <f t="shared" si="5"/>
        <v>67.340707010000003</v>
      </c>
    </row>
    <row r="98" spans="2:27" x14ac:dyDescent="0.25">
      <c r="B98" s="7">
        <v>93</v>
      </c>
      <c r="C98" s="7" t="s">
        <v>361</v>
      </c>
      <c r="D98" s="7" t="s">
        <v>362</v>
      </c>
      <c r="E98" s="7" t="s">
        <v>363</v>
      </c>
      <c r="F98" s="7" t="s">
        <v>33</v>
      </c>
      <c r="G98" s="7" t="s">
        <v>34</v>
      </c>
      <c r="H98" s="7" t="s">
        <v>364</v>
      </c>
      <c r="I98" s="7" t="s">
        <v>84</v>
      </c>
      <c r="J98" s="7" t="s">
        <v>216</v>
      </c>
      <c r="K98" s="7" t="s">
        <v>217</v>
      </c>
      <c r="L98" s="7" t="s">
        <v>5</v>
      </c>
      <c r="M98" s="13">
        <v>5135</v>
      </c>
      <c r="N98" s="13">
        <v>73050</v>
      </c>
      <c r="O98" s="7">
        <v>1</v>
      </c>
      <c r="P98" s="14">
        <v>6.4</v>
      </c>
      <c r="Q98" s="14">
        <v>23.734423700000001</v>
      </c>
      <c r="R98" s="15">
        <v>0.42334517199999999</v>
      </c>
      <c r="S98" s="7" t="s">
        <v>39</v>
      </c>
      <c r="T98" s="7" t="s">
        <v>39</v>
      </c>
      <c r="U98" s="16" t="s">
        <v>39</v>
      </c>
      <c r="V98" s="16" t="s">
        <v>218</v>
      </c>
      <c r="W98" s="16" t="s">
        <v>84</v>
      </c>
      <c r="X98" s="17">
        <v>1</v>
      </c>
      <c r="Y98" s="84">
        <f t="shared" si="4"/>
        <v>73050</v>
      </c>
      <c r="Z98" s="75">
        <f>IF(IFERROR(MATCH(E98,CONV_CAISO_Gen_List!C:C,0),FALSE),1,0)</f>
        <v>1</v>
      </c>
      <c r="AA98" s="86">
        <f t="shared" si="5"/>
        <v>23.734423700000001</v>
      </c>
    </row>
    <row r="99" spans="2:27" x14ac:dyDescent="0.25">
      <c r="B99" s="7">
        <v>94</v>
      </c>
      <c r="C99" s="7" t="s">
        <v>365</v>
      </c>
      <c r="D99" s="7" t="s">
        <v>366</v>
      </c>
      <c r="E99" s="7" t="s">
        <v>367</v>
      </c>
      <c r="F99" s="7" t="s">
        <v>33</v>
      </c>
      <c r="G99" s="7" t="s">
        <v>34</v>
      </c>
      <c r="H99" s="7" t="s">
        <v>118</v>
      </c>
      <c r="I99" s="7" t="s">
        <v>119</v>
      </c>
      <c r="J99" s="7" t="s">
        <v>216</v>
      </c>
      <c r="K99" s="7" t="s">
        <v>217</v>
      </c>
      <c r="L99" s="7" t="s">
        <v>5</v>
      </c>
      <c r="M99" s="13">
        <v>6185</v>
      </c>
      <c r="N99" s="13">
        <v>73050</v>
      </c>
      <c r="O99" s="7">
        <v>1</v>
      </c>
      <c r="P99" s="14">
        <v>11</v>
      </c>
      <c r="Q99" s="14">
        <v>65.071255399999998</v>
      </c>
      <c r="R99" s="15">
        <v>0.67529322700000005</v>
      </c>
      <c r="S99" s="7" t="s">
        <v>39</v>
      </c>
      <c r="T99" s="7" t="s">
        <v>39</v>
      </c>
      <c r="U99" s="16" t="s">
        <v>39</v>
      </c>
      <c r="V99" s="16" t="s">
        <v>218</v>
      </c>
      <c r="W99" s="16" t="s">
        <v>41</v>
      </c>
      <c r="X99" s="17">
        <v>1</v>
      </c>
      <c r="Y99" s="84">
        <f t="shared" si="4"/>
        <v>73050</v>
      </c>
      <c r="Z99" s="75">
        <f>IF(IFERROR(MATCH(E99,CONV_CAISO_Gen_List!C:C,0),FALSE),1,0)</f>
        <v>1</v>
      </c>
      <c r="AA99" s="86">
        <f t="shared" si="5"/>
        <v>65.071255399999998</v>
      </c>
    </row>
    <row r="100" spans="2:27" x14ac:dyDescent="0.25">
      <c r="B100" s="7">
        <v>95</v>
      </c>
      <c r="C100" s="7" t="s">
        <v>368</v>
      </c>
      <c r="D100" s="7" t="s">
        <v>369</v>
      </c>
      <c r="E100" s="7" t="s">
        <v>370</v>
      </c>
      <c r="F100" s="7" t="s">
        <v>33</v>
      </c>
      <c r="G100" s="7" t="s">
        <v>34</v>
      </c>
      <c r="H100" s="7" t="s">
        <v>118</v>
      </c>
      <c r="I100" s="7" t="s">
        <v>119</v>
      </c>
      <c r="J100" s="7" t="s">
        <v>216</v>
      </c>
      <c r="K100" s="7" t="s">
        <v>217</v>
      </c>
      <c r="L100" s="7" t="s">
        <v>5</v>
      </c>
      <c r="M100" s="13">
        <v>6273</v>
      </c>
      <c r="N100" s="13">
        <v>73050</v>
      </c>
      <c r="O100" s="7">
        <v>1</v>
      </c>
      <c r="P100" s="14">
        <v>14</v>
      </c>
      <c r="Q100" s="14">
        <v>82.819896</v>
      </c>
      <c r="R100" s="15">
        <v>0.67530900199999999</v>
      </c>
      <c r="S100" s="7" t="s">
        <v>39</v>
      </c>
      <c r="T100" s="7" t="s">
        <v>39</v>
      </c>
      <c r="U100" s="16" t="s">
        <v>39</v>
      </c>
      <c r="V100" s="16" t="s">
        <v>218</v>
      </c>
      <c r="W100" s="16" t="s">
        <v>41</v>
      </c>
      <c r="X100" s="17">
        <v>1</v>
      </c>
      <c r="Y100" s="84">
        <f t="shared" si="4"/>
        <v>73050</v>
      </c>
      <c r="Z100" s="75">
        <f>IF(IFERROR(MATCH(E100,CONV_CAISO_Gen_List!C:C,0),FALSE),1,0)</f>
        <v>1</v>
      </c>
      <c r="AA100" s="86">
        <f t="shared" si="5"/>
        <v>82.819896</v>
      </c>
    </row>
    <row r="101" spans="2:27" x14ac:dyDescent="0.25">
      <c r="B101" s="7">
        <v>96</v>
      </c>
      <c r="C101" s="7" t="s">
        <v>371</v>
      </c>
      <c r="D101" s="7" t="s">
        <v>372</v>
      </c>
      <c r="E101" s="7"/>
      <c r="F101" s="7" t="s">
        <v>33</v>
      </c>
      <c r="G101" s="7" t="s">
        <v>34</v>
      </c>
      <c r="H101" s="7" t="s">
        <v>242</v>
      </c>
      <c r="I101" s="7" t="s">
        <v>258</v>
      </c>
      <c r="J101" s="7" t="s">
        <v>216</v>
      </c>
      <c r="K101" s="7" t="s">
        <v>217</v>
      </c>
      <c r="L101" s="7" t="s">
        <v>5</v>
      </c>
      <c r="M101" s="13">
        <v>41000</v>
      </c>
      <c r="N101" s="13">
        <v>48304</v>
      </c>
      <c r="O101" s="7">
        <v>1</v>
      </c>
      <c r="P101" s="14">
        <v>0.09</v>
      </c>
      <c r="Q101" s="14">
        <v>0.4</v>
      </c>
      <c r="R101" s="15">
        <v>0.50735667200000001</v>
      </c>
      <c r="S101" s="7" t="s">
        <v>39</v>
      </c>
      <c r="T101" s="7" t="s">
        <v>39</v>
      </c>
      <c r="U101" s="16" t="s">
        <v>39</v>
      </c>
      <c r="V101" s="16" t="s">
        <v>218</v>
      </c>
      <c r="W101" s="16" t="s">
        <v>41</v>
      </c>
      <c r="X101" s="17">
        <v>1</v>
      </c>
      <c r="Y101" s="84">
        <f t="shared" si="4"/>
        <v>73050</v>
      </c>
      <c r="Z101" s="75">
        <f>IF(IFERROR(MATCH(E101,CONV_CAISO_Gen_List!C:C,0),FALSE),1,0)</f>
        <v>0</v>
      </c>
      <c r="AA101" s="86">
        <f t="shared" si="5"/>
        <v>0.4</v>
      </c>
    </row>
    <row r="102" spans="2:27" x14ac:dyDescent="0.25">
      <c r="B102" s="7">
        <v>97</v>
      </c>
      <c r="C102" s="7" t="s">
        <v>373</v>
      </c>
      <c r="D102" s="7" t="s">
        <v>374</v>
      </c>
      <c r="E102" s="7" t="s">
        <v>375</v>
      </c>
      <c r="F102" s="7" t="s">
        <v>33</v>
      </c>
      <c r="G102" s="7" t="s">
        <v>34</v>
      </c>
      <c r="H102" s="7" t="s">
        <v>185</v>
      </c>
      <c r="I102" s="7" t="s">
        <v>84</v>
      </c>
      <c r="J102" s="7" t="s">
        <v>216</v>
      </c>
      <c r="K102" s="7" t="s">
        <v>217</v>
      </c>
      <c r="L102" s="7" t="s">
        <v>5</v>
      </c>
      <c r="M102" s="13">
        <v>6482</v>
      </c>
      <c r="N102" s="13">
        <v>73050</v>
      </c>
      <c r="O102" s="7">
        <v>1</v>
      </c>
      <c r="P102" s="14">
        <v>3.2</v>
      </c>
      <c r="Q102" s="14">
        <v>11.134277669999999</v>
      </c>
      <c r="R102" s="15">
        <v>0.397198832</v>
      </c>
      <c r="S102" s="7" t="s">
        <v>39</v>
      </c>
      <c r="T102" s="7" t="s">
        <v>39</v>
      </c>
      <c r="U102" s="16" t="s">
        <v>39</v>
      </c>
      <c r="V102" s="16" t="s">
        <v>218</v>
      </c>
      <c r="W102" s="16" t="s">
        <v>84</v>
      </c>
      <c r="X102" s="17">
        <v>1</v>
      </c>
      <c r="Y102" s="84">
        <f t="shared" si="4"/>
        <v>73050</v>
      </c>
      <c r="Z102" s="75">
        <f>IF(IFERROR(MATCH(E102,CONV_CAISO_Gen_List!C:C,0),FALSE),1,0)</f>
        <v>1</v>
      </c>
      <c r="AA102" s="86">
        <f t="shared" si="5"/>
        <v>11.134277669999999</v>
      </c>
    </row>
    <row r="103" spans="2:27" x14ac:dyDescent="0.25">
      <c r="B103" s="7">
        <v>98</v>
      </c>
      <c r="C103" s="7" t="s">
        <v>376</v>
      </c>
      <c r="D103" s="7" t="s">
        <v>377</v>
      </c>
      <c r="E103" s="7" t="s">
        <v>378</v>
      </c>
      <c r="F103" s="7" t="s">
        <v>33</v>
      </c>
      <c r="G103" s="7" t="s">
        <v>34</v>
      </c>
      <c r="H103" s="7" t="s">
        <v>185</v>
      </c>
      <c r="I103" s="7" t="s">
        <v>84</v>
      </c>
      <c r="J103" s="7" t="s">
        <v>216</v>
      </c>
      <c r="K103" s="7" t="s">
        <v>217</v>
      </c>
      <c r="L103" s="7" t="s">
        <v>5</v>
      </c>
      <c r="M103" s="13">
        <v>7011</v>
      </c>
      <c r="N103" s="13">
        <v>73050</v>
      </c>
      <c r="O103" s="7">
        <v>1</v>
      </c>
      <c r="P103" s="14">
        <v>0.4</v>
      </c>
      <c r="Q103" s="14">
        <v>1.6276160099999999</v>
      </c>
      <c r="R103" s="15">
        <v>0.46450228599999999</v>
      </c>
      <c r="S103" s="7" t="s">
        <v>39</v>
      </c>
      <c r="T103" s="7" t="s">
        <v>39</v>
      </c>
      <c r="U103" s="16" t="s">
        <v>39</v>
      </c>
      <c r="V103" s="16" t="s">
        <v>218</v>
      </c>
      <c r="W103" s="16" t="s">
        <v>84</v>
      </c>
      <c r="X103" s="17">
        <v>1</v>
      </c>
      <c r="Y103" s="84">
        <f t="shared" si="4"/>
        <v>73050</v>
      </c>
      <c r="Z103" s="75">
        <f>IF(IFERROR(MATCH(E103,CONV_CAISO_Gen_List!C:C,0),FALSE),1,0)</f>
        <v>0</v>
      </c>
      <c r="AA103" s="86">
        <f t="shared" si="5"/>
        <v>1.6276160099999999</v>
      </c>
    </row>
    <row r="104" spans="2:27" x14ac:dyDescent="0.25">
      <c r="B104" s="7">
        <v>99</v>
      </c>
      <c r="C104" s="7" t="s">
        <v>379</v>
      </c>
      <c r="D104" s="7" t="s">
        <v>380</v>
      </c>
      <c r="E104" s="7" t="s">
        <v>381</v>
      </c>
      <c r="F104" s="7" t="s">
        <v>33</v>
      </c>
      <c r="G104" s="7" t="s">
        <v>34</v>
      </c>
      <c r="H104" s="7" t="s">
        <v>185</v>
      </c>
      <c r="I104" s="7" t="s">
        <v>84</v>
      </c>
      <c r="J104" s="7" t="s">
        <v>216</v>
      </c>
      <c r="K104" s="7" t="s">
        <v>217</v>
      </c>
      <c r="L104" s="7" t="s">
        <v>5</v>
      </c>
      <c r="M104" s="13">
        <v>7125</v>
      </c>
      <c r="N104" s="13">
        <v>73050</v>
      </c>
      <c r="O104" s="7">
        <v>1</v>
      </c>
      <c r="P104" s="14">
        <v>0.9</v>
      </c>
      <c r="Q104" s="14">
        <v>3.3779997009999998</v>
      </c>
      <c r="R104" s="15">
        <v>0.42846267100000002</v>
      </c>
      <c r="S104" s="7" t="s">
        <v>39</v>
      </c>
      <c r="T104" s="7" t="s">
        <v>39</v>
      </c>
      <c r="U104" s="16" t="s">
        <v>39</v>
      </c>
      <c r="V104" s="16" t="s">
        <v>218</v>
      </c>
      <c r="W104" s="16" t="s">
        <v>84</v>
      </c>
      <c r="X104" s="17">
        <v>1</v>
      </c>
      <c r="Y104" s="84">
        <f t="shared" si="4"/>
        <v>73050</v>
      </c>
      <c r="Z104" s="75">
        <f>IF(IFERROR(MATCH(E104,CONV_CAISO_Gen_List!C:C,0),FALSE),1,0)</f>
        <v>1</v>
      </c>
      <c r="AA104" s="86">
        <f t="shared" si="5"/>
        <v>3.3779997009999998</v>
      </c>
    </row>
    <row r="105" spans="2:27" x14ac:dyDescent="0.25">
      <c r="B105" s="7">
        <v>100</v>
      </c>
      <c r="C105" s="7" t="s">
        <v>382</v>
      </c>
      <c r="D105" s="7" t="s">
        <v>383</v>
      </c>
      <c r="E105" s="7" t="s">
        <v>384</v>
      </c>
      <c r="F105" s="7" t="s">
        <v>33</v>
      </c>
      <c r="G105" s="7" t="s">
        <v>34</v>
      </c>
      <c r="H105" s="7" t="s">
        <v>110</v>
      </c>
      <c r="I105" s="7" t="s">
        <v>111</v>
      </c>
      <c r="J105" s="7" t="s">
        <v>216</v>
      </c>
      <c r="K105" s="7" t="s">
        <v>217</v>
      </c>
      <c r="L105" s="7" t="s">
        <v>5</v>
      </c>
      <c r="M105" s="13">
        <v>7673</v>
      </c>
      <c r="N105" s="13">
        <v>73050</v>
      </c>
      <c r="O105" s="7">
        <v>1</v>
      </c>
      <c r="P105" s="14">
        <v>4.8</v>
      </c>
      <c r="Q105" s="14">
        <v>28.630044250000001</v>
      </c>
      <c r="R105" s="15">
        <v>0.68088956099999998</v>
      </c>
      <c r="S105" s="7" t="s">
        <v>39</v>
      </c>
      <c r="T105" s="7" t="s">
        <v>39</v>
      </c>
      <c r="U105" s="16" t="s">
        <v>39</v>
      </c>
      <c r="V105" s="16" t="s">
        <v>218</v>
      </c>
      <c r="W105" s="16" t="s">
        <v>41</v>
      </c>
      <c r="X105" s="17">
        <v>1</v>
      </c>
      <c r="Y105" s="84">
        <f t="shared" si="4"/>
        <v>73050</v>
      </c>
      <c r="Z105" s="75">
        <f>IF(IFERROR(MATCH(E105,CONV_CAISO_Gen_List!C:C,0),FALSE),1,0)</f>
        <v>1</v>
      </c>
      <c r="AA105" s="86">
        <f t="shared" si="5"/>
        <v>28.630044250000001</v>
      </c>
    </row>
    <row r="106" spans="2:27" x14ac:dyDescent="0.25">
      <c r="B106" s="7">
        <v>101</v>
      </c>
      <c r="C106" s="7" t="s">
        <v>385</v>
      </c>
      <c r="D106" s="7" t="s">
        <v>386</v>
      </c>
      <c r="E106" s="7" t="s">
        <v>387</v>
      </c>
      <c r="F106" s="7" t="s">
        <v>33</v>
      </c>
      <c r="G106" s="7" t="s">
        <v>34</v>
      </c>
      <c r="H106" s="7" t="s">
        <v>83</v>
      </c>
      <c r="I106" s="7" t="s">
        <v>84</v>
      </c>
      <c r="J106" s="7" t="s">
        <v>216</v>
      </c>
      <c r="K106" s="7" t="s">
        <v>217</v>
      </c>
      <c r="L106" s="7" t="s">
        <v>5</v>
      </c>
      <c r="M106" s="13">
        <v>7891</v>
      </c>
      <c r="N106" s="13">
        <v>73050</v>
      </c>
      <c r="O106" s="7">
        <v>1</v>
      </c>
      <c r="P106" s="14">
        <v>11.5</v>
      </c>
      <c r="Q106" s="14">
        <v>53.9328492</v>
      </c>
      <c r="R106" s="15">
        <v>0.53536677799999999</v>
      </c>
      <c r="S106" s="7" t="s">
        <v>39</v>
      </c>
      <c r="T106" s="7" t="s">
        <v>39</v>
      </c>
      <c r="U106" s="16" t="s">
        <v>39</v>
      </c>
      <c r="V106" s="16" t="s">
        <v>218</v>
      </c>
      <c r="W106" s="16" t="s">
        <v>84</v>
      </c>
      <c r="X106" s="17">
        <v>1</v>
      </c>
      <c r="Y106" s="84">
        <f t="shared" si="4"/>
        <v>73050</v>
      </c>
      <c r="Z106" s="75">
        <f>IF(IFERROR(MATCH(E106,CONV_CAISO_Gen_List!C:C,0),FALSE),1,0)</f>
        <v>1</v>
      </c>
      <c r="AA106" s="86">
        <f t="shared" si="5"/>
        <v>53.9328492</v>
      </c>
    </row>
    <row r="107" spans="2:27" x14ac:dyDescent="0.25">
      <c r="B107" s="7">
        <v>102</v>
      </c>
      <c r="C107" s="7" t="s">
        <v>388</v>
      </c>
      <c r="D107" s="7" t="s">
        <v>389</v>
      </c>
      <c r="E107" s="7" t="s">
        <v>390</v>
      </c>
      <c r="F107" s="7" t="s">
        <v>33</v>
      </c>
      <c r="G107" s="7" t="s">
        <v>34</v>
      </c>
      <c r="H107" s="7" t="s">
        <v>105</v>
      </c>
      <c r="I107" s="7" t="s">
        <v>106</v>
      </c>
      <c r="J107" s="7" t="s">
        <v>216</v>
      </c>
      <c r="K107" s="7" t="s">
        <v>217</v>
      </c>
      <c r="L107" s="7" t="s">
        <v>5</v>
      </c>
      <c r="M107" s="13">
        <v>7905</v>
      </c>
      <c r="N107" s="13">
        <v>73050</v>
      </c>
      <c r="O107" s="7">
        <v>1</v>
      </c>
      <c r="P107" s="14">
        <v>8.5</v>
      </c>
      <c r="Q107" s="14">
        <v>34.370760400000002</v>
      </c>
      <c r="R107" s="15">
        <v>0.461600328</v>
      </c>
      <c r="S107" s="7" t="s">
        <v>39</v>
      </c>
      <c r="T107" s="7" t="s">
        <v>39</v>
      </c>
      <c r="U107" s="16" t="s">
        <v>39</v>
      </c>
      <c r="V107" s="16" t="s">
        <v>218</v>
      </c>
      <c r="W107" s="16" t="s">
        <v>51</v>
      </c>
      <c r="X107" s="17">
        <v>1</v>
      </c>
      <c r="Y107" s="84">
        <f t="shared" si="4"/>
        <v>73050</v>
      </c>
      <c r="Z107" s="75">
        <f>IF(IFERROR(MATCH(E107,CONV_CAISO_Gen_List!C:C,0),FALSE),1,0)</f>
        <v>1</v>
      </c>
      <c r="AA107" s="86">
        <f t="shared" si="5"/>
        <v>34.370760400000002</v>
      </c>
    </row>
    <row r="108" spans="2:27" x14ac:dyDescent="0.25">
      <c r="B108" s="7">
        <v>103</v>
      </c>
      <c r="C108" s="7" t="s">
        <v>391</v>
      </c>
      <c r="D108" s="7" t="s">
        <v>392</v>
      </c>
      <c r="E108" s="7" t="s">
        <v>393</v>
      </c>
      <c r="F108" s="7" t="s">
        <v>33</v>
      </c>
      <c r="G108" s="7" t="s">
        <v>34</v>
      </c>
      <c r="H108" s="7" t="s">
        <v>126</v>
      </c>
      <c r="I108" s="7" t="s">
        <v>127</v>
      </c>
      <c r="J108" s="7" t="s">
        <v>216</v>
      </c>
      <c r="K108" s="7" t="s">
        <v>217</v>
      </c>
      <c r="L108" s="7" t="s">
        <v>5</v>
      </c>
      <c r="M108" s="13">
        <v>7930</v>
      </c>
      <c r="N108" s="13">
        <v>73050</v>
      </c>
      <c r="O108" s="7">
        <v>1</v>
      </c>
      <c r="P108" s="14">
        <v>7</v>
      </c>
      <c r="Q108" s="14">
        <v>46.377717349999998</v>
      </c>
      <c r="R108" s="15">
        <v>0.75632285300000002</v>
      </c>
      <c r="S108" s="7" t="s">
        <v>39</v>
      </c>
      <c r="T108" s="7" t="s">
        <v>39</v>
      </c>
      <c r="U108" s="16" t="s">
        <v>39</v>
      </c>
      <c r="V108" s="16" t="s">
        <v>218</v>
      </c>
      <c r="W108" s="16" t="s">
        <v>41</v>
      </c>
      <c r="X108" s="17">
        <v>1</v>
      </c>
      <c r="Y108" s="84">
        <f t="shared" si="4"/>
        <v>73050</v>
      </c>
      <c r="Z108" s="75">
        <f>IF(IFERROR(MATCH(E108,CONV_CAISO_Gen_List!C:C,0),FALSE),1,0)</f>
        <v>1</v>
      </c>
      <c r="AA108" s="86">
        <f t="shared" si="5"/>
        <v>46.377717349999998</v>
      </c>
    </row>
    <row r="109" spans="2:27" x14ac:dyDescent="0.25">
      <c r="B109" s="7">
        <v>104</v>
      </c>
      <c r="C109" s="7" t="s">
        <v>394</v>
      </c>
      <c r="D109" s="7" t="s">
        <v>395</v>
      </c>
      <c r="E109" s="7" t="s">
        <v>390</v>
      </c>
      <c r="F109" s="7" t="s">
        <v>33</v>
      </c>
      <c r="G109" s="7" t="s">
        <v>34</v>
      </c>
      <c r="H109" s="7" t="s">
        <v>105</v>
      </c>
      <c r="I109" s="7" t="s">
        <v>106</v>
      </c>
      <c r="J109" s="7" t="s">
        <v>216</v>
      </c>
      <c r="K109" s="7" t="s">
        <v>217</v>
      </c>
      <c r="L109" s="7" t="s">
        <v>5</v>
      </c>
      <c r="M109" s="13">
        <v>7942</v>
      </c>
      <c r="N109" s="13">
        <v>73050</v>
      </c>
      <c r="O109" s="7">
        <v>1</v>
      </c>
      <c r="P109" s="14">
        <v>8.5</v>
      </c>
      <c r="Q109" s="14">
        <v>46.736491129999997</v>
      </c>
      <c r="R109" s="15">
        <v>0.62767245699999996</v>
      </c>
      <c r="S109" s="7" t="s">
        <v>39</v>
      </c>
      <c r="T109" s="7" t="s">
        <v>39</v>
      </c>
      <c r="U109" s="16" t="s">
        <v>39</v>
      </c>
      <c r="V109" s="16" t="s">
        <v>218</v>
      </c>
      <c r="W109" s="16" t="s">
        <v>51</v>
      </c>
      <c r="X109" s="17">
        <v>1</v>
      </c>
      <c r="Y109" s="84">
        <f t="shared" si="4"/>
        <v>73050</v>
      </c>
      <c r="Z109" s="75">
        <f>IF(IFERROR(MATCH(E109,CONV_CAISO_Gen_List!C:C,0),FALSE),1,0)</f>
        <v>1</v>
      </c>
      <c r="AA109" s="86">
        <f t="shared" si="5"/>
        <v>46.736491129999997</v>
      </c>
    </row>
    <row r="110" spans="2:27" x14ac:dyDescent="0.25">
      <c r="B110" s="7">
        <v>105</v>
      </c>
      <c r="C110" s="7" t="s">
        <v>396</v>
      </c>
      <c r="D110" s="7" t="s">
        <v>397</v>
      </c>
      <c r="E110" s="7" t="s">
        <v>398</v>
      </c>
      <c r="F110" s="7" t="s">
        <v>33</v>
      </c>
      <c r="G110" s="7" t="s">
        <v>34</v>
      </c>
      <c r="H110" s="7" t="s">
        <v>185</v>
      </c>
      <c r="I110" s="7" t="s">
        <v>84</v>
      </c>
      <c r="J110" s="7" t="s">
        <v>216</v>
      </c>
      <c r="K110" s="7" t="s">
        <v>217</v>
      </c>
      <c r="L110" s="7" t="s">
        <v>5</v>
      </c>
      <c r="M110" s="13">
        <v>8630</v>
      </c>
      <c r="N110" s="13">
        <v>73050</v>
      </c>
      <c r="O110" s="7">
        <v>1</v>
      </c>
      <c r="P110" s="14">
        <v>4.2</v>
      </c>
      <c r="Q110" s="14">
        <v>14.548033950000001</v>
      </c>
      <c r="R110" s="15">
        <v>0.395412969</v>
      </c>
      <c r="S110" s="7" t="s">
        <v>39</v>
      </c>
      <c r="T110" s="7" t="s">
        <v>39</v>
      </c>
      <c r="U110" s="16" t="s">
        <v>39</v>
      </c>
      <c r="V110" s="16" t="s">
        <v>218</v>
      </c>
      <c r="W110" s="16" t="s">
        <v>84</v>
      </c>
      <c r="X110" s="17">
        <v>1</v>
      </c>
      <c r="Y110" s="84">
        <f t="shared" si="4"/>
        <v>73050</v>
      </c>
      <c r="Z110" s="75">
        <f>IF(IFERROR(MATCH(E110,CONV_CAISO_Gen_List!C:C,0),FALSE),1,0)</f>
        <v>1</v>
      </c>
      <c r="AA110" s="86">
        <f t="shared" si="5"/>
        <v>14.548033950000001</v>
      </c>
    </row>
    <row r="111" spans="2:27" x14ac:dyDescent="0.25">
      <c r="B111" s="7">
        <v>106</v>
      </c>
      <c r="C111" s="7" t="s">
        <v>399</v>
      </c>
      <c r="D111" s="7" t="s">
        <v>400</v>
      </c>
      <c r="E111" s="7" t="s">
        <v>401</v>
      </c>
      <c r="F111" s="7" t="s">
        <v>33</v>
      </c>
      <c r="G111" s="7" t="s">
        <v>34</v>
      </c>
      <c r="H111" s="7" t="s">
        <v>251</v>
      </c>
      <c r="I111" s="7" t="s">
        <v>252</v>
      </c>
      <c r="J111" s="7" t="s">
        <v>216</v>
      </c>
      <c r="K111" s="7" t="s">
        <v>217</v>
      </c>
      <c r="L111" s="7" t="s">
        <v>5</v>
      </c>
      <c r="M111" s="13">
        <v>10356</v>
      </c>
      <c r="N111" s="13">
        <v>73050</v>
      </c>
      <c r="O111" s="7">
        <v>1</v>
      </c>
      <c r="P111" s="14">
        <v>7</v>
      </c>
      <c r="Q111" s="14">
        <v>10.122477399999999</v>
      </c>
      <c r="R111" s="15">
        <v>0.16507627799999999</v>
      </c>
      <c r="S111" s="7" t="s">
        <v>39</v>
      </c>
      <c r="T111" s="7" t="s">
        <v>39</v>
      </c>
      <c r="U111" s="16" t="s">
        <v>39</v>
      </c>
      <c r="V111" s="16" t="s">
        <v>218</v>
      </c>
      <c r="W111" s="16" t="s">
        <v>41</v>
      </c>
      <c r="X111" s="17">
        <v>1</v>
      </c>
      <c r="Y111" s="84">
        <f t="shared" si="4"/>
        <v>73050</v>
      </c>
      <c r="Z111" s="75">
        <f>IF(IFERROR(MATCH(E111,CONV_CAISO_Gen_List!C:C,0),FALSE),1,0)</f>
        <v>0</v>
      </c>
      <c r="AA111" s="86">
        <f t="shared" si="5"/>
        <v>10.122477399999999</v>
      </c>
    </row>
    <row r="112" spans="2:27" x14ac:dyDescent="0.25">
      <c r="B112" s="7">
        <v>107</v>
      </c>
      <c r="C112" s="7" t="s">
        <v>402</v>
      </c>
      <c r="D112" s="7" t="s">
        <v>403</v>
      </c>
      <c r="E112" s="7"/>
      <c r="F112" s="7" t="s">
        <v>33</v>
      </c>
      <c r="G112" s="7" t="s">
        <v>34</v>
      </c>
      <c r="H112" s="7" t="s">
        <v>242</v>
      </c>
      <c r="I112" s="7" t="s">
        <v>258</v>
      </c>
      <c r="J112" s="7" t="s">
        <v>216</v>
      </c>
      <c r="K112" s="7" t="s">
        <v>217</v>
      </c>
      <c r="L112" s="7" t="s">
        <v>5</v>
      </c>
      <c r="M112" s="13">
        <v>41000</v>
      </c>
      <c r="N112" s="13">
        <v>48304</v>
      </c>
      <c r="O112" s="7">
        <v>1</v>
      </c>
      <c r="P112" s="14">
        <v>0.09</v>
      </c>
      <c r="Q112" s="14">
        <v>0.4</v>
      </c>
      <c r="R112" s="15">
        <v>0.50735667200000001</v>
      </c>
      <c r="S112" s="7" t="s">
        <v>39</v>
      </c>
      <c r="T112" s="7" t="s">
        <v>39</v>
      </c>
      <c r="U112" s="16" t="s">
        <v>39</v>
      </c>
      <c r="V112" s="16" t="s">
        <v>218</v>
      </c>
      <c r="W112" s="16" t="s">
        <v>41</v>
      </c>
      <c r="X112" s="17">
        <v>1</v>
      </c>
      <c r="Y112" s="84">
        <f t="shared" si="4"/>
        <v>73050</v>
      </c>
      <c r="Z112" s="75">
        <f>IF(IFERROR(MATCH(E112,CONV_CAISO_Gen_List!C:C,0),FALSE),1,0)</f>
        <v>0</v>
      </c>
      <c r="AA112" s="86">
        <f t="shared" si="5"/>
        <v>0.4</v>
      </c>
    </row>
    <row r="113" spans="2:27" x14ac:dyDescent="0.25">
      <c r="B113" s="7">
        <v>108</v>
      </c>
      <c r="C113" s="7" t="s">
        <v>404</v>
      </c>
      <c r="D113" s="7" t="s">
        <v>405</v>
      </c>
      <c r="E113" s="7" t="s">
        <v>406</v>
      </c>
      <c r="F113" s="7" t="s">
        <v>33</v>
      </c>
      <c r="G113" s="7" t="s">
        <v>34</v>
      </c>
      <c r="H113" s="7" t="s">
        <v>251</v>
      </c>
      <c r="I113" s="7" t="s">
        <v>252</v>
      </c>
      <c r="J113" s="7" t="s">
        <v>216</v>
      </c>
      <c r="K113" s="7" t="s">
        <v>217</v>
      </c>
      <c r="L113" s="7" t="s">
        <v>5</v>
      </c>
      <c r="M113" s="13">
        <v>10425</v>
      </c>
      <c r="N113" s="13">
        <v>73050</v>
      </c>
      <c r="O113" s="7">
        <v>1</v>
      </c>
      <c r="P113" s="14">
        <v>4.4000000000000004</v>
      </c>
      <c r="Q113" s="14">
        <v>49.455237269999998</v>
      </c>
      <c r="R113" s="15">
        <v>1.2830852340000001</v>
      </c>
      <c r="S113" s="7" t="s">
        <v>39</v>
      </c>
      <c r="T113" s="7" t="s">
        <v>39</v>
      </c>
      <c r="U113" s="16" t="s">
        <v>39</v>
      </c>
      <c r="V113" s="16" t="s">
        <v>218</v>
      </c>
      <c r="W113" s="16" t="s">
        <v>41</v>
      </c>
      <c r="X113" s="17">
        <v>1</v>
      </c>
      <c r="Y113" s="84">
        <f t="shared" si="4"/>
        <v>73050</v>
      </c>
      <c r="Z113" s="75">
        <f>IF(IFERROR(MATCH(E113,CONV_CAISO_Gen_List!C:C,0),FALSE),1,0)</f>
        <v>0</v>
      </c>
      <c r="AA113" s="86">
        <f t="shared" si="5"/>
        <v>49.455237269999998</v>
      </c>
    </row>
    <row r="114" spans="2:27" x14ac:dyDescent="0.25">
      <c r="B114" s="7">
        <v>109</v>
      </c>
      <c r="C114" s="7" t="s">
        <v>407</v>
      </c>
      <c r="D114" s="7" t="s">
        <v>408</v>
      </c>
      <c r="E114" s="7" t="s">
        <v>409</v>
      </c>
      <c r="F114" s="7" t="s">
        <v>33</v>
      </c>
      <c r="G114" s="7" t="s">
        <v>34</v>
      </c>
      <c r="H114" s="7" t="s">
        <v>251</v>
      </c>
      <c r="I114" s="7" t="s">
        <v>252</v>
      </c>
      <c r="J114" s="7" t="s">
        <v>216</v>
      </c>
      <c r="K114" s="7" t="s">
        <v>217</v>
      </c>
      <c r="L114" s="7" t="s">
        <v>5</v>
      </c>
      <c r="M114" s="13">
        <v>10645</v>
      </c>
      <c r="N114" s="13">
        <v>73050</v>
      </c>
      <c r="O114" s="7">
        <v>1</v>
      </c>
      <c r="P114" s="14">
        <v>5.8</v>
      </c>
      <c r="Q114" s="14">
        <v>40.097887759999999</v>
      </c>
      <c r="R114" s="15">
        <v>0.78920421500000004</v>
      </c>
      <c r="S114" s="7" t="s">
        <v>39</v>
      </c>
      <c r="T114" s="7" t="s">
        <v>39</v>
      </c>
      <c r="U114" s="16" t="s">
        <v>39</v>
      </c>
      <c r="V114" s="16" t="s">
        <v>218</v>
      </c>
      <c r="W114" s="16" t="s">
        <v>41</v>
      </c>
      <c r="X114" s="17">
        <v>1</v>
      </c>
      <c r="Y114" s="84">
        <f t="shared" si="4"/>
        <v>73050</v>
      </c>
      <c r="Z114" s="75">
        <f>IF(IFERROR(MATCH(E114,CONV_CAISO_Gen_List!C:C,0),FALSE),1,0)</f>
        <v>1</v>
      </c>
      <c r="AA114" s="86">
        <f t="shared" si="5"/>
        <v>40.097887759999999</v>
      </c>
    </row>
    <row r="115" spans="2:27" x14ac:dyDescent="0.25">
      <c r="B115" s="7">
        <v>110</v>
      </c>
      <c r="C115" s="7" t="s">
        <v>410</v>
      </c>
      <c r="D115" s="7" t="s">
        <v>411</v>
      </c>
      <c r="E115" s="7" t="s">
        <v>412</v>
      </c>
      <c r="F115" s="7" t="s">
        <v>33</v>
      </c>
      <c r="G115" s="7" t="s">
        <v>34</v>
      </c>
      <c r="H115" s="7" t="s">
        <v>179</v>
      </c>
      <c r="I115" s="7" t="s">
        <v>180</v>
      </c>
      <c r="J115" s="7" t="s">
        <v>216</v>
      </c>
      <c r="K115" s="7" t="s">
        <v>217</v>
      </c>
      <c r="L115" s="7" t="s">
        <v>5</v>
      </c>
      <c r="M115" s="13">
        <v>11160</v>
      </c>
      <c r="N115" s="13">
        <v>73050</v>
      </c>
      <c r="O115" s="7">
        <v>1</v>
      </c>
      <c r="P115" s="14">
        <v>3.5</v>
      </c>
      <c r="Q115" s="14">
        <v>11.104859490000001</v>
      </c>
      <c r="R115" s="15">
        <v>0.36219372100000002</v>
      </c>
      <c r="S115" s="7" t="s">
        <v>39</v>
      </c>
      <c r="T115" s="7" t="s">
        <v>39</v>
      </c>
      <c r="U115" s="16" t="s">
        <v>39</v>
      </c>
      <c r="V115" s="16" t="s">
        <v>218</v>
      </c>
      <c r="W115" s="16" t="s">
        <v>181</v>
      </c>
      <c r="X115" s="17">
        <v>1</v>
      </c>
      <c r="Y115" s="84">
        <f t="shared" si="4"/>
        <v>73050</v>
      </c>
      <c r="Z115" s="75">
        <f>IF(IFERROR(MATCH(E115,CONV_CAISO_Gen_List!C:C,0),FALSE),1,0)</f>
        <v>1</v>
      </c>
      <c r="AA115" s="86">
        <f t="shared" si="5"/>
        <v>11.104859490000001</v>
      </c>
    </row>
    <row r="116" spans="2:27" x14ac:dyDescent="0.25">
      <c r="B116" s="7">
        <v>111</v>
      </c>
      <c r="C116" s="7" t="s">
        <v>413</v>
      </c>
      <c r="D116" s="7" t="s">
        <v>414</v>
      </c>
      <c r="E116" s="7" t="s">
        <v>415</v>
      </c>
      <c r="F116" s="7" t="s">
        <v>33</v>
      </c>
      <c r="G116" s="7" t="s">
        <v>34</v>
      </c>
      <c r="H116" s="7" t="s">
        <v>126</v>
      </c>
      <c r="I116" s="7" t="s">
        <v>127</v>
      </c>
      <c r="J116" s="7" t="s">
        <v>216</v>
      </c>
      <c r="K116" s="7" t="s">
        <v>217</v>
      </c>
      <c r="L116" s="7" t="s">
        <v>5</v>
      </c>
      <c r="M116" s="13">
        <v>14661</v>
      </c>
      <c r="N116" s="13">
        <v>73050</v>
      </c>
      <c r="O116" s="7">
        <v>1</v>
      </c>
      <c r="P116" s="14">
        <v>2</v>
      </c>
      <c r="Q116" s="14">
        <v>11.95716833</v>
      </c>
      <c r="R116" s="15">
        <v>0.68248677700000004</v>
      </c>
      <c r="S116" s="7" t="s">
        <v>39</v>
      </c>
      <c r="T116" s="7" t="s">
        <v>39</v>
      </c>
      <c r="U116" s="16" t="s">
        <v>39</v>
      </c>
      <c r="V116" s="16" t="s">
        <v>218</v>
      </c>
      <c r="W116" s="16" t="s">
        <v>41</v>
      </c>
      <c r="X116" s="17">
        <v>1</v>
      </c>
      <c r="Y116" s="84">
        <f t="shared" si="4"/>
        <v>73050</v>
      </c>
      <c r="Z116" s="75">
        <f>IF(IFERROR(MATCH(E116,CONV_CAISO_Gen_List!C:C,0),FALSE),1,0)</f>
        <v>1</v>
      </c>
      <c r="AA116" s="86">
        <f t="shared" si="5"/>
        <v>11.95716833</v>
      </c>
    </row>
    <row r="117" spans="2:27" x14ac:dyDescent="0.25">
      <c r="B117" s="7">
        <v>112</v>
      </c>
      <c r="C117" s="7" t="s">
        <v>416</v>
      </c>
      <c r="D117" s="7" t="s">
        <v>417</v>
      </c>
      <c r="E117" s="7" t="s">
        <v>418</v>
      </c>
      <c r="F117" s="7" t="s">
        <v>33</v>
      </c>
      <c r="G117" s="7" t="s">
        <v>34</v>
      </c>
      <c r="H117" s="7" t="s">
        <v>251</v>
      </c>
      <c r="I117" s="7" t="s">
        <v>252</v>
      </c>
      <c r="J117" s="7" t="s">
        <v>216</v>
      </c>
      <c r="K117" s="7" t="s">
        <v>217</v>
      </c>
      <c r="L117" s="7" t="s">
        <v>5</v>
      </c>
      <c r="M117" s="13">
        <v>15704</v>
      </c>
      <c r="N117" s="13">
        <v>73050</v>
      </c>
      <c r="O117" s="7">
        <v>1</v>
      </c>
      <c r="P117" s="14">
        <v>12</v>
      </c>
      <c r="Q117" s="14">
        <v>85.257429239999993</v>
      </c>
      <c r="R117" s="15">
        <v>0.81104860400000001</v>
      </c>
      <c r="S117" s="7" t="s">
        <v>39</v>
      </c>
      <c r="T117" s="7" t="s">
        <v>39</v>
      </c>
      <c r="U117" s="16" t="s">
        <v>39</v>
      </c>
      <c r="V117" s="16" t="s">
        <v>218</v>
      </c>
      <c r="W117" s="16" t="s">
        <v>41</v>
      </c>
      <c r="X117" s="17">
        <v>1</v>
      </c>
      <c r="Y117" s="84">
        <f t="shared" si="4"/>
        <v>73050</v>
      </c>
      <c r="Z117" s="75">
        <f>IF(IFERROR(MATCH(E117,CONV_CAISO_Gen_List!C:C,0),FALSE),1,0)</f>
        <v>1</v>
      </c>
      <c r="AA117" s="86">
        <f t="shared" si="5"/>
        <v>85.257429239999993</v>
      </c>
    </row>
    <row r="118" spans="2:27" x14ac:dyDescent="0.25">
      <c r="B118" s="7">
        <v>113</v>
      </c>
      <c r="C118" s="7" t="s">
        <v>419</v>
      </c>
      <c r="D118" s="7" t="s">
        <v>420</v>
      </c>
      <c r="E118" s="7" t="s">
        <v>421</v>
      </c>
      <c r="F118" s="7" t="s">
        <v>33</v>
      </c>
      <c r="G118" s="7" t="s">
        <v>34</v>
      </c>
      <c r="H118" s="7" t="s">
        <v>118</v>
      </c>
      <c r="I118" s="7" t="s">
        <v>119</v>
      </c>
      <c r="J118" s="7" t="s">
        <v>216</v>
      </c>
      <c r="K118" s="7" t="s">
        <v>217</v>
      </c>
      <c r="L118" s="7" t="s">
        <v>5</v>
      </c>
      <c r="M118" s="13">
        <v>15794</v>
      </c>
      <c r="N118" s="13">
        <v>73050</v>
      </c>
      <c r="O118" s="7">
        <v>1</v>
      </c>
      <c r="P118" s="14">
        <v>22</v>
      </c>
      <c r="Q118" s="14">
        <v>77.494437919999996</v>
      </c>
      <c r="R118" s="15">
        <v>0.40210895600000002</v>
      </c>
      <c r="S118" s="7" t="s">
        <v>39</v>
      </c>
      <c r="T118" s="7" t="s">
        <v>39</v>
      </c>
      <c r="U118" s="16" t="s">
        <v>39</v>
      </c>
      <c r="V118" s="16" t="s">
        <v>218</v>
      </c>
      <c r="W118" s="16" t="s">
        <v>41</v>
      </c>
      <c r="X118" s="17">
        <v>1</v>
      </c>
      <c r="Y118" s="84">
        <f t="shared" si="4"/>
        <v>73050</v>
      </c>
      <c r="Z118" s="75">
        <f>IF(IFERROR(MATCH(E118,CONV_CAISO_Gen_List!C:C,0),FALSE),1,0)</f>
        <v>1</v>
      </c>
      <c r="AA118" s="86">
        <f t="shared" si="5"/>
        <v>77.494437919999996</v>
      </c>
    </row>
    <row r="119" spans="2:27" x14ac:dyDescent="0.25">
      <c r="B119" s="7">
        <v>114</v>
      </c>
      <c r="C119" s="7" t="s">
        <v>422</v>
      </c>
      <c r="D119" s="7" t="s">
        <v>423</v>
      </c>
      <c r="E119" s="7" t="s">
        <v>424</v>
      </c>
      <c r="F119" s="7" t="s">
        <v>33</v>
      </c>
      <c r="G119" s="7" t="s">
        <v>34</v>
      </c>
      <c r="H119" s="7" t="s">
        <v>425</v>
      </c>
      <c r="I119" s="7" t="s">
        <v>426</v>
      </c>
      <c r="J119" s="7" t="s">
        <v>216</v>
      </c>
      <c r="K119" s="7" t="s">
        <v>217</v>
      </c>
      <c r="L119" s="7" t="s">
        <v>5</v>
      </c>
      <c r="M119" s="13">
        <v>17858</v>
      </c>
      <c r="N119" s="13">
        <v>73050</v>
      </c>
      <c r="O119" s="7">
        <v>1</v>
      </c>
      <c r="P119" s="14">
        <v>14.5</v>
      </c>
      <c r="Q119" s="14">
        <v>102.29418769999999</v>
      </c>
      <c r="R119" s="15">
        <v>0.80533921900000005</v>
      </c>
      <c r="S119" s="7" t="s">
        <v>39</v>
      </c>
      <c r="T119" s="7" t="s">
        <v>39</v>
      </c>
      <c r="U119" s="16" t="s">
        <v>39</v>
      </c>
      <c r="V119" s="16" t="s">
        <v>218</v>
      </c>
      <c r="W119" s="16" t="s">
        <v>41</v>
      </c>
      <c r="X119" s="17">
        <v>1</v>
      </c>
      <c r="Y119" s="84">
        <f t="shared" si="4"/>
        <v>73050</v>
      </c>
      <c r="Z119" s="75">
        <f>IF(IFERROR(MATCH(E119,CONV_CAISO_Gen_List!C:C,0),FALSE),1,0)</f>
        <v>1</v>
      </c>
      <c r="AA119" s="86">
        <f t="shared" si="5"/>
        <v>102.29418769999999</v>
      </c>
    </row>
    <row r="120" spans="2:27" x14ac:dyDescent="0.25">
      <c r="B120" s="7">
        <v>115</v>
      </c>
      <c r="C120" s="7" t="s">
        <v>427</v>
      </c>
      <c r="D120" s="7" t="s">
        <v>428</v>
      </c>
      <c r="E120" s="7" t="s">
        <v>429</v>
      </c>
      <c r="F120" s="7" t="s">
        <v>33</v>
      </c>
      <c r="G120" s="7" t="s">
        <v>34</v>
      </c>
      <c r="H120" s="7" t="s">
        <v>247</v>
      </c>
      <c r="I120" s="7" t="s">
        <v>50</v>
      </c>
      <c r="J120" s="7" t="s">
        <v>216</v>
      </c>
      <c r="K120" s="7" t="s">
        <v>217</v>
      </c>
      <c r="L120" s="7" t="s">
        <v>5</v>
      </c>
      <c r="M120" s="13">
        <v>23070</v>
      </c>
      <c r="N120" s="13">
        <v>73050</v>
      </c>
      <c r="O120" s="7">
        <v>1</v>
      </c>
      <c r="P120" s="14">
        <v>18.5</v>
      </c>
      <c r="Q120" s="14">
        <v>87.322833079999995</v>
      </c>
      <c r="R120" s="15">
        <v>0.53883026700000003</v>
      </c>
      <c r="S120" s="7" t="s">
        <v>39</v>
      </c>
      <c r="T120" s="7" t="s">
        <v>39</v>
      </c>
      <c r="U120" s="16" t="s">
        <v>39</v>
      </c>
      <c r="V120" s="16" t="s">
        <v>218</v>
      </c>
      <c r="W120" s="16" t="s">
        <v>51</v>
      </c>
      <c r="X120" s="17">
        <v>1</v>
      </c>
      <c r="Y120" s="84">
        <f t="shared" si="4"/>
        <v>73050</v>
      </c>
      <c r="Z120" s="75">
        <f>IF(IFERROR(MATCH(E120,CONV_CAISO_Gen_List!C:C,0),FALSE),1,0)</f>
        <v>1</v>
      </c>
      <c r="AA120" s="86">
        <f t="shared" si="5"/>
        <v>87.322833079999995</v>
      </c>
    </row>
    <row r="121" spans="2:27" x14ac:dyDescent="0.25">
      <c r="B121" s="7">
        <v>116</v>
      </c>
      <c r="C121" s="7" t="s">
        <v>430</v>
      </c>
      <c r="D121" s="7" t="s">
        <v>431</v>
      </c>
      <c r="E121" s="7" t="s">
        <v>432</v>
      </c>
      <c r="F121" s="7" t="s">
        <v>33</v>
      </c>
      <c r="G121" s="7" t="s">
        <v>34</v>
      </c>
      <c r="H121" s="7" t="s">
        <v>273</v>
      </c>
      <c r="I121" s="7" t="s">
        <v>274</v>
      </c>
      <c r="J121" s="7" t="s">
        <v>216</v>
      </c>
      <c r="K121" s="7" t="s">
        <v>217</v>
      </c>
      <c r="L121" s="7" t="s">
        <v>5</v>
      </c>
      <c r="M121" s="13">
        <v>23823</v>
      </c>
      <c r="N121" s="13">
        <v>73050</v>
      </c>
      <c r="O121" s="7">
        <v>1</v>
      </c>
      <c r="P121" s="14">
        <v>7</v>
      </c>
      <c r="Q121" s="14">
        <v>33.625521030000002</v>
      </c>
      <c r="R121" s="15">
        <v>0.5483614</v>
      </c>
      <c r="S121" s="7" t="s">
        <v>39</v>
      </c>
      <c r="T121" s="7" t="s">
        <v>39</v>
      </c>
      <c r="U121" s="16" t="s">
        <v>39</v>
      </c>
      <c r="V121" s="16" t="s">
        <v>218</v>
      </c>
      <c r="W121" s="16" t="s">
        <v>41</v>
      </c>
      <c r="X121" s="17">
        <v>1</v>
      </c>
      <c r="Y121" s="84">
        <f t="shared" si="4"/>
        <v>73050</v>
      </c>
      <c r="Z121" s="75">
        <f>IF(IFERROR(MATCH(E121,CONV_CAISO_Gen_List!C:C,0),FALSE),1,0)</f>
        <v>1</v>
      </c>
      <c r="AA121" s="86">
        <f t="shared" si="5"/>
        <v>33.625521030000002</v>
      </c>
    </row>
    <row r="122" spans="2:27" x14ac:dyDescent="0.25">
      <c r="B122" s="7">
        <v>117</v>
      </c>
      <c r="C122" s="7" t="s">
        <v>433</v>
      </c>
      <c r="D122" s="7" t="s">
        <v>434</v>
      </c>
      <c r="E122" s="7" t="s">
        <v>435</v>
      </c>
      <c r="F122" s="7" t="s">
        <v>33</v>
      </c>
      <c r="G122" s="7" t="s">
        <v>34</v>
      </c>
      <c r="H122" s="7" t="s">
        <v>105</v>
      </c>
      <c r="I122" s="7" t="s">
        <v>106</v>
      </c>
      <c r="J122" s="7" t="s">
        <v>216</v>
      </c>
      <c r="K122" s="7" t="s">
        <v>217</v>
      </c>
      <c r="L122" s="7" t="s">
        <v>5</v>
      </c>
      <c r="M122" s="13">
        <v>29117</v>
      </c>
      <c r="N122" s="13">
        <v>73050</v>
      </c>
      <c r="O122" s="7">
        <v>1</v>
      </c>
      <c r="P122" s="14">
        <v>13</v>
      </c>
      <c r="Q122" s="14">
        <v>60.217418070000001</v>
      </c>
      <c r="R122" s="15">
        <v>0.52877957600000003</v>
      </c>
      <c r="S122" s="7" t="s">
        <v>39</v>
      </c>
      <c r="T122" s="7" t="s">
        <v>39</v>
      </c>
      <c r="U122" s="16" t="s">
        <v>39</v>
      </c>
      <c r="V122" s="16" t="s">
        <v>218</v>
      </c>
      <c r="W122" s="16" t="s">
        <v>51</v>
      </c>
      <c r="X122" s="17">
        <v>1</v>
      </c>
      <c r="Y122" s="84">
        <f t="shared" si="4"/>
        <v>73050</v>
      </c>
      <c r="Z122" s="75">
        <f>IF(IFERROR(MATCH(E122,CONV_CAISO_Gen_List!C:C,0),FALSE),1,0)</f>
        <v>1</v>
      </c>
      <c r="AA122" s="86">
        <f t="shared" si="5"/>
        <v>60.217418070000001</v>
      </c>
    </row>
    <row r="123" spans="2:27" x14ac:dyDescent="0.25">
      <c r="B123" s="7">
        <v>118</v>
      </c>
      <c r="C123" s="7" t="s">
        <v>436</v>
      </c>
      <c r="D123" s="7" t="s">
        <v>437</v>
      </c>
      <c r="E123" s="7"/>
      <c r="F123" s="7" t="s">
        <v>33</v>
      </c>
      <c r="G123" s="7" t="s">
        <v>34</v>
      </c>
      <c r="H123" s="7" t="s">
        <v>242</v>
      </c>
      <c r="I123" s="7" t="s">
        <v>258</v>
      </c>
      <c r="J123" s="7" t="s">
        <v>216</v>
      </c>
      <c r="K123" s="7" t="s">
        <v>217</v>
      </c>
      <c r="L123" s="7" t="s">
        <v>5</v>
      </c>
      <c r="M123" s="13">
        <v>41000</v>
      </c>
      <c r="N123" s="13">
        <v>48304</v>
      </c>
      <c r="O123" s="7">
        <v>1</v>
      </c>
      <c r="P123" s="14">
        <v>0.09</v>
      </c>
      <c r="Q123" s="14">
        <v>0.4</v>
      </c>
      <c r="R123" s="15">
        <v>0.50735667200000001</v>
      </c>
      <c r="S123" s="7" t="s">
        <v>39</v>
      </c>
      <c r="T123" s="7" t="s">
        <v>39</v>
      </c>
      <c r="U123" s="16" t="s">
        <v>39</v>
      </c>
      <c r="V123" s="16" t="s">
        <v>218</v>
      </c>
      <c r="W123" s="16" t="s">
        <v>41</v>
      </c>
      <c r="X123" s="17">
        <v>1</v>
      </c>
      <c r="Y123" s="84">
        <f t="shared" si="4"/>
        <v>73050</v>
      </c>
      <c r="Z123" s="75">
        <f>IF(IFERROR(MATCH(E123,CONV_CAISO_Gen_List!C:C,0),FALSE),1,0)</f>
        <v>0</v>
      </c>
      <c r="AA123" s="86">
        <f t="shared" si="5"/>
        <v>0.4</v>
      </c>
    </row>
    <row r="124" spans="2:27" x14ac:dyDescent="0.25">
      <c r="B124" s="7">
        <v>119</v>
      </c>
      <c r="C124" s="7" t="s">
        <v>438</v>
      </c>
      <c r="D124" s="7" t="s">
        <v>439</v>
      </c>
      <c r="E124" s="7" t="s">
        <v>440</v>
      </c>
      <c r="F124" s="7" t="s">
        <v>33</v>
      </c>
      <c r="G124" s="7" t="s">
        <v>34</v>
      </c>
      <c r="H124" s="7" t="s">
        <v>305</v>
      </c>
      <c r="I124" s="7" t="s">
        <v>50</v>
      </c>
      <c r="J124" s="7" t="s">
        <v>216</v>
      </c>
      <c r="K124" s="7" t="s">
        <v>217</v>
      </c>
      <c r="L124" s="7" t="s">
        <v>5</v>
      </c>
      <c r="M124" s="13">
        <v>29137</v>
      </c>
      <c r="N124" s="13">
        <v>73050</v>
      </c>
      <c r="O124" s="7">
        <v>1</v>
      </c>
      <c r="P124" s="14">
        <v>8</v>
      </c>
      <c r="Q124" s="14">
        <v>52.755567450000001</v>
      </c>
      <c r="R124" s="15">
        <v>0.75279063099999999</v>
      </c>
      <c r="S124" s="7" t="s">
        <v>39</v>
      </c>
      <c r="T124" s="7" t="s">
        <v>39</v>
      </c>
      <c r="U124" s="16" t="s">
        <v>39</v>
      </c>
      <c r="V124" s="16" t="s">
        <v>218</v>
      </c>
      <c r="W124" s="16" t="s">
        <v>51</v>
      </c>
      <c r="X124" s="17">
        <v>1</v>
      </c>
      <c r="Y124" s="84">
        <f t="shared" si="4"/>
        <v>73050</v>
      </c>
      <c r="Z124" s="75">
        <f>IF(IFERROR(MATCH(E124,CONV_CAISO_Gen_List!C:C,0),FALSE),1,0)</f>
        <v>1</v>
      </c>
      <c r="AA124" s="86">
        <f t="shared" si="5"/>
        <v>52.755567450000001</v>
      </c>
    </row>
    <row r="125" spans="2:27" x14ac:dyDescent="0.25">
      <c r="B125" s="7">
        <v>120</v>
      </c>
      <c r="C125" s="7" t="s">
        <v>441</v>
      </c>
      <c r="D125" s="7" t="s">
        <v>442</v>
      </c>
      <c r="E125" s="7" t="s">
        <v>443</v>
      </c>
      <c r="F125" s="7" t="s">
        <v>33</v>
      </c>
      <c r="G125" s="7" t="s">
        <v>34</v>
      </c>
      <c r="H125" s="7" t="s">
        <v>305</v>
      </c>
      <c r="I125" s="7" t="s">
        <v>50</v>
      </c>
      <c r="J125" s="7" t="s">
        <v>216</v>
      </c>
      <c r="K125" s="7" t="s">
        <v>217</v>
      </c>
      <c r="L125" s="7" t="s">
        <v>5</v>
      </c>
      <c r="M125" s="13">
        <v>29197</v>
      </c>
      <c r="N125" s="13">
        <v>73050</v>
      </c>
      <c r="O125" s="7">
        <v>1</v>
      </c>
      <c r="P125" s="14">
        <v>7</v>
      </c>
      <c r="Q125" s="14">
        <v>47.694916300000003</v>
      </c>
      <c r="R125" s="15">
        <v>0.77780359300000002</v>
      </c>
      <c r="S125" s="7" t="s">
        <v>39</v>
      </c>
      <c r="T125" s="7" t="s">
        <v>39</v>
      </c>
      <c r="U125" s="16" t="s">
        <v>39</v>
      </c>
      <c r="V125" s="16" t="s">
        <v>218</v>
      </c>
      <c r="W125" s="16" t="s">
        <v>51</v>
      </c>
      <c r="X125" s="17">
        <v>1</v>
      </c>
      <c r="Y125" s="84">
        <f t="shared" si="4"/>
        <v>73050</v>
      </c>
      <c r="Z125" s="75">
        <f>IF(IFERROR(MATCH(E125,CONV_CAISO_Gen_List!C:C,0),FALSE),1,0)</f>
        <v>1</v>
      </c>
      <c r="AA125" s="86">
        <f t="shared" si="5"/>
        <v>47.694916300000003</v>
      </c>
    </row>
    <row r="126" spans="2:27" x14ac:dyDescent="0.25">
      <c r="B126" s="7">
        <v>121</v>
      </c>
      <c r="C126" s="7" t="s">
        <v>444</v>
      </c>
      <c r="D126" s="7" t="s">
        <v>445</v>
      </c>
      <c r="E126" s="7" t="s">
        <v>446</v>
      </c>
      <c r="F126" s="7" t="s">
        <v>33</v>
      </c>
      <c r="G126" s="7" t="s">
        <v>34</v>
      </c>
      <c r="H126" s="7" t="s">
        <v>105</v>
      </c>
      <c r="I126" s="7" t="s">
        <v>106</v>
      </c>
      <c r="J126" s="7" t="s">
        <v>216</v>
      </c>
      <c r="K126" s="7" t="s">
        <v>217</v>
      </c>
      <c r="L126" s="7" t="s">
        <v>5</v>
      </c>
      <c r="M126" s="13">
        <v>29315</v>
      </c>
      <c r="N126" s="13">
        <v>73050</v>
      </c>
      <c r="O126" s="7">
        <v>1</v>
      </c>
      <c r="P126" s="14">
        <v>9</v>
      </c>
      <c r="Q126" s="14">
        <v>38.406406230000002</v>
      </c>
      <c r="R126" s="15">
        <v>0.48714366100000001</v>
      </c>
      <c r="S126" s="7" t="s">
        <v>39</v>
      </c>
      <c r="T126" s="7" t="s">
        <v>39</v>
      </c>
      <c r="U126" s="16" t="s">
        <v>39</v>
      </c>
      <c r="V126" s="16" t="s">
        <v>218</v>
      </c>
      <c r="W126" s="16" t="s">
        <v>51</v>
      </c>
      <c r="X126" s="17">
        <v>1</v>
      </c>
      <c r="Y126" s="84">
        <f t="shared" si="4"/>
        <v>73050</v>
      </c>
      <c r="Z126" s="75">
        <f>IF(IFERROR(MATCH(E126,CONV_CAISO_Gen_List!C:C,0),FALSE),1,0)</f>
        <v>1</v>
      </c>
      <c r="AA126" s="86">
        <f t="shared" si="5"/>
        <v>38.406406230000002</v>
      </c>
    </row>
    <row r="127" spans="2:27" x14ac:dyDescent="0.25">
      <c r="B127" s="7">
        <v>122</v>
      </c>
      <c r="C127" s="7" t="s">
        <v>447</v>
      </c>
      <c r="D127" s="7" t="s">
        <v>448</v>
      </c>
      <c r="E127" s="7" t="s">
        <v>449</v>
      </c>
      <c r="F127" s="7" t="s">
        <v>33</v>
      </c>
      <c r="G127" s="7" t="s">
        <v>34</v>
      </c>
      <c r="H127" s="7" t="s">
        <v>105</v>
      </c>
      <c r="I127" s="7" t="s">
        <v>106</v>
      </c>
      <c r="J127" s="7" t="s">
        <v>216</v>
      </c>
      <c r="K127" s="7" t="s">
        <v>217</v>
      </c>
      <c r="L127" s="7" t="s">
        <v>5</v>
      </c>
      <c r="M127" s="13">
        <v>29889</v>
      </c>
      <c r="N127" s="13">
        <v>73050</v>
      </c>
      <c r="O127" s="7">
        <v>1</v>
      </c>
      <c r="P127" s="14">
        <v>0.9</v>
      </c>
      <c r="Q127" s="14">
        <v>6.1655406619999997</v>
      </c>
      <c r="R127" s="15">
        <v>0.78203204699999995</v>
      </c>
      <c r="S127" s="7" t="s">
        <v>39</v>
      </c>
      <c r="T127" s="7" t="s">
        <v>39</v>
      </c>
      <c r="U127" s="16" t="s">
        <v>39</v>
      </c>
      <c r="V127" s="16" t="s">
        <v>218</v>
      </c>
      <c r="W127" s="16" t="s">
        <v>51</v>
      </c>
      <c r="X127" s="17">
        <v>1</v>
      </c>
      <c r="Y127" s="84">
        <f t="shared" si="4"/>
        <v>73050</v>
      </c>
      <c r="Z127" s="75">
        <f>IF(IFERROR(MATCH(E127,CONV_CAISO_Gen_List!C:C,0),FALSE),1,0)</f>
        <v>1</v>
      </c>
      <c r="AA127" s="86">
        <f t="shared" si="5"/>
        <v>6.1655406619999997</v>
      </c>
    </row>
    <row r="128" spans="2:27" x14ac:dyDescent="0.25">
      <c r="B128" s="7">
        <v>123</v>
      </c>
      <c r="C128" s="7" t="s">
        <v>450</v>
      </c>
      <c r="D128" s="7" t="s">
        <v>451</v>
      </c>
      <c r="E128" s="7" t="s">
        <v>452</v>
      </c>
      <c r="F128" s="7" t="s">
        <v>33</v>
      </c>
      <c r="G128" s="7" t="s">
        <v>34</v>
      </c>
      <c r="H128" s="7" t="s">
        <v>110</v>
      </c>
      <c r="I128" s="7" t="s">
        <v>111</v>
      </c>
      <c r="J128" s="7" t="s">
        <v>216</v>
      </c>
      <c r="K128" s="7" t="s">
        <v>217</v>
      </c>
      <c r="L128" s="7" t="s">
        <v>5</v>
      </c>
      <c r="M128" s="13">
        <v>31353</v>
      </c>
      <c r="N128" s="13">
        <v>73050</v>
      </c>
      <c r="O128" s="7">
        <v>1</v>
      </c>
      <c r="P128" s="14">
        <v>1.3</v>
      </c>
      <c r="Q128" s="14">
        <v>7.2218254780000004</v>
      </c>
      <c r="R128" s="15">
        <v>0.63416100099999995</v>
      </c>
      <c r="S128" s="7" t="s">
        <v>39</v>
      </c>
      <c r="T128" s="7" t="s">
        <v>39</v>
      </c>
      <c r="U128" s="16" t="s">
        <v>39</v>
      </c>
      <c r="V128" s="16" t="s">
        <v>218</v>
      </c>
      <c r="W128" s="16" t="s">
        <v>41</v>
      </c>
      <c r="X128" s="17">
        <v>1</v>
      </c>
      <c r="Y128" s="84">
        <f t="shared" si="4"/>
        <v>73050</v>
      </c>
      <c r="Z128" s="75">
        <f>IF(IFERROR(MATCH(E128,CONV_CAISO_Gen_List!C:C,0),FALSE),1,0)</f>
        <v>1</v>
      </c>
      <c r="AA128" s="86">
        <f t="shared" si="5"/>
        <v>7.2218254780000004</v>
      </c>
    </row>
    <row r="129" spans="2:27" x14ac:dyDescent="0.25">
      <c r="B129" s="7">
        <v>124</v>
      </c>
      <c r="C129" s="7" t="s">
        <v>453</v>
      </c>
      <c r="D129" s="7" t="s">
        <v>454</v>
      </c>
      <c r="E129" s="7" t="s">
        <v>455</v>
      </c>
      <c r="F129" s="7" t="s">
        <v>33</v>
      </c>
      <c r="G129" s="7" t="s">
        <v>34</v>
      </c>
      <c r="H129" s="7" t="s">
        <v>247</v>
      </c>
      <c r="I129" s="7" t="s">
        <v>50</v>
      </c>
      <c r="J129" s="7" t="s">
        <v>216</v>
      </c>
      <c r="K129" s="7" t="s">
        <v>217</v>
      </c>
      <c r="L129" s="7" t="s">
        <v>5</v>
      </c>
      <c r="M129" s="13">
        <v>31524</v>
      </c>
      <c r="N129" s="13">
        <v>73050</v>
      </c>
      <c r="O129" s="7">
        <v>1</v>
      </c>
      <c r="P129" s="14">
        <v>1.5</v>
      </c>
      <c r="Q129" s="14">
        <v>4.9738637170000004</v>
      </c>
      <c r="R129" s="15">
        <v>0.37852844099999999</v>
      </c>
      <c r="S129" s="7" t="s">
        <v>39</v>
      </c>
      <c r="T129" s="7" t="s">
        <v>39</v>
      </c>
      <c r="U129" s="16" t="s">
        <v>39</v>
      </c>
      <c r="V129" s="16" t="s">
        <v>218</v>
      </c>
      <c r="W129" s="16" t="s">
        <v>51</v>
      </c>
      <c r="X129" s="17">
        <v>1</v>
      </c>
      <c r="Y129" s="84">
        <f t="shared" si="4"/>
        <v>73050</v>
      </c>
      <c r="Z129" s="75">
        <f>IF(IFERROR(MATCH(E129,CONV_CAISO_Gen_List!C:C,0),FALSE),1,0)</f>
        <v>1</v>
      </c>
      <c r="AA129" s="86">
        <f t="shared" si="5"/>
        <v>4.9738637170000004</v>
      </c>
    </row>
    <row r="130" spans="2:27" x14ac:dyDescent="0.25">
      <c r="B130" s="7">
        <v>125</v>
      </c>
      <c r="C130" s="7" t="s">
        <v>456</v>
      </c>
      <c r="D130" s="7" t="s">
        <v>457</v>
      </c>
      <c r="E130" s="7" t="s">
        <v>458</v>
      </c>
      <c r="F130" s="7" t="s">
        <v>33</v>
      </c>
      <c r="G130" s="7" t="s">
        <v>34</v>
      </c>
      <c r="H130" s="7" t="s">
        <v>118</v>
      </c>
      <c r="I130" s="7" t="s">
        <v>119</v>
      </c>
      <c r="J130" s="7" t="s">
        <v>216</v>
      </c>
      <c r="K130" s="7" t="s">
        <v>217</v>
      </c>
      <c r="L130" s="7" t="s">
        <v>5</v>
      </c>
      <c r="M130" s="13">
        <v>31713</v>
      </c>
      <c r="N130" s="13">
        <v>73050</v>
      </c>
      <c r="O130" s="7">
        <v>1</v>
      </c>
      <c r="P130" s="14">
        <v>11.5</v>
      </c>
      <c r="Q130" s="14">
        <v>37.969291779999999</v>
      </c>
      <c r="R130" s="15">
        <v>0.37690382900000002</v>
      </c>
      <c r="S130" s="7" t="s">
        <v>39</v>
      </c>
      <c r="T130" s="7" t="s">
        <v>39</v>
      </c>
      <c r="U130" s="16" t="s">
        <v>39</v>
      </c>
      <c r="V130" s="16" t="s">
        <v>218</v>
      </c>
      <c r="W130" s="16" t="s">
        <v>41</v>
      </c>
      <c r="X130" s="17">
        <v>1</v>
      </c>
      <c r="Y130" s="84">
        <f t="shared" si="4"/>
        <v>73050</v>
      </c>
      <c r="Z130" s="75">
        <f>IF(IFERROR(MATCH(E130,CONV_CAISO_Gen_List!C:C,0),FALSE),1,0)</f>
        <v>1</v>
      </c>
      <c r="AA130" s="86">
        <f t="shared" si="5"/>
        <v>37.969291779999999</v>
      </c>
    </row>
    <row r="131" spans="2:27" x14ac:dyDescent="0.25">
      <c r="B131" s="7">
        <v>126</v>
      </c>
      <c r="C131" s="7" t="s">
        <v>459</v>
      </c>
      <c r="D131" s="7" t="s">
        <v>460</v>
      </c>
      <c r="E131" s="7" t="s">
        <v>370</v>
      </c>
      <c r="F131" s="7" t="s">
        <v>33</v>
      </c>
      <c r="G131" s="7" t="s">
        <v>34</v>
      </c>
      <c r="H131" s="7" t="s">
        <v>118</v>
      </c>
      <c r="I131" s="7" t="s">
        <v>119</v>
      </c>
      <c r="J131" s="7" t="s">
        <v>216</v>
      </c>
      <c r="K131" s="7" t="s">
        <v>217</v>
      </c>
      <c r="L131" s="7" t="s">
        <v>5</v>
      </c>
      <c r="M131" s="13">
        <v>31758</v>
      </c>
      <c r="N131" s="13">
        <v>73050</v>
      </c>
      <c r="O131" s="7">
        <v>1</v>
      </c>
      <c r="P131" s="14">
        <v>3.1</v>
      </c>
      <c r="Q131" s="14">
        <v>2.2800984770000001</v>
      </c>
      <c r="R131" s="15">
        <v>8.3962971999999997E-2</v>
      </c>
      <c r="S131" s="7" t="s">
        <v>39</v>
      </c>
      <c r="T131" s="7" t="s">
        <v>39</v>
      </c>
      <c r="U131" s="16" t="s">
        <v>39</v>
      </c>
      <c r="V131" s="16" t="s">
        <v>218</v>
      </c>
      <c r="W131" s="16" t="s">
        <v>41</v>
      </c>
      <c r="X131" s="17">
        <v>1</v>
      </c>
      <c r="Y131" s="84">
        <f t="shared" si="4"/>
        <v>73050</v>
      </c>
      <c r="Z131" s="75">
        <f>IF(IFERROR(MATCH(E131,CONV_CAISO_Gen_List!C:C,0),FALSE),1,0)</f>
        <v>1</v>
      </c>
      <c r="AA131" s="86">
        <f t="shared" si="5"/>
        <v>2.2800984770000001</v>
      </c>
    </row>
    <row r="132" spans="2:27" x14ac:dyDescent="0.25">
      <c r="B132" s="7">
        <v>127</v>
      </c>
      <c r="C132" s="7" t="s">
        <v>461</v>
      </c>
      <c r="D132" s="7" t="s">
        <v>462</v>
      </c>
      <c r="E132" s="7" t="s">
        <v>463</v>
      </c>
      <c r="F132" s="7" t="s">
        <v>33</v>
      </c>
      <c r="G132" s="7" t="s">
        <v>34</v>
      </c>
      <c r="H132" s="7" t="s">
        <v>134</v>
      </c>
      <c r="I132" s="7" t="s">
        <v>84</v>
      </c>
      <c r="J132" s="7" t="s">
        <v>216</v>
      </c>
      <c r="K132" s="7" t="s">
        <v>217</v>
      </c>
      <c r="L132" s="7" t="s">
        <v>5</v>
      </c>
      <c r="M132" s="13">
        <v>7533</v>
      </c>
      <c r="N132" s="13">
        <v>73050</v>
      </c>
      <c r="O132" s="7">
        <v>1</v>
      </c>
      <c r="P132" s="14">
        <v>25.4</v>
      </c>
      <c r="Q132" s="14">
        <v>19.39033281</v>
      </c>
      <c r="R132" s="15">
        <v>8.7145997000000003E-2</v>
      </c>
      <c r="S132" s="7" t="s">
        <v>39</v>
      </c>
      <c r="T132" s="7" t="s">
        <v>39</v>
      </c>
      <c r="U132" s="16" t="s">
        <v>39</v>
      </c>
      <c r="V132" s="16" t="s">
        <v>218</v>
      </c>
      <c r="W132" s="16" t="s">
        <v>84</v>
      </c>
      <c r="X132" s="17">
        <v>1</v>
      </c>
      <c r="Y132" s="84">
        <f t="shared" si="4"/>
        <v>73050</v>
      </c>
      <c r="Z132" s="75">
        <f>IF(IFERROR(MATCH(E132,CONV_CAISO_Gen_List!C:C,0),FALSE),1,0)</f>
        <v>1</v>
      </c>
      <c r="AA132" s="86">
        <f t="shared" si="5"/>
        <v>19.39033281</v>
      </c>
    </row>
    <row r="133" spans="2:27" x14ac:dyDescent="0.25">
      <c r="B133" s="7">
        <v>128</v>
      </c>
      <c r="C133" s="7" t="s">
        <v>464</v>
      </c>
      <c r="D133" s="7" t="s">
        <v>465</v>
      </c>
      <c r="E133" s="7" t="s">
        <v>466</v>
      </c>
      <c r="F133" s="7" t="s">
        <v>33</v>
      </c>
      <c r="G133" s="7" t="s">
        <v>34</v>
      </c>
      <c r="H133" s="7" t="s">
        <v>110</v>
      </c>
      <c r="I133" s="7" t="s">
        <v>111</v>
      </c>
      <c r="J133" s="7" t="s">
        <v>216</v>
      </c>
      <c r="K133" s="7" t="s">
        <v>217</v>
      </c>
      <c r="L133" s="7" t="s">
        <v>5</v>
      </c>
      <c r="M133" s="13">
        <v>18323</v>
      </c>
      <c r="N133" s="13">
        <v>73050</v>
      </c>
      <c r="O133" s="7">
        <v>1</v>
      </c>
      <c r="P133" s="14">
        <v>11</v>
      </c>
      <c r="Q133" s="14">
        <v>31.9</v>
      </c>
      <c r="R133" s="15">
        <v>0.331050228</v>
      </c>
      <c r="S133" s="7" t="s">
        <v>39</v>
      </c>
      <c r="T133" s="7" t="s">
        <v>39</v>
      </c>
      <c r="U133" s="16" t="s">
        <v>39</v>
      </c>
      <c r="V133" s="16" t="s">
        <v>218</v>
      </c>
      <c r="W133" s="16" t="s">
        <v>41</v>
      </c>
      <c r="X133" s="17">
        <v>1</v>
      </c>
      <c r="Y133" s="84">
        <f t="shared" si="4"/>
        <v>73050</v>
      </c>
      <c r="Z133" s="75">
        <f>IF(IFERROR(MATCH(E133,CONV_CAISO_Gen_List!C:C,0),FALSE),1,0)</f>
        <v>1</v>
      </c>
      <c r="AA133" s="86">
        <f t="shared" si="5"/>
        <v>31.9</v>
      </c>
    </row>
    <row r="134" spans="2:27" x14ac:dyDescent="0.25">
      <c r="B134" s="7">
        <v>129</v>
      </c>
      <c r="C134" s="7" t="s">
        <v>467</v>
      </c>
      <c r="D134" s="7" t="s">
        <v>468</v>
      </c>
      <c r="E134" s="7" t="s">
        <v>469</v>
      </c>
      <c r="F134" s="7" t="s">
        <v>33</v>
      </c>
      <c r="G134" s="7" t="s">
        <v>34</v>
      </c>
      <c r="H134" s="7" t="s">
        <v>273</v>
      </c>
      <c r="I134" s="7" t="s">
        <v>274</v>
      </c>
      <c r="J134" s="7" t="s">
        <v>216</v>
      </c>
      <c r="K134" s="7" t="s">
        <v>217</v>
      </c>
      <c r="L134" s="7" t="s">
        <v>5</v>
      </c>
      <c r="M134" s="13">
        <v>42670</v>
      </c>
      <c r="N134" s="13">
        <v>49974</v>
      </c>
      <c r="O134" s="7">
        <v>1</v>
      </c>
      <c r="P134" s="14">
        <v>2.7959999999999998</v>
      </c>
      <c r="Q134" s="14">
        <v>6.3239999999999998</v>
      </c>
      <c r="R134" s="15">
        <v>0.258196641</v>
      </c>
      <c r="S134" s="7" t="s">
        <v>39</v>
      </c>
      <c r="T134" s="7" t="s">
        <v>39</v>
      </c>
      <c r="U134" s="16" t="s">
        <v>39</v>
      </c>
      <c r="V134" s="16" t="s">
        <v>218</v>
      </c>
      <c r="W134" s="16" t="s">
        <v>41</v>
      </c>
      <c r="X134" s="17">
        <v>1</v>
      </c>
      <c r="Y134" s="84">
        <f t="shared" si="4"/>
        <v>73050</v>
      </c>
      <c r="Z134" s="75">
        <f>IF(IFERROR(MATCH(E134,CONV_CAISO_Gen_List!C:C,0),FALSE),1,0)</f>
        <v>1</v>
      </c>
      <c r="AA134" s="86">
        <f t="shared" si="5"/>
        <v>6.3239999999999998</v>
      </c>
    </row>
    <row r="135" spans="2:27" x14ac:dyDescent="0.25">
      <c r="B135" s="7">
        <v>130</v>
      </c>
      <c r="C135" s="7" t="s">
        <v>470</v>
      </c>
      <c r="D135" s="7" t="s">
        <v>471</v>
      </c>
      <c r="E135" s="7" t="s">
        <v>472</v>
      </c>
      <c r="F135" s="7" t="s">
        <v>33</v>
      </c>
      <c r="G135" s="7" t="s">
        <v>34</v>
      </c>
      <c r="H135" s="7" t="s">
        <v>49</v>
      </c>
      <c r="I135" s="7" t="s">
        <v>50</v>
      </c>
      <c r="J135" s="7" t="s">
        <v>216</v>
      </c>
      <c r="K135" s="7" t="s">
        <v>217</v>
      </c>
      <c r="L135" s="7" t="s">
        <v>5</v>
      </c>
      <c r="M135" s="13">
        <v>29830</v>
      </c>
      <c r="N135" s="13">
        <v>47848</v>
      </c>
      <c r="O135" s="7">
        <v>1</v>
      </c>
      <c r="P135" s="14">
        <v>11.9</v>
      </c>
      <c r="Q135" s="14">
        <v>32.82</v>
      </c>
      <c r="R135" s="15">
        <v>0.31483826399999998</v>
      </c>
      <c r="S135" s="7" t="s">
        <v>39</v>
      </c>
      <c r="T135" s="7" t="s">
        <v>39</v>
      </c>
      <c r="U135" s="16" t="s">
        <v>39</v>
      </c>
      <c r="V135" s="16" t="s">
        <v>218</v>
      </c>
      <c r="W135" s="16" t="s">
        <v>51</v>
      </c>
      <c r="X135" s="17">
        <v>1</v>
      </c>
      <c r="Y135" s="84">
        <f t="shared" ref="Y135:Y198" si="6">IF(O135,DATE(2099,12,31),N135)</f>
        <v>73050</v>
      </c>
      <c r="Z135" s="75">
        <f>IF(IFERROR(MATCH(E135,CONV_CAISO_Gen_List!C:C,0),FALSE),1,0)</f>
        <v>1</v>
      </c>
      <c r="AA135" s="86">
        <f t="shared" ref="AA135:AA198" si="7">Q135*X135</f>
        <v>32.82</v>
      </c>
    </row>
    <row r="136" spans="2:27" x14ac:dyDescent="0.25">
      <c r="B136" s="7">
        <v>131</v>
      </c>
      <c r="C136" s="7" t="s">
        <v>473</v>
      </c>
      <c r="D136" s="7" t="s">
        <v>474</v>
      </c>
      <c r="E136" s="7" t="s">
        <v>475</v>
      </c>
      <c r="F136" s="7" t="s">
        <v>33</v>
      </c>
      <c r="G136" s="7" t="s">
        <v>34</v>
      </c>
      <c r="H136" s="7" t="s">
        <v>229</v>
      </c>
      <c r="I136" s="7" t="s">
        <v>230</v>
      </c>
      <c r="J136" s="7" t="s">
        <v>216</v>
      </c>
      <c r="K136" s="7" t="s">
        <v>217</v>
      </c>
      <c r="L136" s="7" t="s">
        <v>5</v>
      </c>
      <c r="M136" s="13">
        <v>32609</v>
      </c>
      <c r="N136" s="13">
        <v>43565</v>
      </c>
      <c r="O136" s="7">
        <v>1</v>
      </c>
      <c r="P136" s="14">
        <v>6.1</v>
      </c>
      <c r="Q136" s="14">
        <v>8.2110000000000003</v>
      </c>
      <c r="R136" s="15">
        <v>0.153660454</v>
      </c>
      <c r="S136" s="7" t="s">
        <v>39</v>
      </c>
      <c r="T136" s="7" t="s">
        <v>39</v>
      </c>
      <c r="U136" s="16" t="s">
        <v>39</v>
      </c>
      <c r="V136" s="16" t="s">
        <v>218</v>
      </c>
      <c r="W136" s="16" t="s">
        <v>41</v>
      </c>
      <c r="X136" s="17">
        <v>1</v>
      </c>
      <c r="Y136" s="84">
        <f t="shared" si="6"/>
        <v>73050</v>
      </c>
      <c r="Z136" s="75">
        <f>IF(IFERROR(MATCH(E136,CONV_CAISO_Gen_List!C:C,0),FALSE),1,0)</f>
        <v>1</v>
      </c>
      <c r="AA136" s="86">
        <f t="shared" si="7"/>
        <v>8.2110000000000003</v>
      </c>
    </row>
    <row r="137" spans="2:27" x14ac:dyDescent="0.25">
      <c r="B137" s="7">
        <v>132</v>
      </c>
      <c r="C137" s="7" t="s">
        <v>476</v>
      </c>
      <c r="D137" s="7" t="s">
        <v>477</v>
      </c>
      <c r="E137" s="7" t="s">
        <v>475</v>
      </c>
      <c r="F137" s="7" t="s">
        <v>33</v>
      </c>
      <c r="G137" s="7" t="s">
        <v>34</v>
      </c>
      <c r="H137" s="7" t="s">
        <v>229</v>
      </c>
      <c r="I137" s="7" t="s">
        <v>230</v>
      </c>
      <c r="J137" s="7" t="s">
        <v>216</v>
      </c>
      <c r="K137" s="7" t="s">
        <v>217</v>
      </c>
      <c r="L137" s="7" t="s">
        <v>5</v>
      </c>
      <c r="M137" s="13">
        <v>32613</v>
      </c>
      <c r="N137" s="13">
        <v>43569</v>
      </c>
      <c r="O137" s="7">
        <v>1</v>
      </c>
      <c r="P137" s="14">
        <v>8.6999999999999993</v>
      </c>
      <c r="Q137" s="14">
        <v>8.5210000000000008</v>
      </c>
      <c r="R137" s="15">
        <v>0.11180654</v>
      </c>
      <c r="S137" s="7" t="s">
        <v>39</v>
      </c>
      <c r="T137" s="7" t="s">
        <v>39</v>
      </c>
      <c r="U137" s="16" t="s">
        <v>39</v>
      </c>
      <c r="V137" s="16" t="s">
        <v>218</v>
      </c>
      <c r="W137" s="16" t="s">
        <v>41</v>
      </c>
      <c r="X137" s="17">
        <v>1</v>
      </c>
      <c r="Y137" s="84">
        <f t="shared" si="6"/>
        <v>73050</v>
      </c>
      <c r="Z137" s="75">
        <f>IF(IFERROR(MATCH(E137,CONV_CAISO_Gen_List!C:C,0),FALSE),1,0)</f>
        <v>1</v>
      </c>
      <c r="AA137" s="86">
        <f t="shared" si="7"/>
        <v>8.5210000000000008</v>
      </c>
    </row>
    <row r="138" spans="2:27" x14ac:dyDescent="0.25">
      <c r="B138" s="7">
        <v>133</v>
      </c>
      <c r="C138" s="7" t="s">
        <v>478</v>
      </c>
      <c r="D138" s="7" t="s">
        <v>479</v>
      </c>
      <c r="E138" s="7" t="s">
        <v>480</v>
      </c>
      <c r="F138" s="7" t="s">
        <v>33</v>
      </c>
      <c r="G138" s="7" t="s">
        <v>34</v>
      </c>
      <c r="H138" s="7" t="s">
        <v>273</v>
      </c>
      <c r="I138" s="7" t="s">
        <v>106</v>
      </c>
      <c r="J138" s="7" t="s">
        <v>216</v>
      </c>
      <c r="K138" s="7" t="s">
        <v>217</v>
      </c>
      <c r="L138" s="7" t="s">
        <v>5</v>
      </c>
      <c r="M138" s="13">
        <v>31836</v>
      </c>
      <c r="N138" s="13">
        <v>42793</v>
      </c>
      <c r="O138" s="7">
        <v>1</v>
      </c>
      <c r="P138" s="14">
        <v>2.6</v>
      </c>
      <c r="Q138" s="14">
        <v>8.7010000000000005</v>
      </c>
      <c r="R138" s="15">
        <v>0.38202493900000001</v>
      </c>
      <c r="S138" s="7" t="s">
        <v>39</v>
      </c>
      <c r="T138" s="7" t="s">
        <v>39</v>
      </c>
      <c r="U138" s="16" t="s">
        <v>39</v>
      </c>
      <c r="V138" s="16" t="s">
        <v>218</v>
      </c>
      <c r="W138" s="16" t="s">
        <v>51</v>
      </c>
      <c r="X138" s="17">
        <v>1</v>
      </c>
      <c r="Y138" s="84">
        <f t="shared" si="6"/>
        <v>73050</v>
      </c>
      <c r="Z138" s="75">
        <f>IF(IFERROR(MATCH(E138,CONV_CAISO_Gen_List!C:C,0),FALSE),1,0)</f>
        <v>1</v>
      </c>
      <c r="AA138" s="86">
        <f t="shared" si="7"/>
        <v>8.7010000000000005</v>
      </c>
    </row>
    <row r="139" spans="2:27" x14ac:dyDescent="0.25">
      <c r="B139" s="7">
        <v>134</v>
      </c>
      <c r="C139" s="7" t="s">
        <v>481</v>
      </c>
      <c r="D139" s="7" t="s">
        <v>482</v>
      </c>
      <c r="E139" s="7" t="s">
        <v>483</v>
      </c>
      <c r="F139" s="7" t="s">
        <v>33</v>
      </c>
      <c r="G139" s="7" t="s">
        <v>34</v>
      </c>
      <c r="H139" s="7" t="s">
        <v>312</v>
      </c>
      <c r="I139" s="7" t="s">
        <v>313</v>
      </c>
      <c r="J139" s="7" t="s">
        <v>216</v>
      </c>
      <c r="K139" s="7" t="s">
        <v>217</v>
      </c>
      <c r="L139" s="7" t="s">
        <v>5</v>
      </c>
      <c r="M139" s="13">
        <v>32050</v>
      </c>
      <c r="N139" s="13">
        <v>43007</v>
      </c>
      <c r="O139" s="7">
        <v>1</v>
      </c>
      <c r="P139" s="14">
        <v>0.4</v>
      </c>
      <c r="Q139" s="14">
        <v>0.19600000000000001</v>
      </c>
      <c r="R139" s="15">
        <v>5.5936073000000003E-2</v>
      </c>
      <c r="S139" s="7" t="s">
        <v>39</v>
      </c>
      <c r="T139" s="7" t="s">
        <v>39</v>
      </c>
      <c r="U139" s="16" t="s">
        <v>39</v>
      </c>
      <c r="V139" s="16" t="s">
        <v>218</v>
      </c>
      <c r="W139" s="16" t="s">
        <v>41</v>
      </c>
      <c r="X139" s="17">
        <v>1</v>
      </c>
      <c r="Y139" s="84">
        <f t="shared" si="6"/>
        <v>73050</v>
      </c>
      <c r="Z139" s="75">
        <f>IF(IFERROR(MATCH(E139,CONV_CAISO_Gen_List!C:C,0),FALSE),1,0)</f>
        <v>1</v>
      </c>
      <c r="AA139" s="86">
        <f t="shared" si="7"/>
        <v>0.19600000000000001</v>
      </c>
    </row>
    <row r="140" spans="2:27" x14ac:dyDescent="0.25">
      <c r="B140" s="7">
        <v>135</v>
      </c>
      <c r="C140" s="7" t="s">
        <v>484</v>
      </c>
      <c r="D140" s="7" t="s">
        <v>485</v>
      </c>
      <c r="E140" s="7" t="s">
        <v>233</v>
      </c>
      <c r="F140" s="7" t="s">
        <v>33</v>
      </c>
      <c r="G140" s="7" t="s">
        <v>34</v>
      </c>
      <c r="H140" s="7" t="s">
        <v>110</v>
      </c>
      <c r="I140" s="7" t="s">
        <v>111</v>
      </c>
      <c r="J140" s="7" t="s">
        <v>216</v>
      </c>
      <c r="K140" s="7" t="s">
        <v>217</v>
      </c>
      <c r="L140" s="7" t="s">
        <v>5</v>
      </c>
      <c r="M140" s="13">
        <v>32625</v>
      </c>
      <c r="N140" s="13">
        <v>43581</v>
      </c>
      <c r="O140" s="7">
        <v>1</v>
      </c>
      <c r="P140" s="14">
        <v>0.99</v>
      </c>
      <c r="Q140" s="14">
        <v>1.0429999999999999</v>
      </c>
      <c r="R140" s="15">
        <v>0.120266593</v>
      </c>
      <c r="S140" s="7" t="s">
        <v>39</v>
      </c>
      <c r="T140" s="7" t="s">
        <v>39</v>
      </c>
      <c r="U140" s="16" t="s">
        <v>39</v>
      </c>
      <c r="V140" s="16" t="s">
        <v>218</v>
      </c>
      <c r="W140" s="16" t="s">
        <v>41</v>
      </c>
      <c r="X140" s="17">
        <v>1</v>
      </c>
      <c r="Y140" s="84">
        <f t="shared" si="6"/>
        <v>73050</v>
      </c>
      <c r="Z140" s="75">
        <f>IF(IFERROR(MATCH(E140,CONV_CAISO_Gen_List!C:C,0),FALSE),1,0)</f>
        <v>1</v>
      </c>
      <c r="AA140" s="86">
        <f t="shared" si="7"/>
        <v>1.0429999999999999</v>
      </c>
    </row>
    <row r="141" spans="2:27" x14ac:dyDescent="0.25">
      <c r="B141" s="7">
        <v>136</v>
      </c>
      <c r="C141" s="7" t="s">
        <v>486</v>
      </c>
      <c r="D141" s="7" t="s">
        <v>487</v>
      </c>
      <c r="E141" s="7" t="s">
        <v>488</v>
      </c>
      <c r="F141" s="7" t="s">
        <v>33</v>
      </c>
      <c r="G141" s="7" t="s">
        <v>34</v>
      </c>
      <c r="H141" s="7" t="s">
        <v>134</v>
      </c>
      <c r="I141" s="7" t="s">
        <v>84</v>
      </c>
      <c r="J141" s="7" t="s">
        <v>216</v>
      </c>
      <c r="K141" s="7" t="s">
        <v>217</v>
      </c>
      <c r="L141" s="7" t="s">
        <v>5</v>
      </c>
      <c r="M141" s="13">
        <v>31153</v>
      </c>
      <c r="N141" s="13">
        <v>42369</v>
      </c>
      <c r="O141" s="7">
        <v>0</v>
      </c>
      <c r="P141" s="14">
        <v>25</v>
      </c>
      <c r="Q141" s="14">
        <v>80.126999999999995</v>
      </c>
      <c r="R141" s="15">
        <v>0.36587671199999999</v>
      </c>
      <c r="S141" s="7" t="s">
        <v>39</v>
      </c>
      <c r="T141" s="7" t="s">
        <v>39</v>
      </c>
      <c r="U141" s="16" t="s">
        <v>39</v>
      </c>
      <c r="V141" s="16" t="s">
        <v>218</v>
      </c>
      <c r="W141" s="16" t="s">
        <v>84</v>
      </c>
      <c r="X141" s="17">
        <v>1</v>
      </c>
      <c r="Y141" s="84">
        <f t="shared" si="6"/>
        <v>42369</v>
      </c>
      <c r="Z141" s="75">
        <f>IF(IFERROR(MATCH(E141,CONV_CAISO_Gen_List!C:C,0),FALSE),1,0)</f>
        <v>1</v>
      </c>
      <c r="AA141" s="86">
        <f t="shared" si="7"/>
        <v>80.126999999999995</v>
      </c>
    </row>
    <row r="142" spans="2:27" x14ac:dyDescent="0.25">
      <c r="B142" s="7">
        <v>137</v>
      </c>
      <c r="C142" s="7" t="s">
        <v>489</v>
      </c>
      <c r="D142" s="7" t="s">
        <v>490</v>
      </c>
      <c r="E142" s="7" t="s">
        <v>322</v>
      </c>
      <c r="F142" s="7" t="s">
        <v>33</v>
      </c>
      <c r="G142" s="7" t="s">
        <v>34</v>
      </c>
      <c r="H142" s="7" t="s">
        <v>229</v>
      </c>
      <c r="I142" s="7" t="s">
        <v>230</v>
      </c>
      <c r="J142" s="7" t="s">
        <v>216</v>
      </c>
      <c r="K142" s="7" t="s">
        <v>217</v>
      </c>
      <c r="L142" s="7" t="s">
        <v>5</v>
      </c>
      <c r="M142" s="13">
        <v>31014</v>
      </c>
      <c r="N142" s="13">
        <v>41970</v>
      </c>
      <c r="O142" s="7">
        <v>0</v>
      </c>
      <c r="P142" s="14">
        <v>0.59399999999999997</v>
      </c>
      <c r="Q142" s="14">
        <v>2.0299999999999998</v>
      </c>
      <c r="R142" s="15">
        <v>0.39012653200000003</v>
      </c>
      <c r="S142" s="7" t="s">
        <v>39</v>
      </c>
      <c r="T142" s="7" t="s">
        <v>39</v>
      </c>
      <c r="U142" s="16" t="s">
        <v>39</v>
      </c>
      <c r="V142" s="16" t="s">
        <v>218</v>
      </c>
      <c r="W142" s="16" t="s">
        <v>41</v>
      </c>
      <c r="X142" s="17">
        <v>1</v>
      </c>
      <c r="Y142" s="84">
        <f t="shared" si="6"/>
        <v>41970</v>
      </c>
      <c r="Z142" s="75">
        <f>IF(IFERROR(MATCH(E142,CONV_CAISO_Gen_List!C:C,0),FALSE),1,0)</f>
        <v>1</v>
      </c>
      <c r="AA142" s="86">
        <f t="shared" si="7"/>
        <v>2.0299999999999998</v>
      </c>
    </row>
    <row r="143" spans="2:27" x14ac:dyDescent="0.25">
      <c r="B143" s="7">
        <v>138</v>
      </c>
      <c r="C143" s="7" t="s">
        <v>491</v>
      </c>
      <c r="D143" s="7" t="s">
        <v>492</v>
      </c>
      <c r="E143" s="7" t="s">
        <v>241</v>
      </c>
      <c r="F143" s="7" t="s">
        <v>33</v>
      </c>
      <c r="G143" s="7" t="s">
        <v>34</v>
      </c>
      <c r="H143" s="7" t="s">
        <v>425</v>
      </c>
      <c r="I143" s="7" t="s">
        <v>426</v>
      </c>
      <c r="J143" s="7" t="s">
        <v>216</v>
      </c>
      <c r="K143" s="7" t="s">
        <v>217</v>
      </c>
      <c r="L143" s="7" t="s">
        <v>5</v>
      </c>
      <c r="M143" s="13">
        <v>41000</v>
      </c>
      <c r="N143" s="13">
        <v>48304</v>
      </c>
      <c r="O143" s="7">
        <v>1</v>
      </c>
      <c r="P143" s="14">
        <v>0.45500000000000002</v>
      </c>
      <c r="Q143" s="14">
        <v>2.2999999999999998</v>
      </c>
      <c r="R143" s="15">
        <v>0.57704852200000001</v>
      </c>
      <c r="S143" s="7" t="s">
        <v>39</v>
      </c>
      <c r="T143" s="7" t="s">
        <v>39</v>
      </c>
      <c r="U143" s="16" t="s">
        <v>39</v>
      </c>
      <c r="V143" s="16" t="s">
        <v>218</v>
      </c>
      <c r="W143" s="16" t="s">
        <v>41</v>
      </c>
      <c r="X143" s="17">
        <v>1</v>
      </c>
      <c r="Y143" s="84">
        <f t="shared" si="6"/>
        <v>73050</v>
      </c>
      <c r="Z143" s="75">
        <f>IF(IFERROR(MATCH(E143,CONV_CAISO_Gen_List!C:C,0),FALSE),1,0)</f>
        <v>1</v>
      </c>
      <c r="AA143" s="86">
        <f t="shared" si="7"/>
        <v>2.2999999999999998</v>
      </c>
    </row>
    <row r="144" spans="2:27" x14ac:dyDescent="0.25">
      <c r="B144" s="7">
        <v>139</v>
      </c>
      <c r="C144" s="7" t="s">
        <v>493</v>
      </c>
      <c r="D144" s="7" t="s">
        <v>494</v>
      </c>
      <c r="E144" s="7" t="s">
        <v>495</v>
      </c>
      <c r="F144" s="7" t="s">
        <v>33</v>
      </c>
      <c r="G144" s="7" t="s">
        <v>34</v>
      </c>
      <c r="H144" s="7" t="s">
        <v>83</v>
      </c>
      <c r="I144" s="7" t="s">
        <v>84</v>
      </c>
      <c r="J144" s="7" t="s">
        <v>216</v>
      </c>
      <c r="K144" s="7" t="s">
        <v>217</v>
      </c>
      <c r="L144" s="7" t="s">
        <v>5</v>
      </c>
      <c r="M144" s="13">
        <v>32646</v>
      </c>
      <c r="N144" s="13">
        <v>43602</v>
      </c>
      <c r="O144" s="7">
        <v>1</v>
      </c>
      <c r="P144" s="14">
        <v>16</v>
      </c>
      <c r="Q144" s="14">
        <v>33.966999999999999</v>
      </c>
      <c r="R144" s="15">
        <v>0.24234446300000001</v>
      </c>
      <c r="S144" s="7" t="s">
        <v>39</v>
      </c>
      <c r="T144" s="7" t="s">
        <v>39</v>
      </c>
      <c r="U144" s="16" t="s">
        <v>39</v>
      </c>
      <c r="V144" s="16" t="s">
        <v>218</v>
      </c>
      <c r="W144" s="16" t="s">
        <v>84</v>
      </c>
      <c r="X144" s="17">
        <v>1</v>
      </c>
      <c r="Y144" s="84">
        <f t="shared" si="6"/>
        <v>73050</v>
      </c>
      <c r="Z144" s="75">
        <f>IF(IFERROR(MATCH(E144,CONV_CAISO_Gen_List!C:C,0),FALSE),1,0)</f>
        <v>1</v>
      </c>
      <c r="AA144" s="86">
        <f t="shared" si="7"/>
        <v>33.966999999999999</v>
      </c>
    </row>
    <row r="145" spans="2:27" x14ac:dyDescent="0.25">
      <c r="B145" s="7">
        <v>140</v>
      </c>
      <c r="C145" s="7" t="s">
        <v>496</v>
      </c>
      <c r="D145" s="7" t="s">
        <v>497</v>
      </c>
      <c r="E145" s="7" t="s">
        <v>498</v>
      </c>
      <c r="F145" s="7" t="s">
        <v>33</v>
      </c>
      <c r="G145" s="7" t="s">
        <v>34</v>
      </c>
      <c r="H145" s="7" t="s">
        <v>134</v>
      </c>
      <c r="I145" s="7" t="s">
        <v>84</v>
      </c>
      <c r="J145" s="7" t="s">
        <v>216</v>
      </c>
      <c r="K145" s="7" t="s">
        <v>217</v>
      </c>
      <c r="L145" s="7" t="s">
        <v>5</v>
      </c>
      <c r="M145" s="13">
        <v>33104</v>
      </c>
      <c r="N145" s="13">
        <v>44061</v>
      </c>
      <c r="O145" s="7">
        <v>1</v>
      </c>
      <c r="P145" s="14">
        <v>1</v>
      </c>
      <c r="Q145" s="14">
        <v>1.3879999999999999</v>
      </c>
      <c r="R145" s="15">
        <v>0.158447489</v>
      </c>
      <c r="S145" s="7" t="s">
        <v>39</v>
      </c>
      <c r="T145" s="7" t="s">
        <v>39</v>
      </c>
      <c r="U145" s="16" t="s">
        <v>39</v>
      </c>
      <c r="V145" s="16" t="s">
        <v>218</v>
      </c>
      <c r="W145" s="16" t="s">
        <v>84</v>
      </c>
      <c r="X145" s="17">
        <v>1</v>
      </c>
      <c r="Y145" s="84">
        <f t="shared" si="6"/>
        <v>73050</v>
      </c>
      <c r="Z145" s="75">
        <f>IF(IFERROR(MATCH(E145,CONV_CAISO_Gen_List!C:C,0),FALSE),1,0)</f>
        <v>1</v>
      </c>
      <c r="AA145" s="86">
        <f t="shared" si="7"/>
        <v>1.3879999999999999</v>
      </c>
    </row>
    <row r="146" spans="2:27" x14ac:dyDescent="0.25">
      <c r="B146" s="7">
        <v>141</v>
      </c>
      <c r="C146" s="7" t="s">
        <v>499</v>
      </c>
      <c r="D146" s="7" t="s">
        <v>500</v>
      </c>
      <c r="E146" s="7" t="s">
        <v>233</v>
      </c>
      <c r="F146" s="7" t="s">
        <v>33</v>
      </c>
      <c r="G146" s="7" t="s">
        <v>34</v>
      </c>
      <c r="H146" s="7" t="s">
        <v>247</v>
      </c>
      <c r="I146" s="7" t="s">
        <v>50</v>
      </c>
      <c r="J146" s="7" t="s">
        <v>216</v>
      </c>
      <c r="K146" s="7" t="s">
        <v>217</v>
      </c>
      <c r="L146" s="7" t="s">
        <v>5</v>
      </c>
      <c r="M146" s="13">
        <v>31554</v>
      </c>
      <c r="N146" s="13">
        <v>42511</v>
      </c>
      <c r="O146" s="7">
        <v>1</v>
      </c>
      <c r="P146" s="14">
        <v>0.99</v>
      </c>
      <c r="Q146" s="14">
        <v>2.6880000000000002</v>
      </c>
      <c r="R146" s="15">
        <v>0.30994880299999999</v>
      </c>
      <c r="S146" s="7" t="s">
        <v>39</v>
      </c>
      <c r="T146" s="7" t="s">
        <v>39</v>
      </c>
      <c r="U146" s="16" t="s">
        <v>39</v>
      </c>
      <c r="V146" s="16" t="s">
        <v>218</v>
      </c>
      <c r="W146" s="16" t="s">
        <v>51</v>
      </c>
      <c r="X146" s="17">
        <v>1</v>
      </c>
      <c r="Y146" s="84">
        <f t="shared" si="6"/>
        <v>73050</v>
      </c>
      <c r="Z146" s="75">
        <f>IF(IFERROR(MATCH(E146,CONV_CAISO_Gen_List!C:C,0),FALSE),1,0)</f>
        <v>1</v>
      </c>
      <c r="AA146" s="86">
        <f t="shared" si="7"/>
        <v>2.6880000000000002</v>
      </c>
    </row>
    <row r="147" spans="2:27" x14ac:dyDescent="0.25">
      <c r="B147" s="7">
        <v>142</v>
      </c>
      <c r="C147" s="7" t="s">
        <v>501</v>
      </c>
      <c r="D147" s="7" t="s">
        <v>502</v>
      </c>
      <c r="E147" s="7" t="s">
        <v>327</v>
      </c>
      <c r="F147" s="7" t="s">
        <v>33</v>
      </c>
      <c r="G147" s="7" t="s">
        <v>34</v>
      </c>
      <c r="H147" s="7" t="s">
        <v>185</v>
      </c>
      <c r="I147" s="7" t="s">
        <v>84</v>
      </c>
      <c r="J147" s="7" t="s">
        <v>216</v>
      </c>
      <c r="K147" s="7" t="s">
        <v>217</v>
      </c>
      <c r="L147" s="7" t="s">
        <v>5</v>
      </c>
      <c r="M147" s="13">
        <v>31513</v>
      </c>
      <c r="N147" s="13">
        <v>42470</v>
      </c>
      <c r="O147" s="7">
        <v>0</v>
      </c>
      <c r="P147" s="14">
        <v>0.56299999999999994</v>
      </c>
      <c r="Q147" s="14">
        <v>1.413</v>
      </c>
      <c r="R147" s="15">
        <v>0.28650332099999998</v>
      </c>
      <c r="S147" s="7" t="s">
        <v>39</v>
      </c>
      <c r="T147" s="7" t="s">
        <v>39</v>
      </c>
      <c r="U147" s="16" t="s">
        <v>39</v>
      </c>
      <c r="V147" s="16" t="s">
        <v>218</v>
      </c>
      <c r="W147" s="16" t="s">
        <v>84</v>
      </c>
      <c r="X147" s="17">
        <v>1</v>
      </c>
      <c r="Y147" s="84">
        <f t="shared" si="6"/>
        <v>42470</v>
      </c>
      <c r="Z147" s="75">
        <f>IF(IFERROR(MATCH(E147,CONV_CAISO_Gen_List!C:C,0),FALSE),1,0)</f>
        <v>1</v>
      </c>
      <c r="AA147" s="86">
        <f t="shared" si="7"/>
        <v>1.413</v>
      </c>
    </row>
    <row r="148" spans="2:27" x14ac:dyDescent="0.25">
      <c r="B148" s="7">
        <v>143</v>
      </c>
      <c r="C148" s="7" t="s">
        <v>503</v>
      </c>
      <c r="D148" s="7" t="s">
        <v>504</v>
      </c>
      <c r="E148" s="7" t="s">
        <v>333</v>
      </c>
      <c r="F148" s="7" t="s">
        <v>33</v>
      </c>
      <c r="G148" s="7" t="s">
        <v>34</v>
      </c>
      <c r="H148" s="7" t="s">
        <v>185</v>
      </c>
      <c r="I148" s="7" t="s">
        <v>84</v>
      </c>
      <c r="J148" s="7" t="s">
        <v>216</v>
      </c>
      <c r="K148" s="7" t="s">
        <v>217</v>
      </c>
      <c r="L148" s="7" t="s">
        <v>5</v>
      </c>
      <c r="M148" s="13">
        <v>31503</v>
      </c>
      <c r="N148" s="13">
        <v>42460</v>
      </c>
      <c r="O148" s="7">
        <v>0</v>
      </c>
      <c r="P148" s="14">
        <v>0.91600000000000004</v>
      </c>
      <c r="Q148" s="14">
        <v>1.722</v>
      </c>
      <c r="R148" s="15">
        <v>0.21460190200000001</v>
      </c>
      <c r="S148" s="7" t="s">
        <v>39</v>
      </c>
      <c r="T148" s="7" t="s">
        <v>39</v>
      </c>
      <c r="U148" s="16" t="s">
        <v>39</v>
      </c>
      <c r="V148" s="16" t="s">
        <v>218</v>
      </c>
      <c r="W148" s="16" t="s">
        <v>84</v>
      </c>
      <c r="X148" s="17">
        <v>1</v>
      </c>
      <c r="Y148" s="84">
        <f t="shared" si="6"/>
        <v>42460</v>
      </c>
      <c r="Z148" s="75">
        <f>IF(IFERROR(MATCH(E148,CONV_CAISO_Gen_List!C:C,0),FALSE),1,0)</f>
        <v>0</v>
      </c>
      <c r="AA148" s="86">
        <f t="shared" si="7"/>
        <v>1.722</v>
      </c>
    </row>
    <row r="149" spans="2:27" x14ac:dyDescent="0.25">
      <c r="B149" s="7">
        <v>144</v>
      </c>
      <c r="C149" s="7" t="s">
        <v>505</v>
      </c>
      <c r="D149" s="7" t="s">
        <v>506</v>
      </c>
      <c r="E149" s="7" t="s">
        <v>336</v>
      </c>
      <c r="F149" s="7" t="s">
        <v>33</v>
      </c>
      <c r="G149" s="7" t="s">
        <v>34</v>
      </c>
      <c r="H149" s="7" t="s">
        <v>185</v>
      </c>
      <c r="I149" s="7" t="s">
        <v>84</v>
      </c>
      <c r="J149" s="7" t="s">
        <v>216</v>
      </c>
      <c r="K149" s="7" t="s">
        <v>217</v>
      </c>
      <c r="L149" s="7" t="s">
        <v>5</v>
      </c>
      <c r="M149" s="13">
        <v>31518</v>
      </c>
      <c r="N149" s="13">
        <v>42475</v>
      </c>
      <c r="O149" s="7">
        <v>0</v>
      </c>
      <c r="P149" s="14">
        <v>0.42399999999999999</v>
      </c>
      <c r="Q149" s="14">
        <v>0.71299999999999997</v>
      </c>
      <c r="R149" s="15">
        <v>0.19196390099999999</v>
      </c>
      <c r="S149" s="7" t="s">
        <v>39</v>
      </c>
      <c r="T149" s="7" t="s">
        <v>39</v>
      </c>
      <c r="U149" s="16" t="s">
        <v>39</v>
      </c>
      <c r="V149" s="16" t="s">
        <v>218</v>
      </c>
      <c r="W149" s="16" t="s">
        <v>84</v>
      </c>
      <c r="X149" s="17">
        <v>1</v>
      </c>
      <c r="Y149" s="84">
        <f t="shared" si="6"/>
        <v>42475</v>
      </c>
      <c r="Z149" s="75">
        <f>IF(IFERROR(MATCH(E149,CONV_CAISO_Gen_List!C:C,0),FALSE),1,0)</f>
        <v>1</v>
      </c>
      <c r="AA149" s="86">
        <f t="shared" si="7"/>
        <v>0.71299999999999997</v>
      </c>
    </row>
    <row r="150" spans="2:27" x14ac:dyDescent="0.25">
      <c r="B150" s="7">
        <v>145</v>
      </c>
      <c r="C150" s="7" t="s">
        <v>507</v>
      </c>
      <c r="D150" s="7" t="s">
        <v>508</v>
      </c>
      <c r="E150" s="7" t="s">
        <v>330</v>
      </c>
      <c r="F150" s="7" t="s">
        <v>33</v>
      </c>
      <c r="G150" s="7" t="s">
        <v>34</v>
      </c>
      <c r="H150" s="7" t="s">
        <v>185</v>
      </c>
      <c r="I150" s="7" t="s">
        <v>84</v>
      </c>
      <c r="J150" s="7" t="s">
        <v>216</v>
      </c>
      <c r="K150" s="7" t="s">
        <v>217</v>
      </c>
      <c r="L150" s="7" t="s">
        <v>5</v>
      </c>
      <c r="M150" s="13">
        <v>31080</v>
      </c>
      <c r="N150" s="13">
        <v>42094</v>
      </c>
      <c r="O150" s="7">
        <v>0</v>
      </c>
      <c r="P150" s="14">
        <v>2</v>
      </c>
      <c r="Q150" s="14">
        <v>3.9750000000000001</v>
      </c>
      <c r="R150" s="15">
        <v>0.22688356200000001</v>
      </c>
      <c r="S150" s="7" t="s">
        <v>39</v>
      </c>
      <c r="T150" s="7" t="s">
        <v>39</v>
      </c>
      <c r="U150" s="16" t="s">
        <v>39</v>
      </c>
      <c r="V150" s="16" t="s">
        <v>218</v>
      </c>
      <c r="W150" s="16" t="s">
        <v>84</v>
      </c>
      <c r="X150" s="17">
        <v>1</v>
      </c>
      <c r="Y150" s="84">
        <f t="shared" si="6"/>
        <v>42094</v>
      </c>
      <c r="Z150" s="75">
        <f>IF(IFERROR(MATCH(E150,CONV_CAISO_Gen_List!C:C,0),FALSE),1,0)</f>
        <v>1</v>
      </c>
      <c r="AA150" s="86">
        <f t="shared" si="7"/>
        <v>3.9750000000000001</v>
      </c>
    </row>
    <row r="151" spans="2:27" x14ac:dyDescent="0.25">
      <c r="B151" s="7">
        <v>146</v>
      </c>
      <c r="C151" s="7" t="s">
        <v>509</v>
      </c>
      <c r="D151" s="7" t="s">
        <v>510</v>
      </c>
      <c r="E151" s="7" t="s">
        <v>511</v>
      </c>
      <c r="F151" s="7" t="s">
        <v>33</v>
      </c>
      <c r="G151" s="7" t="s">
        <v>34</v>
      </c>
      <c r="H151" s="7" t="s">
        <v>105</v>
      </c>
      <c r="I151" s="7" t="s">
        <v>106</v>
      </c>
      <c r="J151" s="7" t="s">
        <v>216</v>
      </c>
      <c r="K151" s="7" t="s">
        <v>217</v>
      </c>
      <c r="L151" s="7" t="s">
        <v>5</v>
      </c>
      <c r="M151" s="13">
        <v>31464</v>
      </c>
      <c r="N151" s="13">
        <v>42420</v>
      </c>
      <c r="O151" s="7">
        <v>0</v>
      </c>
      <c r="P151" s="14">
        <v>1</v>
      </c>
      <c r="Q151" s="14">
        <v>3.859</v>
      </c>
      <c r="R151" s="15">
        <v>0.440525114</v>
      </c>
      <c r="S151" s="7" t="s">
        <v>39</v>
      </c>
      <c r="T151" s="7" t="s">
        <v>39</v>
      </c>
      <c r="U151" s="16" t="s">
        <v>39</v>
      </c>
      <c r="V151" s="16" t="s">
        <v>218</v>
      </c>
      <c r="W151" s="16" t="s">
        <v>51</v>
      </c>
      <c r="X151" s="17">
        <v>1</v>
      </c>
      <c r="Y151" s="84">
        <f t="shared" si="6"/>
        <v>42420</v>
      </c>
      <c r="Z151" s="75">
        <f>IF(IFERROR(MATCH(E151,CONV_CAISO_Gen_List!C:C,0),FALSE),1,0)</f>
        <v>1</v>
      </c>
      <c r="AA151" s="86">
        <f t="shared" si="7"/>
        <v>3.859</v>
      </c>
    </row>
    <row r="152" spans="2:27" x14ac:dyDescent="0.25">
      <c r="B152" s="7">
        <v>147</v>
      </c>
      <c r="C152" s="7" t="s">
        <v>512</v>
      </c>
      <c r="D152" s="7" t="s">
        <v>513</v>
      </c>
      <c r="E152" s="7" t="s">
        <v>514</v>
      </c>
      <c r="F152" s="7" t="s">
        <v>33</v>
      </c>
      <c r="G152" s="7" t="s">
        <v>34</v>
      </c>
      <c r="H152" s="7" t="s">
        <v>105</v>
      </c>
      <c r="I152" s="7" t="s">
        <v>106</v>
      </c>
      <c r="J152" s="7" t="s">
        <v>216</v>
      </c>
      <c r="K152" s="7" t="s">
        <v>217</v>
      </c>
      <c r="L152" s="7" t="s">
        <v>5</v>
      </c>
      <c r="M152" s="13">
        <v>31830</v>
      </c>
      <c r="N152" s="13">
        <v>42787</v>
      </c>
      <c r="O152" s="7">
        <v>1</v>
      </c>
      <c r="P152" s="14">
        <v>2</v>
      </c>
      <c r="Q152" s="14">
        <v>11.09</v>
      </c>
      <c r="R152" s="15">
        <v>0.63299086800000004</v>
      </c>
      <c r="S152" s="7" t="s">
        <v>39</v>
      </c>
      <c r="T152" s="7" t="s">
        <v>39</v>
      </c>
      <c r="U152" s="16" t="s">
        <v>39</v>
      </c>
      <c r="V152" s="16" t="s">
        <v>218</v>
      </c>
      <c r="W152" s="16" t="s">
        <v>51</v>
      </c>
      <c r="X152" s="17">
        <v>1</v>
      </c>
      <c r="Y152" s="84">
        <f t="shared" si="6"/>
        <v>73050</v>
      </c>
      <c r="Z152" s="75">
        <f>IF(IFERROR(MATCH(E152,CONV_CAISO_Gen_List!C:C,0),FALSE),1,0)</f>
        <v>1</v>
      </c>
      <c r="AA152" s="86">
        <f t="shared" si="7"/>
        <v>11.09</v>
      </c>
    </row>
    <row r="153" spans="2:27" x14ac:dyDescent="0.25">
      <c r="B153" s="7">
        <v>148</v>
      </c>
      <c r="C153" s="7" t="s">
        <v>515</v>
      </c>
      <c r="D153" s="7" t="s">
        <v>516</v>
      </c>
      <c r="E153" s="7" t="s">
        <v>517</v>
      </c>
      <c r="F153" s="7" t="s">
        <v>33</v>
      </c>
      <c r="G153" s="7" t="s">
        <v>34</v>
      </c>
      <c r="H153" s="7" t="s">
        <v>105</v>
      </c>
      <c r="I153" s="7" t="s">
        <v>106</v>
      </c>
      <c r="J153" s="7" t="s">
        <v>216</v>
      </c>
      <c r="K153" s="7" t="s">
        <v>217</v>
      </c>
      <c r="L153" s="7" t="s">
        <v>5</v>
      </c>
      <c r="M153" s="13">
        <v>31782</v>
      </c>
      <c r="N153" s="13">
        <v>42739</v>
      </c>
      <c r="O153" s="7">
        <v>1</v>
      </c>
      <c r="P153" s="14">
        <v>7</v>
      </c>
      <c r="Q153" s="14">
        <v>17.681000000000001</v>
      </c>
      <c r="R153" s="15">
        <v>0.28833985600000001</v>
      </c>
      <c r="S153" s="7" t="s">
        <v>39</v>
      </c>
      <c r="T153" s="7" t="s">
        <v>39</v>
      </c>
      <c r="U153" s="16" t="s">
        <v>39</v>
      </c>
      <c r="V153" s="16" t="s">
        <v>218</v>
      </c>
      <c r="W153" s="16" t="s">
        <v>51</v>
      </c>
      <c r="X153" s="17">
        <v>1</v>
      </c>
      <c r="Y153" s="84">
        <f t="shared" si="6"/>
        <v>73050</v>
      </c>
      <c r="Z153" s="75">
        <f>IF(IFERROR(MATCH(E153,CONV_CAISO_Gen_List!C:C,0),FALSE),1,0)</f>
        <v>1</v>
      </c>
      <c r="AA153" s="86">
        <f t="shared" si="7"/>
        <v>17.681000000000001</v>
      </c>
    </row>
    <row r="154" spans="2:27" x14ac:dyDescent="0.25">
      <c r="B154" s="7">
        <v>149</v>
      </c>
      <c r="C154" s="7" t="s">
        <v>518</v>
      </c>
      <c r="D154" s="7" t="s">
        <v>519</v>
      </c>
      <c r="E154" s="7" t="s">
        <v>517</v>
      </c>
      <c r="F154" s="7" t="s">
        <v>33</v>
      </c>
      <c r="G154" s="7" t="s">
        <v>34</v>
      </c>
      <c r="H154" s="7" t="s">
        <v>105</v>
      </c>
      <c r="I154" s="7" t="s">
        <v>106</v>
      </c>
      <c r="J154" s="7" t="s">
        <v>216</v>
      </c>
      <c r="K154" s="7" t="s">
        <v>217</v>
      </c>
      <c r="L154" s="7" t="s">
        <v>5</v>
      </c>
      <c r="M154" s="13">
        <v>31751</v>
      </c>
      <c r="N154" s="13">
        <v>42708</v>
      </c>
      <c r="O154" s="7">
        <v>1</v>
      </c>
      <c r="P154" s="14">
        <v>2</v>
      </c>
      <c r="Q154" s="14">
        <v>6.0439999999999996</v>
      </c>
      <c r="R154" s="15">
        <v>0.34497716899999997</v>
      </c>
      <c r="S154" s="7" t="s">
        <v>39</v>
      </c>
      <c r="T154" s="7" t="s">
        <v>39</v>
      </c>
      <c r="U154" s="16" t="s">
        <v>39</v>
      </c>
      <c r="V154" s="16" t="s">
        <v>218</v>
      </c>
      <c r="W154" s="16" t="s">
        <v>51</v>
      </c>
      <c r="X154" s="17">
        <v>1</v>
      </c>
      <c r="Y154" s="84">
        <f t="shared" si="6"/>
        <v>73050</v>
      </c>
      <c r="Z154" s="75">
        <f>IF(IFERROR(MATCH(E154,CONV_CAISO_Gen_List!C:C,0),FALSE),1,0)</f>
        <v>1</v>
      </c>
      <c r="AA154" s="86">
        <f t="shared" si="7"/>
        <v>6.0439999999999996</v>
      </c>
    </row>
    <row r="155" spans="2:27" x14ac:dyDescent="0.25">
      <c r="B155" s="7">
        <v>150</v>
      </c>
      <c r="C155" s="7" t="s">
        <v>520</v>
      </c>
      <c r="D155" s="7" t="s">
        <v>521</v>
      </c>
      <c r="E155" s="7" t="s">
        <v>522</v>
      </c>
      <c r="F155" s="7" t="s">
        <v>33</v>
      </c>
      <c r="G155" s="7" t="s">
        <v>34</v>
      </c>
      <c r="H155" s="7" t="s">
        <v>105</v>
      </c>
      <c r="I155" s="7" t="s">
        <v>106</v>
      </c>
      <c r="J155" s="7" t="s">
        <v>216</v>
      </c>
      <c r="K155" s="7" t="s">
        <v>217</v>
      </c>
      <c r="L155" s="7" t="s">
        <v>5</v>
      </c>
      <c r="M155" s="13">
        <v>32004</v>
      </c>
      <c r="N155" s="13">
        <v>42961</v>
      </c>
      <c r="O155" s="7">
        <v>1</v>
      </c>
      <c r="P155" s="14">
        <v>0.6</v>
      </c>
      <c r="Q155" s="14">
        <v>2.141</v>
      </c>
      <c r="R155" s="15">
        <v>0.40734398799999999</v>
      </c>
      <c r="S155" s="7" t="s">
        <v>39</v>
      </c>
      <c r="T155" s="7" t="s">
        <v>39</v>
      </c>
      <c r="U155" s="16" t="s">
        <v>39</v>
      </c>
      <c r="V155" s="16" t="s">
        <v>218</v>
      </c>
      <c r="W155" s="16" t="s">
        <v>51</v>
      </c>
      <c r="X155" s="17">
        <v>1</v>
      </c>
      <c r="Y155" s="84">
        <f t="shared" si="6"/>
        <v>73050</v>
      </c>
      <c r="Z155" s="75">
        <f>IF(IFERROR(MATCH(E155,CONV_CAISO_Gen_List!C:C,0),FALSE),1,0)</f>
        <v>1</v>
      </c>
      <c r="AA155" s="86">
        <f t="shared" si="7"/>
        <v>2.141</v>
      </c>
    </row>
    <row r="156" spans="2:27" x14ac:dyDescent="0.25">
      <c r="B156" s="7">
        <v>151</v>
      </c>
      <c r="C156" s="7" t="s">
        <v>523</v>
      </c>
      <c r="D156" s="7" t="s">
        <v>524</v>
      </c>
      <c r="E156" s="7" t="s">
        <v>525</v>
      </c>
      <c r="F156" s="7" t="s">
        <v>33</v>
      </c>
      <c r="G156" s="7" t="s">
        <v>34</v>
      </c>
      <c r="H156" s="7" t="s">
        <v>99</v>
      </c>
      <c r="I156" s="7" t="s">
        <v>100</v>
      </c>
      <c r="J156" s="7" t="s">
        <v>216</v>
      </c>
      <c r="K156" s="7" t="s">
        <v>217</v>
      </c>
      <c r="L156" s="7" t="s">
        <v>5</v>
      </c>
      <c r="M156" s="13">
        <v>32196</v>
      </c>
      <c r="N156" s="13">
        <v>42004</v>
      </c>
      <c r="O156" s="7">
        <v>1</v>
      </c>
      <c r="P156" s="14">
        <v>0.995</v>
      </c>
      <c r="Q156" s="14">
        <v>1.85</v>
      </c>
      <c r="R156" s="15">
        <v>0.212248457</v>
      </c>
      <c r="S156" s="7" t="s">
        <v>39</v>
      </c>
      <c r="T156" s="7" t="s">
        <v>39</v>
      </c>
      <c r="U156" s="16" t="s">
        <v>39</v>
      </c>
      <c r="V156" s="16" t="s">
        <v>218</v>
      </c>
      <c r="W156" s="16" t="s">
        <v>41</v>
      </c>
      <c r="X156" s="17">
        <v>1</v>
      </c>
      <c r="Y156" s="84">
        <f t="shared" si="6"/>
        <v>73050</v>
      </c>
      <c r="Z156" s="75">
        <f>IF(IFERROR(MATCH(E156,CONV_CAISO_Gen_List!C:C,0),FALSE),1,0)</f>
        <v>1</v>
      </c>
      <c r="AA156" s="86">
        <f t="shared" si="7"/>
        <v>1.85</v>
      </c>
    </row>
    <row r="157" spans="2:27" x14ac:dyDescent="0.25">
      <c r="B157" s="7">
        <v>152</v>
      </c>
      <c r="C157" s="7" t="s">
        <v>526</v>
      </c>
      <c r="D157" s="7" t="s">
        <v>527</v>
      </c>
      <c r="E157" s="7" t="s">
        <v>522</v>
      </c>
      <c r="F157" s="7" t="s">
        <v>33</v>
      </c>
      <c r="G157" s="7" t="s">
        <v>34</v>
      </c>
      <c r="H157" s="7" t="s">
        <v>105</v>
      </c>
      <c r="I157" s="7" t="s">
        <v>106</v>
      </c>
      <c r="J157" s="7" t="s">
        <v>216</v>
      </c>
      <c r="K157" s="7" t="s">
        <v>217</v>
      </c>
      <c r="L157" s="7" t="s">
        <v>5</v>
      </c>
      <c r="M157" s="13">
        <v>32496</v>
      </c>
      <c r="N157" s="13">
        <v>43452</v>
      </c>
      <c r="O157" s="7">
        <v>1</v>
      </c>
      <c r="P157" s="14">
        <v>1.1000000000000001</v>
      </c>
      <c r="Q157" s="14">
        <v>2.9</v>
      </c>
      <c r="R157" s="15">
        <v>0.30095475300000002</v>
      </c>
      <c r="S157" s="7" t="s">
        <v>39</v>
      </c>
      <c r="T157" s="7" t="s">
        <v>39</v>
      </c>
      <c r="U157" s="16" t="s">
        <v>39</v>
      </c>
      <c r="V157" s="16" t="s">
        <v>218</v>
      </c>
      <c r="W157" s="16" t="s">
        <v>51</v>
      </c>
      <c r="X157" s="17">
        <v>1</v>
      </c>
      <c r="Y157" s="84">
        <f t="shared" si="6"/>
        <v>73050</v>
      </c>
      <c r="Z157" s="75">
        <f>IF(IFERROR(MATCH(E157,CONV_CAISO_Gen_List!C:C,0),FALSE),1,0)</f>
        <v>1</v>
      </c>
      <c r="AA157" s="86">
        <f t="shared" si="7"/>
        <v>2.9</v>
      </c>
    </row>
    <row r="158" spans="2:27" x14ac:dyDescent="0.25">
      <c r="B158" s="7">
        <v>153</v>
      </c>
      <c r="C158" s="7" t="s">
        <v>528</v>
      </c>
      <c r="D158" s="7" t="s">
        <v>529</v>
      </c>
      <c r="E158" s="7" t="s">
        <v>530</v>
      </c>
      <c r="F158" s="7" t="s">
        <v>33</v>
      </c>
      <c r="G158" s="7" t="s">
        <v>34</v>
      </c>
      <c r="H158" s="7" t="s">
        <v>168</v>
      </c>
      <c r="I158" s="7" t="s">
        <v>531</v>
      </c>
      <c r="J158" s="7" t="s">
        <v>216</v>
      </c>
      <c r="K158" s="7" t="s">
        <v>217</v>
      </c>
      <c r="L158" s="7" t="s">
        <v>5</v>
      </c>
      <c r="M158" s="13">
        <v>41456</v>
      </c>
      <c r="N158" s="13">
        <v>48760</v>
      </c>
      <c r="O158" s="7">
        <v>1</v>
      </c>
      <c r="P158" s="14">
        <v>42.6</v>
      </c>
      <c r="Q158" s="14">
        <v>188.38717399999999</v>
      </c>
      <c r="R158" s="15">
        <v>0.50482124799999994</v>
      </c>
      <c r="S158" s="7" t="s">
        <v>39</v>
      </c>
      <c r="T158" s="7" t="s">
        <v>39</v>
      </c>
      <c r="U158" s="16" t="s">
        <v>39</v>
      </c>
      <c r="V158" s="16" t="s">
        <v>218</v>
      </c>
      <c r="W158" s="16" t="s">
        <v>170</v>
      </c>
      <c r="X158" s="17">
        <v>1</v>
      </c>
      <c r="Y158" s="84">
        <f t="shared" si="6"/>
        <v>73050</v>
      </c>
      <c r="Z158" s="75">
        <f>IF(IFERROR(MATCH(E158,CONV_CAISO_Gen_List!C:C,0),FALSE),1,0)</f>
        <v>1</v>
      </c>
      <c r="AA158" s="86">
        <f t="shared" si="7"/>
        <v>188.38717399999999</v>
      </c>
    </row>
    <row r="159" spans="2:27" x14ac:dyDescent="0.25">
      <c r="B159" s="7">
        <v>154</v>
      </c>
      <c r="C159" s="7" t="s">
        <v>532</v>
      </c>
      <c r="D159" s="7" t="s">
        <v>533</v>
      </c>
      <c r="E159" s="7" t="s">
        <v>534</v>
      </c>
      <c r="F159" s="7" t="s">
        <v>33</v>
      </c>
      <c r="G159" s="7" t="s">
        <v>34</v>
      </c>
      <c r="H159" s="7" t="s">
        <v>105</v>
      </c>
      <c r="I159" s="7" t="s">
        <v>146</v>
      </c>
      <c r="J159" s="7" t="s">
        <v>216</v>
      </c>
      <c r="K159" s="7" t="s">
        <v>217</v>
      </c>
      <c r="L159" s="7" t="s">
        <v>5</v>
      </c>
      <c r="M159" s="13">
        <v>32876</v>
      </c>
      <c r="N159" s="13">
        <v>43832</v>
      </c>
      <c r="O159" s="7">
        <v>1</v>
      </c>
      <c r="P159" s="14">
        <v>5</v>
      </c>
      <c r="Q159" s="14">
        <v>8.8040000000000003</v>
      </c>
      <c r="R159" s="15">
        <v>0.201004566</v>
      </c>
      <c r="S159" s="7" t="s">
        <v>39</v>
      </c>
      <c r="T159" s="7" t="s">
        <v>39</v>
      </c>
      <c r="U159" s="16" t="s">
        <v>39</v>
      </c>
      <c r="V159" s="16" t="s">
        <v>218</v>
      </c>
      <c r="W159" s="16" t="s">
        <v>51</v>
      </c>
      <c r="X159" s="17">
        <v>1</v>
      </c>
      <c r="Y159" s="84">
        <f t="shared" si="6"/>
        <v>73050</v>
      </c>
      <c r="Z159" s="75">
        <f>IF(IFERROR(MATCH(E159,CONV_CAISO_Gen_List!C:C,0),FALSE),1,0)</f>
        <v>1</v>
      </c>
      <c r="AA159" s="86">
        <f t="shared" si="7"/>
        <v>8.8040000000000003</v>
      </c>
    </row>
    <row r="160" spans="2:27" x14ac:dyDescent="0.25">
      <c r="B160" s="7">
        <v>155</v>
      </c>
      <c r="C160" s="7" t="s">
        <v>535</v>
      </c>
      <c r="D160" s="7" t="s">
        <v>536</v>
      </c>
      <c r="E160" s="7" t="s">
        <v>498</v>
      </c>
      <c r="F160" s="7" t="s">
        <v>33</v>
      </c>
      <c r="G160" s="7" t="s">
        <v>34</v>
      </c>
      <c r="H160" s="7" t="s">
        <v>134</v>
      </c>
      <c r="I160" s="7" t="s">
        <v>84</v>
      </c>
      <c r="J160" s="7" t="s">
        <v>216</v>
      </c>
      <c r="K160" s="7" t="s">
        <v>217</v>
      </c>
      <c r="L160" s="7" t="s">
        <v>5</v>
      </c>
      <c r="M160" s="13">
        <v>33108</v>
      </c>
      <c r="N160" s="13">
        <v>44065</v>
      </c>
      <c r="O160" s="7">
        <v>1</v>
      </c>
      <c r="P160" s="14">
        <v>0.45</v>
      </c>
      <c r="Q160" s="14">
        <v>3.3860000000000001</v>
      </c>
      <c r="R160" s="15">
        <v>0.85895484499999997</v>
      </c>
      <c r="S160" s="7" t="s">
        <v>39</v>
      </c>
      <c r="T160" s="7" t="s">
        <v>39</v>
      </c>
      <c r="U160" s="16" t="s">
        <v>39</v>
      </c>
      <c r="V160" s="16" t="s">
        <v>218</v>
      </c>
      <c r="W160" s="16" t="s">
        <v>84</v>
      </c>
      <c r="X160" s="17">
        <v>1</v>
      </c>
      <c r="Y160" s="84">
        <f t="shared" si="6"/>
        <v>73050</v>
      </c>
      <c r="Z160" s="75">
        <f>IF(IFERROR(MATCH(E160,CONV_CAISO_Gen_List!C:C,0),FALSE),1,0)</f>
        <v>1</v>
      </c>
      <c r="AA160" s="86">
        <f t="shared" si="7"/>
        <v>3.3860000000000001</v>
      </c>
    </row>
    <row r="161" spans="2:27" x14ac:dyDescent="0.25">
      <c r="B161" s="7">
        <v>156</v>
      </c>
      <c r="C161" s="7" t="s">
        <v>537</v>
      </c>
      <c r="D161" s="7" t="s">
        <v>538</v>
      </c>
      <c r="E161" s="7" t="s">
        <v>539</v>
      </c>
      <c r="F161" s="7" t="s">
        <v>33</v>
      </c>
      <c r="G161" s="7" t="s">
        <v>34</v>
      </c>
      <c r="H161" s="7" t="s">
        <v>168</v>
      </c>
      <c r="I161" s="7" t="s">
        <v>531</v>
      </c>
      <c r="J161" s="7" t="s">
        <v>216</v>
      </c>
      <c r="K161" s="7" t="s">
        <v>217</v>
      </c>
      <c r="L161" s="7" t="s">
        <v>5</v>
      </c>
      <c r="M161" s="13">
        <v>41395</v>
      </c>
      <c r="N161" s="13">
        <v>43100</v>
      </c>
      <c r="O161" s="7">
        <v>1</v>
      </c>
      <c r="P161" s="14">
        <v>24.6</v>
      </c>
      <c r="Q161" s="14">
        <v>93</v>
      </c>
      <c r="R161" s="15">
        <v>0.43156253500000002</v>
      </c>
      <c r="S161" s="7" t="s">
        <v>39</v>
      </c>
      <c r="T161" s="7" t="s">
        <v>39</v>
      </c>
      <c r="U161" s="16" t="s">
        <v>39</v>
      </c>
      <c r="V161" s="16" t="s">
        <v>218</v>
      </c>
      <c r="W161" s="16" t="s">
        <v>170</v>
      </c>
      <c r="X161" s="17">
        <v>1</v>
      </c>
      <c r="Y161" s="84">
        <f t="shared" si="6"/>
        <v>73050</v>
      </c>
      <c r="Z161" s="75">
        <f>IF(IFERROR(MATCH(E161,CONV_CAISO_Gen_List!C:C,0),FALSE),1,0)</f>
        <v>1</v>
      </c>
      <c r="AA161" s="86">
        <f t="shared" si="7"/>
        <v>93</v>
      </c>
    </row>
    <row r="162" spans="2:27" x14ac:dyDescent="0.25">
      <c r="B162" s="7">
        <v>157</v>
      </c>
      <c r="C162" s="7" t="s">
        <v>540</v>
      </c>
      <c r="D162" s="7" t="s">
        <v>541</v>
      </c>
      <c r="E162" s="7" t="s">
        <v>469</v>
      </c>
      <c r="F162" s="7" t="s">
        <v>33</v>
      </c>
      <c r="G162" s="7" t="s">
        <v>34</v>
      </c>
      <c r="H162" s="7" t="s">
        <v>273</v>
      </c>
      <c r="I162" s="7" t="s">
        <v>274</v>
      </c>
      <c r="J162" s="7" t="s">
        <v>216</v>
      </c>
      <c r="K162" s="7" t="s">
        <v>217</v>
      </c>
      <c r="L162" s="7" t="s">
        <v>5</v>
      </c>
      <c r="M162" s="13">
        <v>31526</v>
      </c>
      <c r="N162" s="13">
        <v>42483</v>
      </c>
      <c r="O162" s="7">
        <v>0</v>
      </c>
      <c r="P162" s="14">
        <v>3</v>
      </c>
      <c r="Q162" s="14">
        <v>2.7090000000000001</v>
      </c>
      <c r="R162" s="15">
        <v>0.103082192</v>
      </c>
      <c r="S162" s="7" t="s">
        <v>39</v>
      </c>
      <c r="T162" s="7" t="s">
        <v>39</v>
      </c>
      <c r="U162" s="16" t="s">
        <v>39</v>
      </c>
      <c r="V162" s="16" t="s">
        <v>218</v>
      </c>
      <c r="W162" s="16" t="s">
        <v>41</v>
      </c>
      <c r="X162" s="17">
        <v>1</v>
      </c>
      <c r="Y162" s="84">
        <f t="shared" si="6"/>
        <v>42483</v>
      </c>
      <c r="Z162" s="75">
        <f>IF(IFERROR(MATCH(E162,CONV_CAISO_Gen_List!C:C,0),FALSE),1,0)</f>
        <v>1</v>
      </c>
      <c r="AA162" s="86">
        <f t="shared" si="7"/>
        <v>2.7090000000000001</v>
      </c>
    </row>
    <row r="163" spans="2:27" x14ac:dyDescent="0.25">
      <c r="B163" s="7">
        <v>158</v>
      </c>
      <c r="C163" s="7" t="s">
        <v>542</v>
      </c>
      <c r="D163" s="7" t="s">
        <v>543</v>
      </c>
      <c r="E163" s="7" t="s">
        <v>544</v>
      </c>
      <c r="F163" s="7" t="s">
        <v>33</v>
      </c>
      <c r="G163" s="7" t="s">
        <v>34</v>
      </c>
      <c r="H163" s="7" t="s">
        <v>56</v>
      </c>
      <c r="I163" s="7" t="s">
        <v>57</v>
      </c>
      <c r="J163" s="7" t="s">
        <v>216</v>
      </c>
      <c r="K163" s="7" t="s">
        <v>217</v>
      </c>
      <c r="L163" s="7" t="s">
        <v>5</v>
      </c>
      <c r="M163" s="13">
        <v>32478</v>
      </c>
      <c r="N163" s="13">
        <v>43434</v>
      </c>
      <c r="O163" s="7">
        <v>1</v>
      </c>
      <c r="P163" s="14">
        <v>0.8</v>
      </c>
      <c r="Q163" s="14">
        <v>0.79500000000000004</v>
      </c>
      <c r="R163" s="15">
        <v>0.11344178100000001</v>
      </c>
      <c r="S163" s="7" t="s">
        <v>39</v>
      </c>
      <c r="T163" s="7" t="s">
        <v>39</v>
      </c>
      <c r="U163" s="16" t="s">
        <v>39</v>
      </c>
      <c r="V163" s="16" t="s">
        <v>218</v>
      </c>
      <c r="W163" s="16" t="s">
        <v>41</v>
      </c>
      <c r="X163" s="17">
        <v>1</v>
      </c>
      <c r="Y163" s="84">
        <f t="shared" si="6"/>
        <v>73050</v>
      </c>
      <c r="Z163" s="75">
        <f>IF(IFERROR(MATCH(E163,CONV_CAISO_Gen_List!C:C,0),FALSE),1,0)</f>
        <v>1</v>
      </c>
      <c r="AA163" s="86">
        <f t="shared" si="7"/>
        <v>0.79500000000000004</v>
      </c>
    </row>
    <row r="164" spans="2:27" x14ac:dyDescent="0.25">
      <c r="B164" s="7">
        <v>159</v>
      </c>
      <c r="C164" s="7" t="s">
        <v>545</v>
      </c>
      <c r="D164" s="7" t="s">
        <v>546</v>
      </c>
      <c r="E164" s="7"/>
      <c r="F164" s="7" t="s">
        <v>33</v>
      </c>
      <c r="G164" s="7" t="s">
        <v>34</v>
      </c>
      <c r="H164" s="7" t="s">
        <v>280</v>
      </c>
      <c r="I164" s="7" t="s">
        <v>223</v>
      </c>
      <c r="J164" s="7" t="s">
        <v>216</v>
      </c>
      <c r="K164" s="7" t="s">
        <v>217</v>
      </c>
      <c r="L164" s="7" t="s">
        <v>5</v>
      </c>
      <c r="M164" s="13">
        <v>30690</v>
      </c>
      <c r="N164" s="13">
        <v>42110</v>
      </c>
      <c r="O164" s="7">
        <v>0</v>
      </c>
      <c r="P164" s="14">
        <v>0.3</v>
      </c>
      <c r="Q164" s="14">
        <v>1.1539999999999999</v>
      </c>
      <c r="R164" s="15">
        <v>0.43911719900000001</v>
      </c>
      <c r="S164" s="7" t="s">
        <v>39</v>
      </c>
      <c r="T164" s="7" t="s">
        <v>39</v>
      </c>
      <c r="U164" s="16" t="s">
        <v>39</v>
      </c>
      <c r="V164" s="16" t="s">
        <v>218</v>
      </c>
      <c r="W164" s="16" t="s">
        <v>41</v>
      </c>
      <c r="X164" s="17">
        <v>1</v>
      </c>
      <c r="Y164" s="84">
        <f t="shared" si="6"/>
        <v>42110</v>
      </c>
      <c r="Z164" s="75">
        <f>IF(IFERROR(MATCH(E164,CONV_CAISO_Gen_List!C:C,0),FALSE),1,0)</f>
        <v>0</v>
      </c>
      <c r="AA164" s="86">
        <f t="shared" si="7"/>
        <v>1.1539999999999999</v>
      </c>
    </row>
    <row r="165" spans="2:27" x14ac:dyDescent="0.25">
      <c r="B165" s="7">
        <v>160</v>
      </c>
      <c r="C165" s="7" t="s">
        <v>547</v>
      </c>
      <c r="D165" s="7" t="s">
        <v>548</v>
      </c>
      <c r="E165" s="7"/>
      <c r="F165" s="7" t="s">
        <v>33</v>
      </c>
      <c r="G165" s="7" t="s">
        <v>34</v>
      </c>
      <c r="H165" s="7" t="s">
        <v>105</v>
      </c>
      <c r="I165" s="7" t="s">
        <v>106</v>
      </c>
      <c r="J165" s="7" t="s">
        <v>216</v>
      </c>
      <c r="K165" s="7" t="s">
        <v>217</v>
      </c>
      <c r="L165" s="7" t="s">
        <v>5</v>
      </c>
      <c r="M165" s="13">
        <v>31079</v>
      </c>
      <c r="N165" s="13">
        <v>42108</v>
      </c>
      <c r="O165" s="7">
        <v>0</v>
      </c>
      <c r="P165" s="14">
        <v>0.2</v>
      </c>
      <c r="Q165" s="14">
        <v>0.70099999999999996</v>
      </c>
      <c r="R165" s="15">
        <v>0.40011415500000003</v>
      </c>
      <c r="S165" s="7" t="s">
        <v>39</v>
      </c>
      <c r="T165" s="7" t="s">
        <v>39</v>
      </c>
      <c r="U165" s="16" t="s">
        <v>39</v>
      </c>
      <c r="V165" s="16" t="s">
        <v>218</v>
      </c>
      <c r="W165" s="16" t="s">
        <v>51</v>
      </c>
      <c r="X165" s="17">
        <v>1</v>
      </c>
      <c r="Y165" s="84">
        <f t="shared" si="6"/>
        <v>42108</v>
      </c>
      <c r="Z165" s="75">
        <f>IF(IFERROR(MATCH(E165,CONV_CAISO_Gen_List!C:C,0),FALSE),1,0)</f>
        <v>0</v>
      </c>
      <c r="AA165" s="86">
        <f t="shared" si="7"/>
        <v>0.70099999999999996</v>
      </c>
    </row>
    <row r="166" spans="2:27" x14ac:dyDescent="0.25">
      <c r="B166" s="7">
        <v>161</v>
      </c>
      <c r="C166" s="7" t="s">
        <v>549</v>
      </c>
      <c r="D166" s="7" t="s">
        <v>550</v>
      </c>
      <c r="E166" s="7" t="s">
        <v>551</v>
      </c>
      <c r="F166" s="7" t="s">
        <v>33</v>
      </c>
      <c r="G166" s="7" t="s">
        <v>34</v>
      </c>
      <c r="H166" s="7" t="s">
        <v>105</v>
      </c>
      <c r="I166" s="7" t="s">
        <v>106</v>
      </c>
      <c r="J166" s="7" t="s">
        <v>216</v>
      </c>
      <c r="K166" s="7" t="s">
        <v>217</v>
      </c>
      <c r="L166" s="7" t="s">
        <v>5</v>
      </c>
      <c r="M166" s="13">
        <v>32960</v>
      </c>
      <c r="N166" s="13">
        <v>43917</v>
      </c>
      <c r="O166" s="7">
        <v>1</v>
      </c>
      <c r="P166" s="14">
        <v>3</v>
      </c>
      <c r="Q166" s="14">
        <v>5.5640000000000001</v>
      </c>
      <c r="R166" s="15">
        <v>0.211719939</v>
      </c>
      <c r="S166" s="7" t="s">
        <v>39</v>
      </c>
      <c r="T166" s="7" t="s">
        <v>39</v>
      </c>
      <c r="U166" s="16" t="s">
        <v>39</v>
      </c>
      <c r="V166" s="16" t="s">
        <v>218</v>
      </c>
      <c r="W166" s="16" t="s">
        <v>51</v>
      </c>
      <c r="X166" s="17">
        <v>1</v>
      </c>
      <c r="Y166" s="84">
        <f t="shared" si="6"/>
        <v>73050</v>
      </c>
      <c r="Z166" s="75">
        <f>IF(IFERROR(MATCH(E166,CONV_CAISO_Gen_List!C:C,0),FALSE),1,0)</f>
        <v>1</v>
      </c>
      <c r="AA166" s="86">
        <f t="shared" si="7"/>
        <v>5.5640000000000001</v>
      </c>
    </row>
    <row r="167" spans="2:27" x14ac:dyDescent="0.25">
      <c r="B167" s="7">
        <v>162</v>
      </c>
      <c r="C167" s="7" t="s">
        <v>552</v>
      </c>
      <c r="D167" s="7" t="s">
        <v>553</v>
      </c>
      <c r="E167" s="7" t="s">
        <v>517</v>
      </c>
      <c r="F167" s="7" t="s">
        <v>33</v>
      </c>
      <c r="G167" s="7" t="s">
        <v>34</v>
      </c>
      <c r="H167" s="7" t="s">
        <v>105</v>
      </c>
      <c r="I167" s="7" t="s">
        <v>106</v>
      </c>
      <c r="J167" s="7" t="s">
        <v>216</v>
      </c>
      <c r="K167" s="7" t="s">
        <v>217</v>
      </c>
      <c r="L167" s="7" t="s">
        <v>5</v>
      </c>
      <c r="M167" s="13">
        <v>32924</v>
      </c>
      <c r="N167" s="13">
        <v>43880</v>
      </c>
      <c r="O167" s="7">
        <v>1</v>
      </c>
      <c r="P167" s="14">
        <v>5</v>
      </c>
      <c r="Q167" s="14">
        <v>14.826000000000001</v>
      </c>
      <c r="R167" s="15">
        <v>0.33849315099999999</v>
      </c>
      <c r="S167" s="7" t="s">
        <v>39</v>
      </c>
      <c r="T167" s="7" t="s">
        <v>39</v>
      </c>
      <c r="U167" s="16" t="s">
        <v>39</v>
      </c>
      <c r="V167" s="16" t="s">
        <v>218</v>
      </c>
      <c r="W167" s="16" t="s">
        <v>51</v>
      </c>
      <c r="X167" s="17">
        <v>1</v>
      </c>
      <c r="Y167" s="84">
        <f t="shared" si="6"/>
        <v>73050</v>
      </c>
      <c r="Z167" s="75">
        <f>IF(IFERROR(MATCH(E167,CONV_CAISO_Gen_List!C:C,0),FALSE),1,0)</f>
        <v>1</v>
      </c>
      <c r="AA167" s="86">
        <f t="shared" si="7"/>
        <v>14.826000000000001</v>
      </c>
    </row>
    <row r="168" spans="2:27" x14ac:dyDescent="0.25">
      <c r="B168" s="7">
        <v>163</v>
      </c>
      <c r="C168" s="7" t="s">
        <v>554</v>
      </c>
      <c r="D168" s="7" t="s">
        <v>555</v>
      </c>
      <c r="E168" s="7" t="s">
        <v>236</v>
      </c>
      <c r="F168" s="7" t="s">
        <v>33</v>
      </c>
      <c r="G168" s="7" t="s">
        <v>34</v>
      </c>
      <c r="H168" s="7" t="s">
        <v>105</v>
      </c>
      <c r="I168" s="7" t="s">
        <v>106</v>
      </c>
      <c r="J168" s="7" t="s">
        <v>216</v>
      </c>
      <c r="K168" s="7" t="s">
        <v>217</v>
      </c>
      <c r="L168" s="7" t="s">
        <v>5</v>
      </c>
      <c r="M168" s="13">
        <v>32929</v>
      </c>
      <c r="N168" s="13">
        <v>43885</v>
      </c>
      <c r="O168" s="7">
        <v>1</v>
      </c>
      <c r="P168" s="14">
        <v>1.1000000000000001</v>
      </c>
      <c r="Q168" s="14">
        <v>2.25</v>
      </c>
      <c r="R168" s="15">
        <v>0.23349937700000001</v>
      </c>
      <c r="S168" s="7" t="s">
        <v>39</v>
      </c>
      <c r="T168" s="7" t="s">
        <v>39</v>
      </c>
      <c r="U168" s="16" t="s">
        <v>39</v>
      </c>
      <c r="V168" s="16" t="s">
        <v>218</v>
      </c>
      <c r="W168" s="16" t="s">
        <v>51</v>
      </c>
      <c r="X168" s="17">
        <v>1</v>
      </c>
      <c r="Y168" s="84">
        <f t="shared" si="6"/>
        <v>73050</v>
      </c>
      <c r="Z168" s="75">
        <f>IF(IFERROR(MATCH(E168,CONV_CAISO_Gen_List!C:C,0),FALSE),1,0)</f>
        <v>1</v>
      </c>
      <c r="AA168" s="86">
        <f t="shared" si="7"/>
        <v>2.25</v>
      </c>
    </row>
    <row r="169" spans="2:27" x14ac:dyDescent="0.25">
      <c r="B169" s="7">
        <v>164</v>
      </c>
      <c r="C169" s="7" t="s">
        <v>556</v>
      </c>
      <c r="D169" s="7" t="s">
        <v>557</v>
      </c>
      <c r="E169" s="7" t="s">
        <v>558</v>
      </c>
      <c r="F169" s="7" t="s">
        <v>33</v>
      </c>
      <c r="G169" s="7" t="s">
        <v>34</v>
      </c>
      <c r="H169" s="7" t="s">
        <v>247</v>
      </c>
      <c r="I169" s="7" t="s">
        <v>50</v>
      </c>
      <c r="J169" s="7" t="s">
        <v>216</v>
      </c>
      <c r="K169" s="7" t="s">
        <v>217</v>
      </c>
      <c r="L169" s="7" t="s">
        <v>5</v>
      </c>
      <c r="M169" s="13">
        <v>32552</v>
      </c>
      <c r="N169" s="13">
        <v>43508</v>
      </c>
      <c r="O169" s="7">
        <v>1</v>
      </c>
      <c r="P169" s="14">
        <v>1.1000000000000001</v>
      </c>
      <c r="Q169" s="14">
        <v>1.6879999999999999</v>
      </c>
      <c r="R169" s="15">
        <v>0.175176422</v>
      </c>
      <c r="S169" s="7" t="s">
        <v>39</v>
      </c>
      <c r="T169" s="7" t="s">
        <v>39</v>
      </c>
      <c r="U169" s="16" t="s">
        <v>39</v>
      </c>
      <c r="V169" s="16" t="s">
        <v>218</v>
      </c>
      <c r="W169" s="16" t="s">
        <v>51</v>
      </c>
      <c r="X169" s="17">
        <v>1</v>
      </c>
      <c r="Y169" s="84">
        <f t="shared" si="6"/>
        <v>73050</v>
      </c>
      <c r="Z169" s="75">
        <f>IF(IFERROR(MATCH(E169,CONV_CAISO_Gen_List!C:C,0),FALSE),1,0)</f>
        <v>1</v>
      </c>
      <c r="AA169" s="86">
        <f t="shared" si="7"/>
        <v>1.6879999999999999</v>
      </c>
    </row>
    <row r="170" spans="2:27" x14ac:dyDescent="0.25">
      <c r="B170" s="7">
        <v>165</v>
      </c>
      <c r="C170" s="7" t="s">
        <v>559</v>
      </c>
      <c r="D170" s="7" t="s">
        <v>560</v>
      </c>
      <c r="E170" s="7" t="s">
        <v>300</v>
      </c>
      <c r="F170" s="7" t="s">
        <v>33</v>
      </c>
      <c r="G170" s="7" t="s">
        <v>34</v>
      </c>
      <c r="H170" s="7" t="s">
        <v>301</v>
      </c>
      <c r="I170" s="7" t="s">
        <v>100</v>
      </c>
      <c r="J170" s="7" t="s">
        <v>216</v>
      </c>
      <c r="K170" s="7" t="s">
        <v>217</v>
      </c>
      <c r="L170" s="7" t="s">
        <v>5</v>
      </c>
      <c r="M170" s="13">
        <v>41183</v>
      </c>
      <c r="N170" s="13">
        <v>42155</v>
      </c>
      <c r="O170" s="7">
        <v>1</v>
      </c>
      <c r="P170" s="14">
        <v>5.4450000000000003</v>
      </c>
      <c r="Q170" s="14">
        <v>16</v>
      </c>
      <c r="R170" s="15">
        <v>0.33544242800000001</v>
      </c>
      <c r="S170" s="7" t="s">
        <v>39</v>
      </c>
      <c r="T170" s="7" t="s">
        <v>39</v>
      </c>
      <c r="U170" s="16" t="s">
        <v>39</v>
      </c>
      <c r="V170" s="16" t="s">
        <v>218</v>
      </c>
      <c r="W170" s="16" t="s">
        <v>41</v>
      </c>
      <c r="X170" s="17">
        <v>1</v>
      </c>
      <c r="Y170" s="84">
        <f t="shared" si="6"/>
        <v>73050</v>
      </c>
      <c r="Z170" s="75">
        <f>IF(IFERROR(MATCH(E170,CONV_CAISO_Gen_List!C:C,0),FALSE),1,0)</f>
        <v>1</v>
      </c>
      <c r="AA170" s="86">
        <f t="shared" si="7"/>
        <v>16</v>
      </c>
    </row>
    <row r="171" spans="2:27" x14ac:dyDescent="0.25">
      <c r="B171" s="7">
        <v>166</v>
      </c>
      <c r="C171" s="7" t="s">
        <v>561</v>
      </c>
      <c r="D171" s="7" t="s">
        <v>562</v>
      </c>
      <c r="E171" s="7" t="s">
        <v>563</v>
      </c>
      <c r="F171" s="7" t="s">
        <v>33</v>
      </c>
      <c r="G171" s="7" t="s">
        <v>34</v>
      </c>
      <c r="H171" s="7" t="s">
        <v>105</v>
      </c>
      <c r="I171" s="7" t="s">
        <v>106</v>
      </c>
      <c r="J171" s="7" t="s">
        <v>216</v>
      </c>
      <c r="K171" s="7" t="s">
        <v>217</v>
      </c>
      <c r="L171" s="7" t="s">
        <v>5</v>
      </c>
      <c r="M171" s="13">
        <v>31427</v>
      </c>
      <c r="N171" s="13">
        <v>42383</v>
      </c>
      <c r="O171" s="7">
        <v>1</v>
      </c>
      <c r="P171" s="14">
        <v>3</v>
      </c>
      <c r="Q171" s="14">
        <v>4.2320000000000002</v>
      </c>
      <c r="R171" s="15">
        <v>0.16103500800000001</v>
      </c>
      <c r="S171" s="7" t="s">
        <v>39</v>
      </c>
      <c r="T171" s="7" t="s">
        <v>39</v>
      </c>
      <c r="U171" s="16" t="s">
        <v>39</v>
      </c>
      <c r="V171" s="16" t="s">
        <v>218</v>
      </c>
      <c r="W171" s="16" t="s">
        <v>51</v>
      </c>
      <c r="X171" s="17">
        <v>1</v>
      </c>
      <c r="Y171" s="84">
        <f t="shared" si="6"/>
        <v>73050</v>
      </c>
      <c r="Z171" s="75">
        <f>IF(IFERROR(MATCH(E171,CONV_CAISO_Gen_List!C:C,0),FALSE),1,0)</f>
        <v>0</v>
      </c>
      <c r="AA171" s="86">
        <f t="shared" si="7"/>
        <v>4.2320000000000002</v>
      </c>
    </row>
    <row r="172" spans="2:27" x14ac:dyDescent="0.25">
      <c r="B172" s="7">
        <v>167</v>
      </c>
      <c r="C172" s="7" t="s">
        <v>564</v>
      </c>
      <c r="D172" s="7" t="s">
        <v>565</v>
      </c>
      <c r="E172" s="7" t="s">
        <v>566</v>
      </c>
      <c r="F172" s="7" t="s">
        <v>33</v>
      </c>
      <c r="G172" s="7" t="s">
        <v>34</v>
      </c>
      <c r="H172" s="7" t="s">
        <v>126</v>
      </c>
      <c r="I172" s="7" t="s">
        <v>127</v>
      </c>
      <c r="J172" s="7" t="s">
        <v>216</v>
      </c>
      <c r="K172" s="7" t="s">
        <v>217</v>
      </c>
      <c r="L172" s="7" t="s">
        <v>5</v>
      </c>
      <c r="M172" s="13">
        <v>31778</v>
      </c>
      <c r="N172" s="13">
        <v>42735</v>
      </c>
      <c r="O172" s="7">
        <v>1</v>
      </c>
      <c r="P172" s="14">
        <v>16.2</v>
      </c>
      <c r="Q172" s="14">
        <v>78.197000000000003</v>
      </c>
      <c r="R172" s="15">
        <v>0.55102457900000001</v>
      </c>
      <c r="S172" s="7" t="s">
        <v>39</v>
      </c>
      <c r="T172" s="7" t="s">
        <v>39</v>
      </c>
      <c r="U172" s="16" t="s">
        <v>39</v>
      </c>
      <c r="V172" s="16" t="s">
        <v>218</v>
      </c>
      <c r="W172" s="16" t="s">
        <v>41</v>
      </c>
      <c r="X172" s="17">
        <v>1</v>
      </c>
      <c r="Y172" s="84">
        <f t="shared" si="6"/>
        <v>73050</v>
      </c>
      <c r="Z172" s="75">
        <f>IF(IFERROR(MATCH(E172,CONV_CAISO_Gen_List!C:C,0),FALSE),1,0)</f>
        <v>1</v>
      </c>
      <c r="AA172" s="86">
        <f t="shared" si="7"/>
        <v>78.197000000000003</v>
      </c>
    </row>
    <row r="173" spans="2:27" x14ac:dyDescent="0.25">
      <c r="B173" s="7">
        <v>168</v>
      </c>
      <c r="C173" s="7" t="s">
        <v>567</v>
      </c>
      <c r="D173" s="7" t="s">
        <v>568</v>
      </c>
      <c r="E173" s="7" t="s">
        <v>319</v>
      </c>
      <c r="F173" s="7" t="s">
        <v>33</v>
      </c>
      <c r="G173" s="7" t="s">
        <v>34</v>
      </c>
      <c r="H173" s="7" t="s">
        <v>105</v>
      </c>
      <c r="I173" s="7" t="s">
        <v>106</v>
      </c>
      <c r="J173" s="7" t="s">
        <v>216</v>
      </c>
      <c r="K173" s="7" t="s">
        <v>217</v>
      </c>
      <c r="L173" s="7" t="s">
        <v>5</v>
      </c>
      <c r="M173" s="13">
        <v>30763</v>
      </c>
      <c r="N173" s="13">
        <v>42094</v>
      </c>
      <c r="O173" s="7">
        <v>0</v>
      </c>
      <c r="P173" s="14">
        <v>0.97499999999999998</v>
      </c>
      <c r="Q173" s="14">
        <v>2.9830000000000001</v>
      </c>
      <c r="R173" s="15">
        <v>0.34925652699999998</v>
      </c>
      <c r="S173" s="7" t="s">
        <v>39</v>
      </c>
      <c r="T173" s="7" t="s">
        <v>39</v>
      </c>
      <c r="U173" s="16" t="s">
        <v>39</v>
      </c>
      <c r="V173" s="16" t="s">
        <v>218</v>
      </c>
      <c r="W173" s="16" t="s">
        <v>51</v>
      </c>
      <c r="X173" s="17">
        <v>1</v>
      </c>
      <c r="Y173" s="84">
        <f t="shared" si="6"/>
        <v>42094</v>
      </c>
      <c r="Z173" s="75">
        <f>IF(IFERROR(MATCH(E173,CONV_CAISO_Gen_List!C:C,0),FALSE),1,0)</f>
        <v>1</v>
      </c>
      <c r="AA173" s="86">
        <f t="shared" si="7"/>
        <v>2.9830000000000001</v>
      </c>
    </row>
    <row r="174" spans="2:27" x14ac:dyDescent="0.25">
      <c r="B174" s="7">
        <v>169</v>
      </c>
      <c r="C174" s="7" t="s">
        <v>569</v>
      </c>
      <c r="D174" s="7" t="s">
        <v>570</v>
      </c>
      <c r="E174" s="7" t="s">
        <v>571</v>
      </c>
      <c r="F174" s="7" t="s">
        <v>33</v>
      </c>
      <c r="G174" s="7" t="s">
        <v>34</v>
      </c>
      <c r="H174" s="7" t="s">
        <v>295</v>
      </c>
      <c r="I174" s="7" t="s">
        <v>296</v>
      </c>
      <c r="J174" s="7" t="s">
        <v>216</v>
      </c>
      <c r="K174" s="7" t="s">
        <v>217</v>
      </c>
      <c r="L174" s="7" t="s">
        <v>5</v>
      </c>
      <c r="M174" s="13">
        <v>32902</v>
      </c>
      <c r="N174" s="13">
        <v>43858</v>
      </c>
      <c r="O174" s="7">
        <v>1</v>
      </c>
      <c r="P174" s="14">
        <v>2</v>
      </c>
      <c r="Q174" s="14">
        <v>2.9180000000000001</v>
      </c>
      <c r="R174" s="15">
        <v>0.16655251099999999</v>
      </c>
      <c r="S174" s="7" t="s">
        <v>39</v>
      </c>
      <c r="T174" s="7" t="s">
        <v>39</v>
      </c>
      <c r="U174" s="16" t="s">
        <v>39</v>
      </c>
      <c r="V174" s="16" t="s">
        <v>218</v>
      </c>
      <c r="W174" s="16" t="s">
        <v>297</v>
      </c>
      <c r="X174" s="17">
        <v>1</v>
      </c>
      <c r="Y174" s="84">
        <f t="shared" si="6"/>
        <v>73050</v>
      </c>
      <c r="Z174" s="75">
        <f>IF(IFERROR(MATCH(E174,CONV_CAISO_Gen_List!C:C,0),FALSE),1,0)</f>
        <v>1</v>
      </c>
      <c r="AA174" s="86">
        <f t="shared" si="7"/>
        <v>2.9180000000000001</v>
      </c>
    </row>
    <row r="175" spans="2:27" x14ac:dyDescent="0.25">
      <c r="B175" s="7">
        <v>170</v>
      </c>
      <c r="C175" s="7" t="s">
        <v>572</v>
      </c>
      <c r="D175" s="7" t="s">
        <v>573</v>
      </c>
      <c r="E175" s="7" t="s">
        <v>233</v>
      </c>
      <c r="F175" s="7" t="s">
        <v>33</v>
      </c>
      <c r="G175" s="7" t="s">
        <v>34</v>
      </c>
      <c r="H175" s="7" t="s">
        <v>295</v>
      </c>
      <c r="I175" s="7" t="s">
        <v>296</v>
      </c>
      <c r="J175" s="7" t="s">
        <v>216</v>
      </c>
      <c r="K175" s="7" t="s">
        <v>217</v>
      </c>
      <c r="L175" s="7" t="s">
        <v>5</v>
      </c>
      <c r="M175" s="13">
        <v>31685</v>
      </c>
      <c r="N175" s="13">
        <v>42642</v>
      </c>
      <c r="O175" s="7">
        <v>1</v>
      </c>
      <c r="P175" s="14">
        <v>0.15</v>
      </c>
      <c r="Q175" s="14">
        <v>1.054</v>
      </c>
      <c r="R175" s="15">
        <v>0.80213089800000004</v>
      </c>
      <c r="S175" s="7" t="s">
        <v>39</v>
      </c>
      <c r="T175" s="7" t="s">
        <v>39</v>
      </c>
      <c r="U175" s="16" t="s">
        <v>39</v>
      </c>
      <c r="V175" s="16" t="s">
        <v>218</v>
      </c>
      <c r="W175" s="16" t="s">
        <v>297</v>
      </c>
      <c r="X175" s="17">
        <v>1</v>
      </c>
      <c r="Y175" s="84">
        <f t="shared" si="6"/>
        <v>73050</v>
      </c>
      <c r="Z175" s="75">
        <f>IF(IFERROR(MATCH(E175,CONV_CAISO_Gen_List!C:C,0),FALSE),1,0)</f>
        <v>1</v>
      </c>
      <c r="AA175" s="86">
        <f t="shared" si="7"/>
        <v>1.054</v>
      </c>
    </row>
    <row r="176" spans="2:27" x14ac:dyDescent="0.25">
      <c r="B176" s="7">
        <v>171</v>
      </c>
      <c r="C176" s="7" t="s">
        <v>574</v>
      </c>
      <c r="D176" s="7" t="s">
        <v>575</v>
      </c>
      <c r="E176" s="7"/>
      <c r="F176" s="7" t="s">
        <v>33</v>
      </c>
      <c r="G176" s="7" t="s">
        <v>34</v>
      </c>
      <c r="H176" s="7" t="s">
        <v>56</v>
      </c>
      <c r="I176" s="7" t="s">
        <v>57</v>
      </c>
      <c r="J176" s="7" t="s">
        <v>216</v>
      </c>
      <c r="K176" s="7" t="s">
        <v>217</v>
      </c>
      <c r="L176" s="7" t="s">
        <v>5</v>
      </c>
      <c r="M176" s="13">
        <v>40869</v>
      </c>
      <c r="N176" s="13">
        <v>48173</v>
      </c>
      <c r="O176" s="7">
        <v>1</v>
      </c>
      <c r="P176" s="14">
        <v>0.112</v>
      </c>
      <c r="Q176" s="14">
        <v>0.6</v>
      </c>
      <c r="R176" s="15">
        <v>0.61154598800000004</v>
      </c>
      <c r="S176" s="7" t="s">
        <v>39</v>
      </c>
      <c r="T176" s="7" t="s">
        <v>39</v>
      </c>
      <c r="U176" s="16" t="s">
        <v>39</v>
      </c>
      <c r="V176" s="16" t="s">
        <v>218</v>
      </c>
      <c r="W176" s="16" t="s">
        <v>41</v>
      </c>
      <c r="X176" s="17">
        <v>1</v>
      </c>
      <c r="Y176" s="84">
        <f t="shared" si="6"/>
        <v>73050</v>
      </c>
      <c r="Z176" s="75">
        <f>IF(IFERROR(MATCH(E176,CONV_CAISO_Gen_List!C:C,0),FALSE),1,0)</f>
        <v>0</v>
      </c>
      <c r="AA176" s="86">
        <f t="shared" si="7"/>
        <v>0.6</v>
      </c>
    </row>
    <row r="177" spans="2:27" x14ac:dyDescent="0.25">
      <c r="B177" s="7">
        <v>172</v>
      </c>
      <c r="C177" s="7" t="s">
        <v>576</v>
      </c>
      <c r="D177" s="7" t="s">
        <v>577</v>
      </c>
      <c r="E177" s="7" t="s">
        <v>578</v>
      </c>
      <c r="F177" s="7" t="s">
        <v>33</v>
      </c>
      <c r="G177" s="7" t="s">
        <v>34</v>
      </c>
      <c r="H177" s="7" t="s">
        <v>280</v>
      </c>
      <c r="I177" s="7" t="s">
        <v>223</v>
      </c>
      <c r="J177" s="7" t="s">
        <v>216</v>
      </c>
      <c r="K177" s="7" t="s">
        <v>217</v>
      </c>
      <c r="L177" s="7" t="s">
        <v>5</v>
      </c>
      <c r="M177" s="13">
        <v>40848</v>
      </c>
      <c r="N177" s="13">
        <v>48152</v>
      </c>
      <c r="O177" s="7">
        <v>1</v>
      </c>
      <c r="P177" s="14">
        <v>1.625</v>
      </c>
      <c r="Q177" s="14">
        <v>8</v>
      </c>
      <c r="R177" s="15">
        <v>0.56199508300000001</v>
      </c>
      <c r="S177" s="7" t="s">
        <v>39</v>
      </c>
      <c r="T177" s="7" t="s">
        <v>39</v>
      </c>
      <c r="U177" s="16" t="s">
        <v>39</v>
      </c>
      <c r="V177" s="16" t="s">
        <v>218</v>
      </c>
      <c r="W177" s="16" t="s">
        <v>41</v>
      </c>
      <c r="X177" s="17">
        <v>1</v>
      </c>
      <c r="Y177" s="84">
        <f t="shared" si="6"/>
        <v>73050</v>
      </c>
      <c r="Z177" s="75">
        <f>IF(IFERROR(MATCH(E177,CONV_CAISO_Gen_List!C:C,0),FALSE),1,0)</f>
        <v>1</v>
      </c>
      <c r="AA177" s="86">
        <f t="shared" si="7"/>
        <v>8</v>
      </c>
    </row>
    <row r="178" spans="2:27" x14ac:dyDescent="0.25">
      <c r="B178" s="7">
        <v>173</v>
      </c>
      <c r="C178" s="7" t="s">
        <v>579</v>
      </c>
      <c r="D178" s="7" t="s">
        <v>580</v>
      </c>
      <c r="E178" s="7"/>
      <c r="F178" s="7" t="s">
        <v>33</v>
      </c>
      <c r="G178" s="7" t="s">
        <v>34</v>
      </c>
      <c r="H178" s="7" t="s">
        <v>179</v>
      </c>
      <c r="I178" s="7" t="s">
        <v>180</v>
      </c>
      <c r="J178" s="7" t="s">
        <v>216</v>
      </c>
      <c r="K178" s="7" t="s">
        <v>217</v>
      </c>
      <c r="L178" s="7" t="s">
        <v>5</v>
      </c>
      <c r="M178" s="13">
        <v>41030</v>
      </c>
      <c r="N178" s="13">
        <v>44681</v>
      </c>
      <c r="O178" s="7">
        <v>1</v>
      </c>
      <c r="P178" s="14">
        <v>0.98</v>
      </c>
      <c r="Q178" s="14">
        <v>5</v>
      </c>
      <c r="R178" s="15">
        <v>0.58242475100000002</v>
      </c>
      <c r="S178" s="7" t="s">
        <v>39</v>
      </c>
      <c r="T178" s="7" t="s">
        <v>39</v>
      </c>
      <c r="U178" s="16" t="s">
        <v>39</v>
      </c>
      <c r="V178" s="16" t="s">
        <v>218</v>
      </c>
      <c r="W178" s="16" t="s">
        <v>181</v>
      </c>
      <c r="X178" s="17">
        <v>1</v>
      </c>
      <c r="Y178" s="84">
        <f t="shared" si="6"/>
        <v>73050</v>
      </c>
      <c r="Z178" s="75">
        <f>IF(IFERROR(MATCH(E178,CONV_CAISO_Gen_List!C:C,0),FALSE),1,0)</f>
        <v>0</v>
      </c>
      <c r="AA178" s="86">
        <f t="shared" si="7"/>
        <v>5</v>
      </c>
    </row>
    <row r="179" spans="2:27" x14ac:dyDescent="0.25">
      <c r="B179" s="7">
        <v>174</v>
      </c>
      <c r="C179" s="7" t="s">
        <v>581</v>
      </c>
      <c r="D179" s="7" t="s">
        <v>582</v>
      </c>
      <c r="E179" s="7" t="s">
        <v>583</v>
      </c>
      <c r="F179" s="7" t="s">
        <v>33</v>
      </c>
      <c r="G179" s="7" t="s">
        <v>34</v>
      </c>
      <c r="H179" s="7" t="s">
        <v>280</v>
      </c>
      <c r="I179" s="7" t="s">
        <v>223</v>
      </c>
      <c r="J179" s="7" t="s">
        <v>216</v>
      </c>
      <c r="K179" s="7" t="s">
        <v>217</v>
      </c>
      <c r="L179" s="7" t="s">
        <v>5</v>
      </c>
      <c r="M179" s="13">
        <v>40179</v>
      </c>
      <c r="N179" s="13">
        <v>47656</v>
      </c>
      <c r="O179" s="7">
        <v>1</v>
      </c>
      <c r="P179" s="14">
        <v>4.8</v>
      </c>
      <c r="Q179" s="14">
        <v>8</v>
      </c>
      <c r="R179" s="15">
        <v>0.190258752</v>
      </c>
      <c r="S179" s="7" t="s">
        <v>39</v>
      </c>
      <c r="T179" s="7" t="s">
        <v>39</v>
      </c>
      <c r="U179" s="16" t="s">
        <v>39</v>
      </c>
      <c r="V179" s="16" t="s">
        <v>218</v>
      </c>
      <c r="W179" s="16" t="s">
        <v>41</v>
      </c>
      <c r="X179" s="17">
        <v>1</v>
      </c>
      <c r="Y179" s="84">
        <f t="shared" si="6"/>
        <v>73050</v>
      </c>
      <c r="Z179" s="75">
        <f>IF(IFERROR(MATCH(E179,CONV_CAISO_Gen_List!C:C,0),FALSE),1,0)</f>
        <v>1</v>
      </c>
      <c r="AA179" s="86">
        <f t="shared" si="7"/>
        <v>8</v>
      </c>
    </row>
    <row r="180" spans="2:27" x14ac:dyDescent="0.25">
      <c r="B180" s="7">
        <v>175</v>
      </c>
      <c r="C180" s="7" t="s">
        <v>584</v>
      </c>
      <c r="D180" s="7" t="s">
        <v>585</v>
      </c>
      <c r="E180" s="7" t="s">
        <v>480</v>
      </c>
      <c r="F180" s="7" t="s">
        <v>33</v>
      </c>
      <c r="G180" s="7" t="s">
        <v>34</v>
      </c>
      <c r="H180" s="7" t="s">
        <v>168</v>
      </c>
      <c r="I180" s="7" t="s">
        <v>531</v>
      </c>
      <c r="J180" s="7" t="s">
        <v>216</v>
      </c>
      <c r="K180" s="7" t="s">
        <v>217</v>
      </c>
      <c r="L180" s="7" t="s">
        <v>5</v>
      </c>
      <c r="M180" s="13">
        <v>40317</v>
      </c>
      <c r="N180" s="13">
        <v>44331</v>
      </c>
      <c r="O180" s="7">
        <v>1</v>
      </c>
      <c r="P180" s="14">
        <v>22</v>
      </c>
      <c r="Q180" s="14">
        <v>99.3</v>
      </c>
      <c r="R180" s="15">
        <v>0.51525529299999995</v>
      </c>
      <c r="S180" s="7" t="s">
        <v>39</v>
      </c>
      <c r="T180" s="7" t="s">
        <v>39</v>
      </c>
      <c r="U180" s="16" t="s">
        <v>39</v>
      </c>
      <c r="V180" s="16" t="s">
        <v>218</v>
      </c>
      <c r="W180" s="16" t="s">
        <v>170</v>
      </c>
      <c r="X180" s="17">
        <v>1</v>
      </c>
      <c r="Y180" s="84">
        <f t="shared" si="6"/>
        <v>73050</v>
      </c>
      <c r="Z180" s="75">
        <f>IF(IFERROR(MATCH(E180,CONV_CAISO_Gen_List!C:C,0),FALSE),1,0)</f>
        <v>1</v>
      </c>
      <c r="AA180" s="86">
        <f t="shared" si="7"/>
        <v>99.3</v>
      </c>
    </row>
    <row r="181" spans="2:27" x14ac:dyDescent="0.25">
      <c r="B181" s="7">
        <v>176</v>
      </c>
      <c r="C181" s="7" t="s">
        <v>586</v>
      </c>
      <c r="D181" s="7" t="s">
        <v>587</v>
      </c>
      <c r="E181" s="7"/>
      <c r="F181" s="7" t="s">
        <v>33</v>
      </c>
      <c r="G181" s="7" t="s">
        <v>34</v>
      </c>
      <c r="H181" s="7" t="s">
        <v>179</v>
      </c>
      <c r="I181" s="7" t="s">
        <v>180</v>
      </c>
      <c r="J181" s="7" t="s">
        <v>216</v>
      </c>
      <c r="K181" s="7" t="s">
        <v>217</v>
      </c>
      <c r="L181" s="7" t="s">
        <v>5</v>
      </c>
      <c r="M181" s="13">
        <v>41030</v>
      </c>
      <c r="N181" s="13">
        <v>44681</v>
      </c>
      <c r="O181" s="7">
        <v>1</v>
      </c>
      <c r="P181" s="14">
        <v>0.6</v>
      </c>
      <c r="Q181" s="14">
        <v>3</v>
      </c>
      <c r="R181" s="15">
        <v>0.57077625600000004</v>
      </c>
      <c r="S181" s="7" t="s">
        <v>39</v>
      </c>
      <c r="T181" s="7" t="s">
        <v>39</v>
      </c>
      <c r="U181" s="16" t="s">
        <v>39</v>
      </c>
      <c r="V181" s="16" t="s">
        <v>218</v>
      </c>
      <c r="W181" s="16" t="s">
        <v>181</v>
      </c>
      <c r="X181" s="17">
        <v>1</v>
      </c>
      <c r="Y181" s="84">
        <f t="shared" si="6"/>
        <v>73050</v>
      </c>
      <c r="Z181" s="75">
        <f>IF(IFERROR(MATCH(E181,CONV_CAISO_Gen_List!C:C,0),FALSE),1,0)</f>
        <v>0</v>
      </c>
      <c r="AA181" s="86">
        <f t="shared" si="7"/>
        <v>3</v>
      </c>
    </row>
    <row r="182" spans="2:27" x14ac:dyDescent="0.25">
      <c r="B182" s="7">
        <v>177</v>
      </c>
      <c r="C182" s="7" t="s">
        <v>588</v>
      </c>
      <c r="D182" s="7" t="s">
        <v>589</v>
      </c>
      <c r="E182" s="7" t="s">
        <v>215</v>
      </c>
      <c r="F182" s="7" t="s">
        <v>33</v>
      </c>
      <c r="G182" s="7" t="s">
        <v>34</v>
      </c>
      <c r="H182" s="7" t="s">
        <v>251</v>
      </c>
      <c r="I182" s="7" t="s">
        <v>252</v>
      </c>
      <c r="J182" s="7" t="s">
        <v>216</v>
      </c>
      <c r="K182" s="7" t="s">
        <v>217</v>
      </c>
      <c r="L182" s="7" t="s">
        <v>5</v>
      </c>
      <c r="M182" s="13">
        <v>40330</v>
      </c>
      <c r="N182" s="13">
        <v>43982</v>
      </c>
      <c r="O182" s="7">
        <v>1</v>
      </c>
      <c r="P182" s="14">
        <v>0.85</v>
      </c>
      <c r="Q182" s="14">
        <v>3.2029999999999998</v>
      </c>
      <c r="R182" s="15">
        <v>0.43016384600000002</v>
      </c>
      <c r="S182" s="7" t="s">
        <v>39</v>
      </c>
      <c r="T182" s="7" t="s">
        <v>39</v>
      </c>
      <c r="U182" s="16" t="s">
        <v>39</v>
      </c>
      <c r="V182" s="16" t="s">
        <v>218</v>
      </c>
      <c r="W182" s="16" t="s">
        <v>41</v>
      </c>
      <c r="X182" s="17">
        <v>1</v>
      </c>
      <c r="Y182" s="84">
        <f t="shared" si="6"/>
        <v>73050</v>
      </c>
      <c r="Z182" s="75">
        <f>IF(IFERROR(MATCH(E182,CONV_CAISO_Gen_List!C:C,0),FALSE),1,0)</f>
        <v>1</v>
      </c>
      <c r="AA182" s="86">
        <f t="shared" si="7"/>
        <v>3.2029999999999998</v>
      </c>
    </row>
    <row r="183" spans="2:27" x14ac:dyDescent="0.25">
      <c r="B183" s="7">
        <v>178</v>
      </c>
      <c r="C183" s="7" t="s">
        <v>590</v>
      </c>
      <c r="D183" s="7" t="s">
        <v>591</v>
      </c>
      <c r="E183" s="7"/>
      <c r="F183" s="7" t="s">
        <v>33</v>
      </c>
      <c r="G183" s="7" t="s">
        <v>34</v>
      </c>
      <c r="H183" s="7" t="s">
        <v>105</v>
      </c>
      <c r="I183" s="7" t="s">
        <v>106</v>
      </c>
      <c r="J183" s="7" t="s">
        <v>216</v>
      </c>
      <c r="K183" s="7" t="s">
        <v>217</v>
      </c>
      <c r="L183" s="7" t="s">
        <v>5</v>
      </c>
      <c r="M183" s="13">
        <v>40925</v>
      </c>
      <c r="N183" s="13">
        <v>48229</v>
      </c>
      <c r="O183" s="7">
        <v>1</v>
      </c>
      <c r="P183" s="14">
        <v>0.52</v>
      </c>
      <c r="Q183" s="14">
        <v>2.5960000000000001</v>
      </c>
      <c r="R183" s="15">
        <v>0.569898138</v>
      </c>
      <c r="S183" s="7" t="s">
        <v>39</v>
      </c>
      <c r="T183" s="7" t="s">
        <v>39</v>
      </c>
      <c r="U183" s="16" t="s">
        <v>39</v>
      </c>
      <c r="V183" s="16" t="s">
        <v>218</v>
      </c>
      <c r="W183" s="16" t="s">
        <v>51</v>
      </c>
      <c r="X183" s="17">
        <v>1</v>
      </c>
      <c r="Y183" s="84">
        <f t="shared" si="6"/>
        <v>73050</v>
      </c>
      <c r="Z183" s="75">
        <f>IF(IFERROR(MATCH(E183,CONV_CAISO_Gen_List!C:C,0),FALSE),1,0)</f>
        <v>0</v>
      </c>
      <c r="AA183" s="86">
        <f t="shared" si="7"/>
        <v>2.5960000000000001</v>
      </c>
    </row>
    <row r="184" spans="2:27" x14ac:dyDescent="0.25">
      <c r="B184" s="7">
        <v>179</v>
      </c>
      <c r="C184" s="7" t="s">
        <v>592</v>
      </c>
      <c r="D184" s="7" t="s">
        <v>593</v>
      </c>
      <c r="E184" s="7"/>
      <c r="F184" s="7" t="s">
        <v>33</v>
      </c>
      <c r="G184" s="7" t="s">
        <v>34</v>
      </c>
      <c r="H184" s="7" t="s">
        <v>312</v>
      </c>
      <c r="I184" s="7" t="s">
        <v>313</v>
      </c>
      <c r="J184" s="7" t="s">
        <v>216</v>
      </c>
      <c r="K184" s="7" t="s">
        <v>217</v>
      </c>
      <c r="L184" s="7" t="s">
        <v>5</v>
      </c>
      <c r="M184" s="13">
        <v>40652</v>
      </c>
      <c r="N184" s="13">
        <v>46130</v>
      </c>
      <c r="O184" s="7">
        <v>1</v>
      </c>
      <c r="P184" s="14">
        <v>0.33</v>
      </c>
      <c r="Q184" s="14">
        <v>0.1</v>
      </c>
      <c r="R184" s="15">
        <v>3.4592499999999998E-2</v>
      </c>
      <c r="S184" s="7" t="s">
        <v>39</v>
      </c>
      <c r="T184" s="7" t="s">
        <v>39</v>
      </c>
      <c r="U184" s="16" t="s">
        <v>39</v>
      </c>
      <c r="V184" s="16" t="s">
        <v>218</v>
      </c>
      <c r="W184" s="16" t="s">
        <v>41</v>
      </c>
      <c r="X184" s="17">
        <v>1</v>
      </c>
      <c r="Y184" s="84">
        <f t="shared" si="6"/>
        <v>73050</v>
      </c>
      <c r="Z184" s="75">
        <f>IF(IFERROR(MATCH(E184,CONV_CAISO_Gen_List!C:C,0),FALSE),1,0)</f>
        <v>0</v>
      </c>
      <c r="AA184" s="86">
        <f t="shared" si="7"/>
        <v>0.1</v>
      </c>
    </row>
    <row r="185" spans="2:27" x14ac:dyDescent="0.25">
      <c r="B185" s="7">
        <v>180</v>
      </c>
      <c r="C185" s="7" t="s">
        <v>594</v>
      </c>
      <c r="D185" s="7" t="s">
        <v>595</v>
      </c>
      <c r="E185" s="7" t="s">
        <v>596</v>
      </c>
      <c r="F185" s="7" t="s">
        <v>33</v>
      </c>
      <c r="G185" s="7" t="s">
        <v>34</v>
      </c>
      <c r="H185" s="7" t="s">
        <v>251</v>
      </c>
      <c r="I185" s="7" t="s">
        <v>252</v>
      </c>
      <c r="J185" s="7" t="s">
        <v>216</v>
      </c>
      <c r="K185" s="7" t="s">
        <v>217</v>
      </c>
      <c r="L185" s="7" t="s">
        <v>5</v>
      </c>
      <c r="M185" s="13">
        <v>40092</v>
      </c>
      <c r="N185" s="13">
        <v>45570</v>
      </c>
      <c r="O185" s="7">
        <v>1</v>
      </c>
      <c r="P185" s="14">
        <v>0.5</v>
      </c>
      <c r="Q185" s="14">
        <v>1.3160000000000001</v>
      </c>
      <c r="R185" s="15">
        <v>0.30045662099999998</v>
      </c>
      <c r="S185" s="7" t="s">
        <v>39</v>
      </c>
      <c r="T185" s="7" t="s">
        <v>39</v>
      </c>
      <c r="U185" s="16" t="s">
        <v>39</v>
      </c>
      <c r="V185" s="16" t="s">
        <v>218</v>
      </c>
      <c r="W185" s="16" t="s">
        <v>41</v>
      </c>
      <c r="X185" s="17">
        <v>1</v>
      </c>
      <c r="Y185" s="84">
        <f t="shared" si="6"/>
        <v>73050</v>
      </c>
      <c r="Z185" s="75">
        <f>IF(IFERROR(MATCH(E185,CONV_CAISO_Gen_List!C:C,0),FALSE),1,0)</f>
        <v>1</v>
      </c>
      <c r="AA185" s="86">
        <f t="shared" si="7"/>
        <v>1.3160000000000001</v>
      </c>
    </row>
    <row r="186" spans="2:27" x14ac:dyDescent="0.25">
      <c r="B186" s="7">
        <v>181</v>
      </c>
      <c r="C186" s="7" t="s">
        <v>597</v>
      </c>
      <c r="D186" s="7" t="s">
        <v>598</v>
      </c>
      <c r="E186" s="7" t="s">
        <v>596</v>
      </c>
      <c r="F186" s="7" t="s">
        <v>33</v>
      </c>
      <c r="G186" s="7" t="s">
        <v>34</v>
      </c>
      <c r="H186" s="7" t="s">
        <v>251</v>
      </c>
      <c r="I186" s="7" t="s">
        <v>252</v>
      </c>
      <c r="J186" s="7" t="s">
        <v>216</v>
      </c>
      <c r="K186" s="7" t="s">
        <v>217</v>
      </c>
      <c r="L186" s="7" t="s">
        <v>5</v>
      </c>
      <c r="M186" s="13">
        <v>40299</v>
      </c>
      <c r="N186" s="13">
        <v>43951</v>
      </c>
      <c r="O186" s="7">
        <v>1</v>
      </c>
      <c r="P186" s="14">
        <v>1.5</v>
      </c>
      <c r="Q186" s="14">
        <v>3.9470000000000001</v>
      </c>
      <c r="R186" s="15">
        <v>0.30038051799999999</v>
      </c>
      <c r="S186" s="7" t="s">
        <v>39</v>
      </c>
      <c r="T186" s="7" t="s">
        <v>39</v>
      </c>
      <c r="U186" s="16" t="s">
        <v>39</v>
      </c>
      <c r="V186" s="16" t="s">
        <v>218</v>
      </c>
      <c r="W186" s="16" t="s">
        <v>41</v>
      </c>
      <c r="X186" s="17">
        <v>1</v>
      </c>
      <c r="Y186" s="84">
        <f t="shared" si="6"/>
        <v>73050</v>
      </c>
      <c r="Z186" s="75">
        <f>IF(IFERROR(MATCH(E186,CONV_CAISO_Gen_List!C:C,0),FALSE),1,0)</f>
        <v>1</v>
      </c>
      <c r="AA186" s="86">
        <f t="shared" si="7"/>
        <v>3.9470000000000001</v>
      </c>
    </row>
    <row r="187" spans="2:27" x14ac:dyDescent="0.25">
      <c r="B187" s="7">
        <v>182</v>
      </c>
      <c r="C187" s="7" t="s">
        <v>599</v>
      </c>
      <c r="D187" s="7" t="s">
        <v>600</v>
      </c>
      <c r="E187" s="7" t="s">
        <v>601</v>
      </c>
      <c r="F187" s="7" t="s">
        <v>33</v>
      </c>
      <c r="G187" s="7" t="s">
        <v>34</v>
      </c>
      <c r="H187" s="7" t="s">
        <v>105</v>
      </c>
      <c r="I187" s="7" t="s">
        <v>106</v>
      </c>
      <c r="J187" s="7" t="s">
        <v>216</v>
      </c>
      <c r="K187" s="7" t="s">
        <v>217</v>
      </c>
      <c r="L187" s="7" t="s">
        <v>5</v>
      </c>
      <c r="M187" s="13">
        <v>40179</v>
      </c>
      <c r="N187" s="13">
        <v>43830</v>
      </c>
      <c r="O187" s="7">
        <v>1</v>
      </c>
      <c r="P187" s="14">
        <v>1.1000000000000001</v>
      </c>
      <c r="Q187" s="14">
        <v>9.6359999999999992</v>
      </c>
      <c r="R187" s="15">
        <v>1</v>
      </c>
      <c r="S187" s="7" t="s">
        <v>39</v>
      </c>
      <c r="T187" s="7" t="s">
        <v>39</v>
      </c>
      <c r="U187" s="16" t="s">
        <v>39</v>
      </c>
      <c r="V187" s="16" t="s">
        <v>218</v>
      </c>
      <c r="W187" s="16" t="s">
        <v>51</v>
      </c>
      <c r="X187" s="17">
        <v>1</v>
      </c>
      <c r="Y187" s="84">
        <f t="shared" si="6"/>
        <v>73050</v>
      </c>
      <c r="Z187" s="75">
        <f>IF(IFERROR(MATCH(E187,CONV_CAISO_Gen_List!C:C,0),FALSE),1,0)</f>
        <v>1</v>
      </c>
      <c r="AA187" s="86">
        <f t="shared" si="7"/>
        <v>9.6359999999999992</v>
      </c>
    </row>
    <row r="188" spans="2:27" x14ac:dyDescent="0.25">
      <c r="B188" s="7">
        <v>183</v>
      </c>
      <c r="C188" s="7" t="s">
        <v>602</v>
      </c>
      <c r="D188" s="7" t="s">
        <v>603</v>
      </c>
      <c r="E188" s="7" t="s">
        <v>601</v>
      </c>
      <c r="F188" s="7" t="s">
        <v>33</v>
      </c>
      <c r="G188" s="7" t="s">
        <v>34</v>
      </c>
      <c r="H188" s="7" t="s">
        <v>105</v>
      </c>
      <c r="I188" s="7" t="s">
        <v>106</v>
      </c>
      <c r="J188" s="7" t="s">
        <v>216</v>
      </c>
      <c r="K188" s="7" t="s">
        <v>217</v>
      </c>
      <c r="L188" s="7" t="s">
        <v>5</v>
      </c>
      <c r="M188" s="13">
        <v>40179</v>
      </c>
      <c r="N188" s="13">
        <v>43830</v>
      </c>
      <c r="O188" s="7">
        <v>1</v>
      </c>
      <c r="P188" s="14">
        <v>0.5</v>
      </c>
      <c r="Q188" s="14">
        <v>4.38</v>
      </c>
      <c r="R188" s="15">
        <v>1</v>
      </c>
      <c r="S188" s="7" t="s">
        <v>39</v>
      </c>
      <c r="T188" s="7" t="s">
        <v>39</v>
      </c>
      <c r="U188" s="16" t="s">
        <v>39</v>
      </c>
      <c r="V188" s="16" t="s">
        <v>218</v>
      </c>
      <c r="W188" s="16" t="s">
        <v>51</v>
      </c>
      <c r="X188" s="17">
        <v>1</v>
      </c>
      <c r="Y188" s="84">
        <f t="shared" si="6"/>
        <v>73050</v>
      </c>
      <c r="Z188" s="75">
        <f>IF(IFERROR(MATCH(E188,CONV_CAISO_Gen_List!C:C,0),FALSE),1,0)</f>
        <v>1</v>
      </c>
      <c r="AA188" s="86">
        <f t="shared" si="7"/>
        <v>4.38</v>
      </c>
    </row>
    <row r="189" spans="2:27" x14ac:dyDescent="0.25">
      <c r="B189" s="7">
        <v>184</v>
      </c>
      <c r="C189" s="7" t="s">
        <v>604</v>
      </c>
      <c r="D189" s="7" t="s">
        <v>605</v>
      </c>
      <c r="E189" s="7"/>
      <c r="F189" s="7" t="s">
        <v>33</v>
      </c>
      <c r="G189" s="7" t="s">
        <v>34</v>
      </c>
      <c r="H189" s="7" t="s">
        <v>251</v>
      </c>
      <c r="I189" s="7" t="s">
        <v>252</v>
      </c>
      <c r="J189" s="7" t="s">
        <v>216</v>
      </c>
      <c r="K189" s="7" t="s">
        <v>217</v>
      </c>
      <c r="L189" s="7" t="s">
        <v>5</v>
      </c>
      <c r="M189" s="13">
        <v>40353</v>
      </c>
      <c r="N189" s="13">
        <v>47657</v>
      </c>
      <c r="O189" s="7">
        <v>1</v>
      </c>
      <c r="P189" s="14">
        <v>3.7499999999999999E-2</v>
      </c>
      <c r="Q189" s="14">
        <v>0.16600000000000001</v>
      </c>
      <c r="R189" s="15">
        <v>0.50532724500000004</v>
      </c>
      <c r="S189" s="7" t="s">
        <v>39</v>
      </c>
      <c r="T189" s="7" t="s">
        <v>39</v>
      </c>
      <c r="U189" s="16" t="s">
        <v>39</v>
      </c>
      <c r="V189" s="16" t="s">
        <v>218</v>
      </c>
      <c r="W189" s="16" t="s">
        <v>41</v>
      </c>
      <c r="X189" s="17">
        <v>1</v>
      </c>
      <c r="Y189" s="84">
        <f t="shared" si="6"/>
        <v>73050</v>
      </c>
      <c r="Z189" s="75">
        <f>IF(IFERROR(MATCH(E189,CONV_CAISO_Gen_List!C:C,0),FALSE),1,0)</f>
        <v>0</v>
      </c>
      <c r="AA189" s="86">
        <f t="shared" si="7"/>
        <v>0.16600000000000001</v>
      </c>
    </row>
    <row r="190" spans="2:27" x14ac:dyDescent="0.25">
      <c r="B190" s="7">
        <v>185</v>
      </c>
      <c r="C190" s="7" t="s">
        <v>606</v>
      </c>
      <c r="D190" s="7" t="s">
        <v>607</v>
      </c>
      <c r="E190" s="7" t="s">
        <v>608</v>
      </c>
      <c r="F190" s="7" t="s">
        <v>33</v>
      </c>
      <c r="G190" s="7" t="s">
        <v>34</v>
      </c>
      <c r="H190" s="7" t="s">
        <v>168</v>
      </c>
      <c r="I190" s="7" t="s">
        <v>531</v>
      </c>
      <c r="J190" s="7" t="s">
        <v>216</v>
      </c>
      <c r="K190" s="7" t="s">
        <v>217</v>
      </c>
      <c r="L190" s="7" t="s">
        <v>5</v>
      </c>
      <c r="M190" s="13">
        <v>40360</v>
      </c>
      <c r="N190" s="13">
        <v>44012</v>
      </c>
      <c r="O190" s="7">
        <v>1</v>
      </c>
      <c r="P190" s="14">
        <v>23</v>
      </c>
      <c r="Q190" s="14">
        <v>106</v>
      </c>
      <c r="R190" s="15">
        <v>0.52610681000000004</v>
      </c>
      <c r="S190" s="7" t="s">
        <v>39</v>
      </c>
      <c r="T190" s="7" t="s">
        <v>39</v>
      </c>
      <c r="U190" s="16" t="s">
        <v>39</v>
      </c>
      <c r="V190" s="16" t="s">
        <v>218</v>
      </c>
      <c r="W190" s="16" t="s">
        <v>170</v>
      </c>
      <c r="X190" s="17">
        <v>1</v>
      </c>
      <c r="Y190" s="84">
        <f t="shared" si="6"/>
        <v>73050</v>
      </c>
      <c r="Z190" s="75">
        <f>IF(IFERROR(MATCH(E190,CONV_CAISO_Gen_List!C:C,0),FALSE),1,0)</f>
        <v>1</v>
      </c>
      <c r="AA190" s="86">
        <f t="shared" si="7"/>
        <v>106</v>
      </c>
    </row>
    <row r="191" spans="2:27" x14ac:dyDescent="0.25">
      <c r="B191" s="7">
        <v>186</v>
      </c>
      <c r="C191" s="7" t="s">
        <v>609</v>
      </c>
      <c r="D191" s="7" t="s">
        <v>610</v>
      </c>
      <c r="E191" s="7"/>
      <c r="F191" s="7" t="s">
        <v>33</v>
      </c>
      <c r="G191" s="7" t="s">
        <v>34</v>
      </c>
      <c r="H191" s="7" t="s">
        <v>273</v>
      </c>
      <c r="I191" s="7" t="s">
        <v>274</v>
      </c>
      <c r="J191" s="7" t="s">
        <v>216</v>
      </c>
      <c r="K191" s="7" t="s">
        <v>217</v>
      </c>
      <c r="L191" s="7" t="s">
        <v>5</v>
      </c>
      <c r="M191" s="13">
        <v>39675</v>
      </c>
      <c r="N191" s="13">
        <v>46979</v>
      </c>
      <c r="O191" s="7">
        <v>1</v>
      </c>
      <c r="P191" s="14">
        <v>0.4</v>
      </c>
      <c r="Q191" s="14">
        <v>1.9970000000000001</v>
      </c>
      <c r="R191" s="15">
        <v>0.56992009099999996</v>
      </c>
      <c r="S191" s="7" t="s">
        <v>39</v>
      </c>
      <c r="T191" s="7" t="s">
        <v>39</v>
      </c>
      <c r="U191" s="16" t="s">
        <v>39</v>
      </c>
      <c r="V191" s="16" t="s">
        <v>218</v>
      </c>
      <c r="W191" s="16" t="s">
        <v>41</v>
      </c>
      <c r="X191" s="17">
        <v>1</v>
      </c>
      <c r="Y191" s="84">
        <f t="shared" si="6"/>
        <v>73050</v>
      </c>
      <c r="Z191" s="75">
        <f>IF(IFERROR(MATCH(E191,CONV_CAISO_Gen_List!C:C,0),FALSE),1,0)</f>
        <v>0</v>
      </c>
      <c r="AA191" s="86">
        <f t="shared" si="7"/>
        <v>1.9970000000000001</v>
      </c>
    </row>
    <row r="192" spans="2:27" x14ac:dyDescent="0.25">
      <c r="B192" s="7">
        <v>187</v>
      </c>
      <c r="C192" s="7" t="s">
        <v>611</v>
      </c>
      <c r="D192" s="7" t="s">
        <v>612</v>
      </c>
      <c r="E192" s="7"/>
      <c r="F192" s="7" t="s">
        <v>33</v>
      </c>
      <c r="G192" s="7" t="s">
        <v>34</v>
      </c>
      <c r="H192" s="7" t="s">
        <v>273</v>
      </c>
      <c r="I192" s="7" t="s">
        <v>274</v>
      </c>
      <c r="J192" s="7" t="s">
        <v>216</v>
      </c>
      <c r="K192" s="7" t="s">
        <v>217</v>
      </c>
      <c r="L192" s="7" t="s">
        <v>5</v>
      </c>
      <c r="M192" s="13">
        <v>39955</v>
      </c>
      <c r="N192" s="13">
        <v>47259</v>
      </c>
      <c r="O192" s="7">
        <v>1</v>
      </c>
      <c r="P192" s="14">
        <v>0.6</v>
      </c>
      <c r="Q192" s="14">
        <v>2.996</v>
      </c>
      <c r="R192" s="15">
        <v>0.57001522100000002</v>
      </c>
      <c r="S192" s="7" t="s">
        <v>39</v>
      </c>
      <c r="T192" s="7" t="s">
        <v>39</v>
      </c>
      <c r="U192" s="16" t="s">
        <v>39</v>
      </c>
      <c r="V192" s="16" t="s">
        <v>218</v>
      </c>
      <c r="W192" s="16" t="s">
        <v>41</v>
      </c>
      <c r="X192" s="17">
        <v>1</v>
      </c>
      <c r="Y192" s="84">
        <f t="shared" si="6"/>
        <v>73050</v>
      </c>
      <c r="Z192" s="75">
        <f>IF(IFERROR(MATCH(E192,CONV_CAISO_Gen_List!C:C,0),FALSE),1,0)</f>
        <v>0</v>
      </c>
      <c r="AA192" s="86">
        <f t="shared" si="7"/>
        <v>2.996</v>
      </c>
    </row>
    <row r="193" spans="2:27" x14ac:dyDescent="0.25">
      <c r="B193" s="7">
        <v>188</v>
      </c>
      <c r="C193" s="7" t="s">
        <v>613</v>
      </c>
      <c r="D193" s="7" t="s">
        <v>614</v>
      </c>
      <c r="E193" s="7" t="s">
        <v>233</v>
      </c>
      <c r="F193" s="7" t="s">
        <v>33</v>
      </c>
      <c r="G193" s="7" t="s">
        <v>34</v>
      </c>
      <c r="H193" s="7" t="s">
        <v>118</v>
      </c>
      <c r="I193" s="7" t="s">
        <v>119</v>
      </c>
      <c r="J193" s="7" t="s">
        <v>216</v>
      </c>
      <c r="K193" s="7" t="s">
        <v>217</v>
      </c>
      <c r="L193" s="7" t="s">
        <v>5</v>
      </c>
      <c r="M193" s="13">
        <v>40932</v>
      </c>
      <c r="N193" s="13">
        <v>44584</v>
      </c>
      <c r="O193" s="7">
        <v>1</v>
      </c>
      <c r="P193" s="14">
        <v>0.39500000000000002</v>
      </c>
      <c r="Q193" s="14">
        <v>2</v>
      </c>
      <c r="R193" s="15">
        <v>0.57800127199999995</v>
      </c>
      <c r="S193" s="7" t="s">
        <v>39</v>
      </c>
      <c r="T193" s="7" t="s">
        <v>39</v>
      </c>
      <c r="U193" s="16" t="s">
        <v>39</v>
      </c>
      <c r="V193" s="16" t="s">
        <v>218</v>
      </c>
      <c r="W193" s="16" t="s">
        <v>41</v>
      </c>
      <c r="X193" s="17">
        <v>1</v>
      </c>
      <c r="Y193" s="84">
        <f t="shared" si="6"/>
        <v>73050</v>
      </c>
      <c r="Z193" s="75">
        <f>IF(IFERROR(MATCH(E193,CONV_CAISO_Gen_List!C:C,0),FALSE),1,0)</f>
        <v>1</v>
      </c>
      <c r="AA193" s="86">
        <f t="shared" si="7"/>
        <v>2</v>
      </c>
    </row>
    <row r="194" spans="2:27" x14ac:dyDescent="0.25">
      <c r="B194" s="7">
        <v>189</v>
      </c>
      <c r="C194" s="7" t="s">
        <v>615</v>
      </c>
      <c r="D194" s="7" t="s">
        <v>616</v>
      </c>
      <c r="E194" s="7"/>
      <c r="F194" s="7" t="s">
        <v>33</v>
      </c>
      <c r="G194" s="7" t="s">
        <v>34</v>
      </c>
      <c r="H194" s="7" t="s">
        <v>118</v>
      </c>
      <c r="I194" s="7" t="s">
        <v>119</v>
      </c>
      <c r="J194" s="7" t="s">
        <v>216</v>
      </c>
      <c r="K194" s="7" t="s">
        <v>217</v>
      </c>
      <c r="L194" s="7" t="s">
        <v>5</v>
      </c>
      <c r="M194" s="13">
        <v>42272</v>
      </c>
      <c r="N194" s="13">
        <v>49576</v>
      </c>
      <c r="O194" s="7">
        <v>1</v>
      </c>
      <c r="P194" s="14">
        <v>0.32</v>
      </c>
      <c r="Q194" s="14">
        <v>1.62</v>
      </c>
      <c r="R194" s="15">
        <v>0.577910959</v>
      </c>
      <c r="S194" s="7" t="s">
        <v>39</v>
      </c>
      <c r="T194" s="7" t="s">
        <v>39</v>
      </c>
      <c r="U194" s="16" t="s">
        <v>39</v>
      </c>
      <c r="V194" s="16" t="s">
        <v>218</v>
      </c>
      <c r="W194" s="16" t="s">
        <v>41</v>
      </c>
      <c r="X194" s="17">
        <v>1</v>
      </c>
      <c r="Y194" s="84">
        <f t="shared" si="6"/>
        <v>73050</v>
      </c>
      <c r="Z194" s="75">
        <f>IF(IFERROR(MATCH(E194,CONV_CAISO_Gen_List!C:C,0),FALSE),1,0)</f>
        <v>0</v>
      </c>
      <c r="AA194" s="86">
        <f t="shared" si="7"/>
        <v>1.62</v>
      </c>
    </row>
    <row r="195" spans="2:27" x14ac:dyDescent="0.25">
      <c r="B195" s="7">
        <v>190</v>
      </c>
      <c r="C195" s="7" t="s">
        <v>617</v>
      </c>
      <c r="D195" s="7" t="s">
        <v>618</v>
      </c>
      <c r="E195" s="7"/>
      <c r="F195" s="7" t="s">
        <v>33</v>
      </c>
      <c r="G195" s="7" t="s">
        <v>34</v>
      </c>
      <c r="H195" s="7" t="s">
        <v>49</v>
      </c>
      <c r="I195" s="7" t="s">
        <v>50</v>
      </c>
      <c r="J195" s="7" t="s">
        <v>619</v>
      </c>
      <c r="K195" s="7" t="s">
        <v>620</v>
      </c>
      <c r="L195" s="7" t="s">
        <v>5</v>
      </c>
      <c r="M195" s="13">
        <v>34075</v>
      </c>
      <c r="N195" s="13">
        <v>73050</v>
      </c>
      <c r="O195" s="7">
        <v>1</v>
      </c>
      <c r="P195" s="14">
        <v>7.1999999999999998E-3</v>
      </c>
      <c r="Q195" s="14">
        <v>2E-3</v>
      </c>
      <c r="R195" s="15">
        <v>3.1709792000000001E-2</v>
      </c>
      <c r="S195" s="7" t="s">
        <v>39</v>
      </c>
      <c r="T195" s="7" t="s">
        <v>39</v>
      </c>
      <c r="U195" s="16" t="s">
        <v>39</v>
      </c>
      <c r="V195" s="16" t="s">
        <v>621</v>
      </c>
      <c r="W195" s="16" t="s">
        <v>51</v>
      </c>
      <c r="X195" s="17">
        <v>1</v>
      </c>
      <c r="Y195" s="84">
        <f t="shared" si="6"/>
        <v>73050</v>
      </c>
      <c r="Z195" s="75">
        <f>IF(IFERROR(MATCH(E195,CONV_CAISO_Gen_List!C:C,0),FALSE),1,0)</f>
        <v>0</v>
      </c>
      <c r="AA195" s="86">
        <f t="shared" si="7"/>
        <v>2E-3</v>
      </c>
    </row>
    <row r="196" spans="2:27" x14ac:dyDescent="0.25">
      <c r="B196" s="7">
        <v>191</v>
      </c>
      <c r="C196" s="7" t="s">
        <v>622</v>
      </c>
      <c r="D196" s="7" t="s">
        <v>623</v>
      </c>
      <c r="E196" s="7"/>
      <c r="F196" s="7" t="s">
        <v>33</v>
      </c>
      <c r="G196" s="7" t="s">
        <v>34</v>
      </c>
      <c r="H196" s="7" t="s">
        <v>364</v>
      </c>
      <c r="I196" s="7" t="s">
        <v>84</v>
      </c>
      <c r="J196" s="7" t="s">
        <v>619</v>
      </c>
      <c r="K196" s="7" t="s">
        <v>624</v>
      </c>
      <c r="L196" s="7" t="s">
        <v>7</v>
      </c>
      <c r="M196" s="13">
        <v>42403</v>
      </c>
      <c r="N196" s="13">
        <v>49707</v>
      </c>
      <c r="O196" s="7">
        <v>1</v>
      </c>
      <c r="P196" s="14">
        <v>0.999</v>
      </c>
      <c r="Q196" s="14">
        <v>1.3986000000000001</v>
      </c>
      <c r="R196" s="15">
        <v>0.159817352</v>
      </c>
      <c r="S196" s="7" t="s">
        <v>39</v>
      </c>
      <c r="T196" s="7" t="s">
        <v>39</v>
      </c>
      <c r="U196" s="16" t="s">
        <v>39</v>
      </c>
      <c r="V196" s="16" t="s">
        <v>621</v>
      </c>
      <c r="W196" s="16" t="s">
        <v>84</v>
      </c>
      <c r="X196" s="17">
        <v>0.84</v>
      </c>
      <c r="Y196" s="84">
        <f t="shared" si="6"/>
        <v>73050</v>
      </c>
      <c r="Z196" s="75">
        <f>IF(IFERROR(MATCH(E196,CONV_CAISO_Gen_List!C:C,0),FALSE),1,0)</f>
        <v>0</v>
      </c>
      <c r="AA196" s="86">
        <f t="shared" si="7"/>
        <v>1.1748240000000001</v>
      </c>
    </row>
    <row r="197" spans="2:27" x14ac:dyDescent="0.25">
      <c r="B197" s="7">
        <v>192</v>
      </c>
      <c r="C197" s="7" t="s">
        <v>625</v>
      </c>
      <c r="D197" s="7" t="s">
        <v>626</v>
      </c>
      <c r="E197" s="7" t="s">
        <v>627</v>
      </c>
      <c r="F197" s="7" t="s">
        <v>33</v>
      </c>
      <c r="G197" s="7" t="s">
        <v>34</v>
      </c>
      <c r="H197" s="7" t="s">
        <v>628</v>
      </c>
      <c r="I197" s="7" t="s">
        <v>84</v>
      </c>
      <c r="J197" s="7" t="s">
        <v>619</v>
      </c>
      <c r="K197" s="7" t="s">
        <v>620</v>
      </c>
      <c r="L197" s="7" t="s">
        <v>5</v>
      </c>
      <c r="M197" s="13">
        <v>42401</v>
      </c>
      <c r="N197" s="13">
        <v>49705</v>
      </c>
      <c r="O197" s="7">
        <v>1</v>
      </c>
      <c r="P197" s="14">
        <v>1.5</v>
      </c>
      <c r="Q197" s="14">
        <v>2.1</v>
      </c>
      <c r="R197" s="15">
        <v>0.159817352</v>
      </c>
      <c r="S197" s="7" t="s">
        <v>39</v>
      </c>
      <c r="T197" s="7" t="s">
        <v>39</v>
      </c>
      <c r="U197" s="16" t="s">
        <v>39</v>
      </c>
      <c r="V197" s="16" t="s">
        <v>621</v>
      </c>
      <c r="W197" s="16" t="s">
        <v>84</v>
      </c>
      <c r="X197" s="17">
        <v>1</v>
      </c>
      <c r="Y197" s="84">
        <f t="shared" si="6"/>
        <v>73050</v>
      </c>
      <c r="Z197" s="75">
        <f>IF(IFERROR(MATCH(E197,CONV_CAISO_Gen_List!C:C,0),FALSE),1,0)</f>
        <v>1</v>
      </c>
      <c r="AA197" s="86">
        <f t="shared" si="7"/>
        <v>2.1</v>
      </c>
    </row>
    <row r="198" spans="2:27" x14ac:dyDescent="0.25">
      <c r="B198" s="7">
        <v>193</v>
      </c>
      <c r="C198" s="7" t="s">
        <v>629</v>
      </c>
      <c r="D198" s="7" t="s">
        <v>630</v>
      </c>
      <c r="E198" s="7"/>
      <c r="F198" s="7" t="s">
        <v>33</v>
      </c>
      <c r="G198" s="7" t="s">
        <v>34</v>
      </c>
      <c r="H198" s="7" t="s">
        <v>247</v>
      </c>
      <c r="I198" s="7" t="s">
        <v>50</v>
      </c>
      <c r="J198" s="7" t="s">
        <v>619</v>
      </c>
      <c r="K198" s="7" t="s">
        <v>620</v>
      </c>
      <c r="L198" s="7" t="s">
        <v>7</v>
      </c>
      <c r="M198" s="13">
        <v>42692</v>
      </c>
      <c r="N198" s="13">
        <v>49996</v>
      </c>
      <c r="O198" s="7">
        <v>1</v>
      </c>
      <c r="P198" s="14">
        <v>0.25</v>
      </c>
      <c r="Q198" s="14">
        <v>0.35</v>
      </c>
      <c r="R198" s="15">
        <v>0.159817352</v>
      </c>
      <c r="S198" s="7" t="s">
        <v>39</v>
      </c>
      <c r="T198" s="7" t="s">
        <v>39</v>
      </c>
      <c r="U198" s="16" t="s">
        <v>39</v>
      </c>
      <c r="V198" s="16" t="s">
        <v>621</v>
      </c>
      <c r="W198" s="16" t="s">
        <v>51</v>
      </c>
      <c r="X198" s="17">
        <v>0.84</v>
      </c>
      <c r="Y198" s="84">
        <f t="shared" si="6"/>
        <v>73050</v>
      </c>
      <c r="Z198" s="75">
        <f>IF(IFERROR(MATCH(E198,CONV_CAISO_Gen_List!C:C,0),FALSE),1,0)</f>
        <v>0</v>
      </c>
      <c r="AA198" s="86">
        <f t="shared" si="7"/>
        <v>0.29399999999999998</v>
      </c>
    </row>
    <row r="199" spans="2:27" x14ac:dyDescent="0.25">
      <c r="B199" s="7">
        <v>194</v>
      </c>
      <c r="C199" s="7" t="s">
        <v>631</v>
      </c>
      <c r="D199" s="7" t="s">
        <v>632</v>
      </c>
      <c r="E199" s="7"/>
      <c r="F199" s="7" t="s">
        <v>33</v>
      </c>
      <c r="G199" s="7" t="s">
        <v>34</v>
      </c>
      <c r="H199" s="7" t="s">
        <v>305</v>
      </c>
      <c r="I199" s="7" t="s">
        <v>50</v>
      </c>
      <c r="J199" s="7" t="s">
        <v>619</v>
      </c>
      <c r="K199" s="7" t="s">
        <v>624</v>
      </c>
      <c r="L199" s="7" t="s">
        <v>7</v>
      </c>
      <c r="M199" s="13">
        <v>42411</v>
      </c>
      <c r="N199" s="13">
        <v>49715</v>
      </c>
      <c r="O199" s="7">
        <v>1</v>
      </c>
      <c r="P199" s="14">
        <v>0.5</v>
      </c>
      <c r="Q199" s="14">
        <v>0.7</v>
      </c>
      <c r="R199" s="15">
        <v>0.159817352</v>
      </c>
      <c r="S199" s="7" t="s">
        <v>39</v>
      </c>
      <c r="T199" s="7" t="s">
        <v>39</v>
      </c>
      <c r="U199" s="16" t="s">
        <v>39</v>
      </c>
      <c r="V199" s="16" t="s">
        <v>621</v>
      </c>
      <c r="W199" s="16" t="s">
        <v>51</v>
      </c>
      <c r="X199" s="17">
        <v>0.84</v>
      </c>
      <c r="Y199" s="84">
        <f t="shared" ref="Y199:Y262" si="8">IF(O199,DATE(2099,12,31),N199)</f>
        <v>73050</v>
      </c>
      <c r="Z199" s="75">
        <f>IF(IFERROR(MATCH(E199,CONV_CAISO_Gen_List!C:C,0),FALSE),1,0)</f>
        <v>0</v>
      </c>
      <c r="AA199" s="86">
        <f t="shared" ref="AA199:AA262" si="9">Q199*X199</f>
        <v>0.58799999999999997</v>
      </c>
    </row>
    <row r="200" spans="2:27" x14ac:dyDescent="0.25">
      <c r="B200" s="7">
        <v>195</v>
      </c>
      <c r="C200" s="7" t="s">
        <v>633</v>
      </c>
      <c r="D200" s="7" t="s">
        <v>634</v>
      </c>
      <c r="E200" s="7" t="s">
        <v>635</v>
      </c>
      <c r="F200" s="7" t="s">
        <v>33</v>
      </c>
      <c r="G200" s="7" t="s">
        <v>34</v>
      </c>
      <c r="H200" s="7" t="s">
        <v>83</v>
      </c>
      <c r="I200" s="7" t="s">
        <v>84</v>
      </c>
      <c r="J200" s="7" t="s">
        <v>619</v>
      </c>
      <c r="K200" s="7" t="s">
        <v>620</v>
      </c>
      <c r="L200" s="7" t="s">
        <v>5</v>
      </c>
      <c r="M200" s="13">
        <v>42213</v>
      </c>
      <c r="N200" s="13">
        <v>49517</v>
      </c>
      <c r="O200" s="7">
        <v>1</v>
      </c>
      <c r="P200" s="14">
        <v>1.4</v>
      </c>
      <c r="Q200" s="14">
        <v>19.600000000000001</v>
      </c>
      <c r="R200" s="15">
        <v>1.5981735159999999</v>
      </c>
      <c r="S200" s="7" t="s">
        <v>39</v>
      </c>
      <c r="T200" s="7" t="s">
        <v>39</v>
      </c>
      <c r="U200" s="16" t="s">
        <v>39</v>
      </c>
      <c r="V200" s="16" t="s">
        <v>621</v>
      </c>
      <c r="W200" s="16" t="s">
        <v>84</v>
      </c>
      <c r="X200" s="17">
        <v>1</v>
      </c>
      <c r="Y200" s="84">
        <f t="shared" si="8"/>
        <v>73050</v>
      </c>
      <c r="Z200" s="75">
        <f>IF(IFERROR(MATCH(E200,CONV_CAISO_Gen_List!C:C,0),FALSE),1,0)</f>
        <v>1</v>
      </c>
      <c r="AA200" s="86">
        <f t="shared" si="9"/>
        <v>19.600000000000001</v>
      </c>
    </row>
    <row r="201" spans="2:27" x14ac:dyDescent="0.25">
      <c r="B201" s="7">
        <v>196</v>
      </c>
      <c r="C201" s="7" t="s">
        <v>636</v>
      </c>
      <c r="D201" s="7" t="s">
        <v>637</v>
      </c>
      <c r="E201" s="7" t="s">
        <v>638</v>
      </c>
      <c r="F201" s="7" t="s">
        <v>33</v>
      </c>
      <c r="G201" s="7" t="s">
        <v>34</v>
      </c>
      <c r="H201" s="7" t="s">
        <v>83</v>
      </c>
      <c r="I201" s="7" t="s">
        <v>95</v>
      </c>
      <c r="J201" s="7" t="s">
        <v>619</v>
      </c>
      <c r="K201" s="7" t="s">
        <v>624</v>
      </c>
      <c r="L201" s="7" t="s">
        <v>5</v>
      </c>
      <c r="M201" s="13">
        <v>42361</v>
      </c>
      <c r="N201" s="13">
        <v>49729</v>
      </c>
      <c r="O201" s="7">
        <v>1</v>
      </c>
      <c r="P201" s="14">
        <v>15</v>
      </c>
      <c r="Q201" s="14">
        <v>32.92</v>
      </c>
      <c r="R201" s="15">
        <v>0.25053272500000001</v>
      </c>
      <c r="S201" s="7" t="s">
        <v>39</v>
      </c>
      <c r="T201" s="7" t="s">
        <v>39</v>
      </c>
      <c r="U201" s="16" t="s">
        <v>39</v>
      </c>
      <c r="V201" s="16" t="s">
        <v>621</v>
      </c>
      <c r="W201" s="16" t="s">
        <v>95</v>
      </c>
      <c r="X201" s="17">
        <v>1</v>
      </c>
      <c r="Y201" s="84">
        <f t="shared" si="8"/>
        <v>73050</v>
      </c>
      <c r="Z201" s="75">
        <f>IF(IFERROR(MATCH(E201,CONV_CAISO_Gen_List!C:C,0),FALSE),1,0)</f>
        <v>1</v>
      </c>
      <c r="AA201" s="86">
        <f t="shared" si="9"/>
        <v>32.92</v>
      </c>
    </row>
    <row r="202" spans="2:27" x14ac:dyDescent="0.25">
      <c r="B202" s="7">
        <v>197</v>
      </c>
      <c r="C202" s="7" t="s">
        <v>639</v>
      </c>
      <c r="D202" s="7" t="s">
        <v>640</v>
      </c>
      <c r="E202" s="7" t="s">
        <v>641</v>
      </c>
      <c r="F202" s="7" t="s">
        <v>33</v>
      </c>
      <c r="G202" s="7" t="s">
        <v>34</v>
      </c>
      <c r="H202" s="7" t="s">
        <v>83</v>
      </c>
      <c r="I202" s="7" t="s">
        <v>642</v>
      </c>
      <c r="J202" s="7" t="s">
        <v>619</v>
      </c>
      <c r="K202" s="7" t="s">
        <v>624</v>
      </c>
      <c r="L202" s="7" t="s">
        <v>5</v>
      </c>
      <c r="M202" s="13">
        <v>42585</v>
      </c>
      <c r="N202" s="13">
        <v>49934</v>
      </c>
      <c r="O202" s="7">
        <v>1</v>
      </c>
      <c r="P202" s="14">
        <v>20</v>
      </c>
      <c r="Q202" s="14">
        <v>48.16</v>
      </c>
      <c r="R202" s="15">
        <v>0.27488584500000002</v>
      </c>
      <c r="S202" s="7" t="s">
        <v>39</v>
      </c>
      <c r="T202" s="7" t="s">
        <v>39</v>
      </c>
      <c r="U202" s="16" t="s">
        <v>39</v>
      </c>
      <c r="V202" s="16" t="s">
        <v>621</v>
      </c>
      <c r="W202" s="16" t="s">
        <v>68</v>
      </c>
      <c r="X202" s="17">
        <v>1</v>
      </c>
      <c r="Y202" s="84">
        <f t="shared" si="8"/>
        <v>73050</v>
      </c>
      <c r="Z202" s="75">
        <f>IF(IFERROR(MATCH(E202,CONV_CAISO_Gen_List!C:C,0),FALSE),1,0)</f>
        <v>1</v>
      </c>
      <c r="AA202" s="86">
        <f t="shared" si="9"/>
        <v>48.16</v>
      </c>
    </row>
    <row r="203" spans="2:27" x14ac:dyDescent="0.25">
      <c r="B203" s="7">
        <v>198</v>
      </c>
      <c r="C203" s="7" t="s">
        <v>643</v>
      </c>
      <c r="D203" s="7" t="s">
        <v>644</v>
      </c>
      <c r="E203" s="7" t="s">
        <v>645</v>
      </c>
      <c r="F203" s="7" t="s">
        <v>33</v>
      </c>
      <c r="G203" s="7" t="s">
        <v>34</v>
      </c>
      <c r="H203" s="7" t="s">
        <v>141</v>
      </c>
      <c r="I203" s="7" t="s">
        <v>62</v>
      </c>
      <c r="J203" s="7" t="s">
        <v>619</v>
      </c>
      <c r="K203" s="7" t="s">
        <v>624</v>
      </c>
      <c r="L203" s="7" t="s">
        <v>5</v>
      </c>
      <c r="M203" s="13">
        <v>41996</v>
      </c>
      <c r="N203" s="13">
        <v>49300</v>
      </c>
      <c r="O203" s="7">
        <v>1</v>
      </c>
      <c r="P203" s="14">
        <v>2</v>
      </c>
      <c r="Q203" s="14">
        <v>4.6399999999999997</v>
      </c>
      <c r="R203" s="15">
        <v>0.26484018300000001</v>
      </c>
      <c r="S203" s="7" t="s">
        <v>39</v>
      </c>
      <c r="T203" s="7" t="s">
        <v>39</v>
      </c>
      <c r="U203" s="16" t="s">
        <v>39</v>
      </c>
      <c r="V203" s="16" t="s">
        <v>621</v>
      </c>
      <c r="W203" s="16" t="s">
        <v>62</v>
      </c>
      <c r="X203" s="17">
        <v>1</v>
      </c>
      <c r="Y203" s="84">
        <f t="shared" si="8"/>
        <v>73050</v>
      </c>
      <c r="Z203" s="75">
        <f>IF(IFERROR(MATCH(E203,CONV_CAISO_Gen_List!C:C,0),FALSE),1,0)</f>
        <v>1</v>
      </c>
      <c r="AA203" s="86">
        <f t="shared" si="9"/>
        <v>4.6399999999999997</v>
      </c>
    </row>
    <row r="204" spans="2:27" x14ac:dyDescent="0.25">
      <c r="B204" s="7">
        <v>199</v>
      </c>
      <c r="C204" s="7" t="s">
        <v>646</v>
      </c>
      <c r="D204" s="7" t="s">
        <v>647</v>
      </c>
      <c r="E204" s="7" t="s">
        <v>648</v>
      </c>
      <c r="F204" s="7" t="s">
        <v>33</v>
      </c>
      <c r="G204" s="7" t="s">
        <v>34</v>
      </c>
      <c r="H204" s="7" t="s">
        <v>179</v>
      </c>
      <c r="I204" s="7" t="s">
        <v>180</v>
      </c>
      <c r="J204" s="7" t="s">
        <v>619</v>
      </c>
      <c r="K204" s="7" t="s">
        <v>620</v>
      </c>
      <c r="L204" s="7" t="s">
        <v>5</v>
      </c>
      <c r="M204" s="13">
        <v>42152</v>
      </c>
      <c r="N204" s="13">
        <v>49456</v>
      </c>
      <c r="O204" s="7">
        <v>1</v>
      </c>
      <c r="P204" s="14">
        <v>1.5</v>
      </c>
      <c r="Q204" s="14">
        <v>2.8220000000000001</v>
      </c>
      <c r="R204" s="15">
        <v>0.214764079</v>
      </c>
      <c r="S204" s="7" t="s">
        <v>39</v>
      </c>
      <c r="T204" s="7" t="s">
        <v>39</v>
      </c>
      <c r="U204" s="16" t="s">
        <v>39</v>
      </c>
      <c r="V204" s="16" t="s">
        <v>621</v>
      </c>
      <c r="W204" s="16" t="s">
        <v>181</v>
      </c>
      <c r="X204" s="17">
        <v>1</v>
      </c>
      <c r="Y204" s="84">
        <f t="shared" si="8"/>
        <v>73050</v>
      </c>
      <c r="Z204" s="75">
        <f>IF(IFERROR(MATCH(E204,CONV_CAISO_Gen_List!C:C,0),FALSE),1,0)</f>
        <v>1</v>
      </c>
      <c r="AA204" s="86">
        <f t="shared" si="9"/>
        <v>2.8220000000000001</v>
      </c>
    </row>
    <row r="205" spans="2:27" x14ac:dyDescent="0.25">
      <c r="B205" s="7">
        <v>200</v>
      </c>
      <c r="C205" s="7" t="s">
        <v>649</v>
      </c>
      <c r="D205" s="7" t="s">
        <v>650</v>
      </c>
      <c r="E205" s="7"/>
      <c r="F205" s="7" t="s">
        <v>33</v>
      </c>
      <c r="G205" s="7" t="s">
        <v>34</v>
      </c>
      <c r="H205" s="7" t="s">
        <v>83</v>
      </c>
      <c r="I205" s="7" t="s">
        <v>84</v>
      </c>
      <c r="J205" s="7" t="s">
        <v>619</v>
      </c>
      <c r="K205" s="7" t="s">
        <v>624</v>
      </c>
      <c r="L205" s="7" t="s">
        <v>7</v>
      </c>
      <c r="M205" s="13">
        <v>42490</v>
      </c>
      <c r="N205" s="13">
        <v>49794</v>
      </c>
      <c r="O205" s="7">
        <v>1</v>
      </c>
      <c r="P205" s="14">
        <v>2</v>
      </c>
      <c r="Q205" s="14">
        <v>3.75318</v>
      </c>
      <c r="R205" s="15">
        <v>0.21422260300000001</v>
      </c>
      <c r="S205" s="7" t="s">
        <v>39</v>
      </c>
      <c r="T205" s="7" t="s">
        <v>39</v>
      </c>
      <c r="U205" s="16" t="s">
        <v>39</v>
      </c>
      <c r="V205" s="16" t="s">
        <v>621</v>
      </c>
      <c r="W205" s="16" t="s">
        <v>84</v>
      </c>
      <c r="X205" s="17">
        <v>0.84</v>
      </c>
      <c r="Y205" s="84">
        <f t="shared" si="8"/>
        <v>73050</v>
      </c>
      <c r="Z205" s="75">
        <f>IF(IFERROR(MATCH(E205,CONV_CAISO_Gen_List!C:C,0),FALSE),1,0)</f>
        <v>0</v>
      </c>
      <c r="AA205" s="86">
        <f t="shared" si="9"/>
        <v>3.1526711999999999</v>
      </c>
    </row>
    <row r="206" spans="2:27" x14ac:dyDescent="0.25">
      <c r="B206" s="7">
        <v>201</v>
      </c>
      <c r="C206" s="7" t="s">
        <v>651</v>
      </c>
      <c r="D206" s="7" t="s">
        <v>652</v>
      </c>
      <c r="E206" s="7"/>
      <c r="F206" s="7" t="s">
        <v>33</v>
      </c>
      <c r="G206" s="7" t="s">
        <v>34</v>
      </c>
      <c r="H206" s="7" t="s">
        <v>134</v>
      </c>
      <c r="I206" s="7" t="s">
        <v>84</v>
      </c>
      <c r="J206" s="7" t="s">
        <v>619</v>
      </c>
      <c r="K206" s="7" t="s">
        <v>620</v>
      </c>
      <c r="L206" s="7" t="s">
        <v>7</v>
      </c>
      <c r="M206" s="13">
        <v>42401</v>
      </c>
      <c r="N206" s="13">
        <v>49705</v>
      </c>
      <c r="O206" s="7">
        <v>1</v>
      </c>
      <c r="P206" s="14">
        <v>1.75</v>
      </c>
      <c r="Q206" s="14">
        <v>3.4306019999999999</v>
      </c>
      <c r="R206" s="15">
        <v>0.22378356199999999</v>
      </c>
      <c r="S206" s="7" t="s">
        <v>39</v>
      </c>
      <c r="T206" s="7" t="s">
        <v>39</v>
      </c>
      <c r="U206" s="16" t="s">
        <v>39</v>
      </c>
      <c r="V206" s="16" t="s">
        <v>621</v>
      </c>
      <c r="W206" s="16" t="s">
        <v>84</v>
      </c>
      <c r="X206" s="17">
        <v>0.84</v>
      </c>
      <c r="Y206" s="84">
        <f t="shared" si="8"/>
        <v>73050</v>
      </c>
      <c r="Z206" s="75">
        <f>IF(IFERROR(MATCH(E206,CONV_CAISO_Gen_List!C:C,0),FALSE),1,0)</f>
        <v>0</v>
      </c>
      <c r="AA206" s="86">
        <f t="shared" si="9"/>
        <v>2.88170568</v>
      </c>
    </row>
    <row r="207" spans="2:27" x14ac:dyDescent="0.25">
      <c r="B207" s="7">
        <v>202</v>
      </c>
      <c r="C207" s="7" t="s">
        <v>653</v>
      </c>
      <c r="D207" s="7" t="s">
        <v>654</v>
      </c>
      <c r="E207" s="7"/>
      <c r="F207" s="7" t="s">
        <v>33</v>
      </c>
      <c r="G207" s="7" t="s">
        <v>34</v>
      </c>
      <c r="H207" s="7" t="s">
        <v>655</v>
      </c>
      <c r="I207" s="7" t="s">
        <v>50</v>
      </c>
      <c r="J207" s="7" t="s">
        <v>619</v>
      </c>
      <c r="K207" s="7" t="s">
        <v>624</v>
      </c>
      <c r="L207" s="7" t="s">
        <v>7</v>
      </c>
      <c r="M207" s="13">
        <v>42452</v>
      </c>
      <c r="N207" s="13">
        <v>49756</v>
      </c>
      <c r="O207" s="7">
        <v>1</v>
      </c>
      <c r="P207" s="14">
        <v>1.52</v>
      </c>
      <c r="Q207" s="14">
        <v>2.9020709999999998</v>
      </c>
      <c r="R207" s="15">
        <v>0.21795173900000001</v>
      </c>
      <c r="S207" s="7" t="s">
        <v>39</v>
      </c>
      <c r="T207" s="7" t="s">
        <v>39</v>
      </c>
      <c r="U207" s="16" t="s">
        <v>39</v>
      </c>
      <c r="V207" s="16" t="s">
        <v>621</v>
      </c>
      <c r="W207" s="16" t="s">
        <v>51</v>
      </c>
      <c r="X207" s="17">
        <v>0.84</v>
      </c>
      <c r="Y207" s="84">
        <f t="shared" si="8"/>
        <v>73050</v>
      </c>
      <c r="Z207" s="75">
        <f>IF(IFERROR(MATCH(E207,CONV_CAISO_Gen_List!C:C,0),FALSE),1,0)</f>
        <v>0</v>
      </c>
      <c r="AA207" s="86">
        <f t="shared" si="9"/>
        <v>2.4377396399999998</v>
      </c>
    </row>
    <row r="208" spans="2:27" x14ac:dyDescent="0.25">
      <c r="B208" s="7">
        <v>203</v>
      </c>
      <c r="C208" s="7" t="s">
        <v>656</v>
      </c>
      <c r="D208" s="7" t="s">
        <v>657</v>
      </c>
      <c r="E208" s="7" t="s">
        <v>658</v>
      </c>
      <c r="F208" s="7" t="s">
        <v>33</v>
      </c>
      <c r="G208" s="7" t="s">
        <v>34</v>
      </c>
      <c r="H208" s="7" t="s">
        <v>134</v>
      </c>
      <c r="I208" s="7" t="s">
        <v>84</v>
      </c>
      <c r="J208" s="7" t="s">
        <v>619</v>
      </c>
      <c r="K208" s="7" t="s">
        <v>620</v>
      </c>
      <c r="L208" s="7" t="s">
        <v>5</v>
      </c>
      <c r="M208" s="13">
        <v>40298</v>
      </c>
      <c r="N208" s="13">
        <v>47602</v>
      </c>
      <c r="O208" s="7">
        <v>1</v>
      </c>
      <c r="P208" s="14">
        <v>5</v>
      </c>
      <c r="Q208" s="14">
        <v>9</v>
      </c>
      <c r="R208" s="15">
        <v>0.20547945200000001</v>
      </c>
      <c r="S208" s="7" t="s">
        <v>39</v>
      </c>
      <c r="T208" s="7" t="s">
        <v>39</v>
      </c>
      <c r="U208" s="16" t="s">
        <v>39</v>
      </c>
      <c r="V208" s="16" t="s">
        <v>621</v>
      </c>
      <c r="W208" s="16" t="s">
        <v>84</v>
      </c>
      <c r="X208" s="17">
        <v>1</v>
      </c>
      <c r="Y208" s="84">
        <f t="shared" si="8"/>
        <v>73050</v>
      </c>
      <c r="Z208" s="75">
        <f>IF(IFERROR(MATCH(E208,CONV_CAISO_Gen_List!C:C,0),FALSE),1,0)</f>
        <v>1</v>
      </c>
      <c r="AA208" s="86">
        <f t="shared" si="9"/>
        <v>9</v>
      </c>
    </row>
    <row r="209" spans="2:27" x14ac:dyDescent="0.25">
      <c r="B209" s="7">
        <v>204</v>
      </c>
      <c r="C209" s="7" t="s">
        <v>659</v>
      </c>
      <c r="D209" s="7" t="s">
        <v>660</v>
      </c>
      <c r="E209" s="7"/>
      <c r="F209" s="7" t="s">
        <v>33</v>
      </c>
      <c r="G209" s="7" t="s">
        <v>34</v>
      </c>
      <c r="H209" s="7" t="s">
        <v>141</v>
      </c>
      <c r="I209" s="7" t="s">
        <v>62</v>
      </c>
      <c r="J209" s="7" t="s">
        <v>619</v>
      </c>
      <c r="K209" s="7" t="s">
        <v>620</v>
      </c>
      <c r="L209" s="7" t="s">
        <v>7</v>
      </c>
      <c r="M209" s="13">
        <v>42548</v>
      </c>
      <c r="N209" s="13">
        <v>49852</v>
      </c>
      <c r="O209" s="7">
        <v>1</v>
      </c>
      <c r="P209" s="14">
        <v>0.5</v>
      </c>
      <c r="Q209" s="14">
        <v>0.92888099999999996</v>
      </c>
      <c r="R209" s="15">
        <v>0.212073288</v>
      </c>
      <c r="S209" s="7" t="s">
        <v>39</v>
      </c>
      <c r="T209" s="7" t="s">
        <v>39</v>
      </c>
      <c r="U209" s="16" t="s">
        <v>39</v>
      </c>
      <c r="V209" s="16" t="s">
        <v>621</v>
      </c>
      <c r="W209" s="16" t="s">
        <v>62</v>
      </c>
      <c r="X209" s="17">
        <v>0.84</v>
      </c>
      <c r="Y209" s="84">
        <f t="shared" si="8"/>
        <v>73050</v>
      </c>
      <c r="Z209" s="75">
        <f>IF(IFERROR(MATCH(E209,CONV_CAISO_Gen_List!C:C,0),FALSE),1,0)</f>
        <v>0</v>
      </c>
      <c r="AA209" s="86">
        <f t="shared" si="9"/>
        <v>0.78026003999999993</v>
      </c>
    </row>
    <row r="210" spans="2:27" x14ac:dyDescent="0.25">
      <c r="B210" s="7">
        <v>205</v>
      </c>
      <c r="C210" s="7" t="s">
        <v>661</v>
      </c>
      <c r="D210" s="7" t="s">
        <v>662</v>
      </c>
      <c r="E210" s="7"/>
      <c r="F210" s="7" t="s">
        <v>33</v>
      </c>
      <c r="G210" s="7" t="s">
        <v>34</v>
      </c>
      <c r="H210" s="7" t="s">
        <v>134</v>
      </c>
      <c r="I210" s="7" t="s">
        <v>84</v>
      </c>
      <c r="J210" s="7" t="s">
        <v>619</v>
      </c>
      <c r="K210" s="7" t="s">
        <v>624</v>
      </c>
      <c r="L210" s="7" t="s">
        <v>7</v>
      </c>
      <c r="M210" s="13">
        <v>42475</v>
      </c>
      <c r="N210" s="13">
        <v>49779</v>
      </c>
      <c r="O210" s="7">
        <v>1</v>
      </c>
      <c r="P210" s="14">
        <v>2</v>
      </c>
      <c r="Q210" s="14">
        <v>4.6669999999999998</v>
      </c>
      <c r="R210" s="15">
        <v>0.26638127900000003</v>
      </c>
      <c r="S210" s="7" t="s">
        <v>39</v>
      </c>
      <c r="T210" s="7" t="s">
        <v>39</v>
      </c>
      <c r="U210" s="16" t="s">
        <v>39</v>
      </c>
      <c r="V210" s="16" t="s">
        <v>621</v>
      </c>
      <c r="W210" s="16" t="s">
        <v>84</v>
      </c>
      <c r="X210" s="17">
        <v>0.84</v>
      </c>
      <c r="Y210" s="84">
        <f t="shared" si="8"/>
        <v>73050</v>
      </c>
      <c r="Z210" s="75">
        <f>IF(IFERROR(MATCH(E210,CONV_CAISO_Gen_List!C:C,0),FALSE),1,0)</f>
        <v>0</v>
      </c>
      <c r="AA210" s="86">
        <f t="shared" si="9"/>
        <v>3.9202799999999995</v>
      </c>
    </row>
    <row r="211" spans="2:27" x14ac:dyDescent="0.25">
      <c r="B211" s="7">
        <v>206</v>
      </c>
      <c r="C211" s="7" t="s">
        <v>663</v>
      </c>
      <c r="D211" s="7" t="s">
        <v>664</v>
      </c>
      <c r="E211" s="7"/>
      <c r="F211" s="7" t="s">
        <v>33</v>
      </c>
      <c r="G211" s="7" t="s">
        <v>34</v>
      </c>
      <c r="H211" s="7" t="s">
        <v>179</v>
      </c>
      <c r="I211" s="7" t="s">
        <v>180</v>
      </c>
      <c r="J211" s="7" t="s">
        <v>619</v>
      </c>
      <c r="K211" s="7" t="s">
        <v>624</v>
      </c>
      <c r="L211" s="7" t="s">
        <v>7</v>
      </c>
      <c r="M211" s="13">
        <v>42548</v>
      </c>
      <c r="N211" s="13">
        <v>49852</v>
      </c>
      <c r="O211" s="7">
        <v>1</v>
      </c>
      <c r="P211" s="14">
        <v>2</v>
      </c>
      <c r="Q211" s="14">
        <v>4.6219999999999999</v>
      </c>
      <c r="R211" s="15">
        <v>0.26381278499999999</v>
      </c>
      <c r="S211" s="7" t="s">
        <v>39</v>
      </c>
      <c r="T211" s="7" t="s">
        <v>39</v>
      </c>
      <c r="U211" s="16" t="s">
        <v>39</v>
      </c>
      <c r="V211" s="16" t="s">
        <v>621</v>
      </c>
      <c r="W211" s="16" t="s">
        <v>181</v>
      </c>
      <c r="X211" s="17">
        <v>0.84</v>
      </c>
      <c r="Y211" s="84">
        <f t="shared" si="8"/>
        <v>73050</v>
      </c>
      <c r="Z211" s="75">
        <f>IF(IFERROR(MATCH(E211,CONV_CAISO_Gen_List!C:C,0),FALSE),1,0)</f>
        <v>0</v>
      </c>
      <c r="AA211" s="86">
        <f t="shared" si="9"/>
        <v>3.8824799999999997</v>
      </c>
    </row>
    <row r="212" spans="2:27" x14ac:dyDescent="0.25">
      <c r="B212" s="7">
        <v>207</v>
      </c>
      <c r="C212" s="7" t="s">
        <v>665</v>
      </c>
      <c r="D212" s="7" t="s">
        <v>666</v>
      </c>
      <c r="E212" s="7"/>
      <c r="F212" s="7" t="s">
        <v>33</v>
      </c>
      <c r="G212" s="7" t="s">
        <v>34</v>
      </c>
      <c r="H212" s="7" t="s">
        <v>305</v>
      </c>
      <c r="I212" s="7" t="s">
        <v>50</v>
      </c>
      <c r="J212" s="7" t="s">
        <v>619</v>
      </c>
      <c r="K212" s="7" t="s">
        <v>624</v>
      </c>
      <c r="L212" s="7" t="s">
        <v>7</v>
      </c>
      <c r="M212" s="13">
        <v>42675</v>
      </c>
      <c r="N212" s="13">
        <v>49979</v>
      </c>
      <c r="O212" s="7">
        <v>1</v>
      </c>
      <c r="P212" s="14">
        <v>0.5</v>
      </c>
      <c r="Q212" s="14">
        <v>1.04156</v>
      </c>
      <c r="R212" s="15">
        <v>0.23779908699999999</v>
      </c>
      <c r="S212" s="7" t="s">
        <v>39</v>
      </c>
      <c r="T212" s="7" t="s">
        <v>39</v>
      </c>
      <c r="U212" s="16" t="s">
        <v>39</v>
      </c>
      <c r="V212" s="16" t="s">
        <v>621</v>
      </c>
      <c r="W212" s="16" t="s">
        <v>51</v>
      </c>
      <c r="X212" s="17">
        <v>0.84</v>
      </c>
      <c r="Y212" s="84">
        <f t="shared" si="8"/>
        <v>73050</v>
      </c>
      <c r="Z212" s="75">
        <f>IF(IFERROR(MATCH(E212,CONV_CAISO_Gen_List!C:C,0),FALSE),1,0)</f>
        <v>0</v>
      </c>
      <c r="AA212" s="86">
        <f t="shared" si="9"/>
        <v>0.87491039999999998</v>
      </c>
    </row>
    <row r="213" spans="2:27" x14ac:dyDescent="0.25">
      <c r="B213" s="7">
        <v>208</v>
      </c>
      <c r="C213" s="7" t="s">
        <v>667</v>
      </c>
      <c r="D213" s="7" t="s">
        <v>668</v>
      </c>
      <c r="E213" s="7"/>
      <c r="F213" s="7" t="s">
        <v>33</v>
      </c>
      <c r="G213" s="7" t="s">
        <v>34</v>
      </c>
      <c r="H213" s="7" t="s">
        <v>669</v>
      </c>
      <c r="I213" s="7" t="s">
        <v>670</v>
      </c>
      <c r="J213" s="7" t="s">
        <v>619</v>
      </c>
      <c r="K213" s="7" t="s">
        <v>620</v>
      </c>
      <c r="L213" s="7" t="s">
        <v>5</v>
      </c>
      <c r="M213" s="13">
        <v>39244</v>
      </c>
      <c r="N213" s="13">
        <v>73050</v>
      </c>
      <c r="O213" s="7">
        <v>1</v>
      </c>
      <c r="P213" s="14">
        <v>0.11</v>
      </c>
      <c r="Q213" s="14">
        <v>0</v>
      </c>
      <c r="R213" s="15">
        <v>0</v>
      </c>
      <c r="S213" s="7" t="s">
        <v>39</v>
      </c>
      <c r="T213" s="7" t="s">
        <v>39</v>
      </c>
      <c r="U213" s="16" t="s">
        <v>39</v>
      </c>
      <c r="V213" s="16" t="s">
        <v>621</v>
      </c>
      <c r="W213" s="16" t="s">
        <v>41</v>
      </c>
      <c r="X213" s="17">
        <v>1</v>
      </c>
      <c r="Y213" s="84">
        <f t="shared" si="8"/>
        <v>73050</v>
      </c>
      <c r="Z213" s="75">
        <f>IF(IFERROR(MATCH(E213,CONV_CAISO_Gen_List!C:C,0),FALSE),1,0)</f>
        <v>0</v>
      </c>
      <c r="AA213" s="86">
        <f t="shared" si="9"/>
        <v>0</v>
      </c>
    </row>
    <row r="214" spans="2:27" x14ac:dyDescent="0.25">
      <c r="B214" s="7">
        <v>209</v>
      </c>
      <c r="C214" s="7" t="s">
        <v>671</v>
      </c>
      <c r="D214" s="7" t="s">
        <v>672</v>
      </c>
      <c r="E214" s="7"/>
      <c r="F214" s="7" t="s">
        <v>33</v>
      </c>
      <c r="G214" s="7" t="s">
        <v>34</v>
      </c>
      <c r="H214" s="7" t="s">
        <v>62</v>
      </c>
      <c r="I214" s="7" t="s">
        <v>62</v>
      </c>
      <c r="J214" s="7" t="s">
        <v>619</v>
      </c>
      <c r="K214" s="7" t="s">
        <v>620</v>
      </c>
      <c r="L214" s="7" t="s">
        <v>5</v>
      </c>
      <c r="M214" s="13">
        <v>40169</v>
      </c>
      <c r="N214" s="13">
        <v>73050</v>
      </c>
      <c r="O214" s="7">
        <v>1</v>
      </c>
      <c r="P214" s="14">
        <v>2</v>
      </c>
      <c r="Q214" s="14">
        <v>2.9826172080000002</v>
      </c>
      <c r="R214" s="15">
        <v>0.17024070799999999</v>
      </c>
      <c r="S214" s="7" t="s">
        <v>39</v>
      </c>
      <c r="T214" s="7" t="s">
        <v>39</v>
      </c>
      <c r="U214" s="16" t="s">
        <v>39</v>
      </c>
      <c r="V214" s="16" t="s">
        <v>621</v>
      </c>
      <c r="W214" s="16" t="s">
        <v>62</v>
      </c>
      <c r="X214" s="17">
        <v>1</v>
      </c>
      <c r="Y214" s="84">
        <f t="shared" si="8"/>
        <v>73050</v>
      </c>
      <c r="Z214" s="75">
        <f>IF(IFERROR(MATCH(E214,CONV_CAISO_Gen_List!C:C,0),FALSE),1,0)</f>
        <v>0</v>
      </c>
      <c r="AA214" s="86">
        <f t="shared" si="9"/>
        <v>2.9826172080000002</v>
      </c>
    </row>
    <row r="215" spans="2:27" x14ac:dyDescent="0.25">
      <c r="B215" s="7">
        <v>210</v>
      </c>
      <c r="C215" s="7" t="s">
        <v>673</v>
      </c>
      <c r="D215" s="7" t="s">
        <v>674</v>
      </c>
      <c r="E215" s="7" t="s">
        <v>675</v>
      </c>
      <c r="F215" s="7" t="s">
        <v>33</v>
      </c>
      <c r="G215" s="7" t="s">
        <v>34</v>
      </c>
      <c r="H215" s="7" t="s">
        <v>134</v>
      </c>
      <c r="I215" s="7" t="s">
        <v>84</v>
      </c>
      <c r="J215" s="7" t="s">
        <v>619</v>
      </c>
      <c r="K215" s="7" t="s">
        <v>620</v>
      </c>
      <c r="L215" s="7" t="s">
        <v>5</v>
      </c>
      <c r="M215" s="13">
        <v>40786</v>
      </c>
      <c r="N215" s="13">
        <v>73050</v>
      </c>
      <c r="O215" s="7">
        <v>1</v>
      </c>
      <c r="P215" s="14">
        <v>15</v>
      </c>
      <c r="Q215" s="14">
        <v>30.211927970000001</v>
      </c>
      <c r="R215" s="15">
        <v>0.229923348</v>
      </c>
      <c r="S215" s="7" t="s">
        <v>39</v>
      </c>
      <c r="T215" s="7" t="s">
        <v>39</v>
      </c>
      <c r="U215" s="16" t="s">
        <v>39</v>
      </c>
      <c r="V215" s="16" t="s">
        <v>621</v>
      </c>
      <c r="W215" s="16" t="s">
        <v>84</v>
      </c>
      <c r="X215" s="17">
        <v>1</v>
      </c>
      <c r="Y215" s="84">
        <f t="shared" si="8"/>
        <v>73050</v>
      </c>
      <c r="Z215" s="75">
        <f>IF(IFERROR(MATCH(E215,CONV_CAISO_Gen_List!C:C,0),FALSE),1,0)</f>
        <v>1</v>
      </c>
      <c r="AA215" s="86">
        <f t="shared" si="9"/>
        <v>30.211927970000001</v>
      </c>
    </row>
    <row r="216" spans="2:27" x14ac:dyDescent="0.25">
      <c r="B216" s="7">
        <v>211</v>
      </c>
      <c r="C216" s="7" t="s">
        <v>676</v>
      </c>
      <c r="D216" s="7" t="s">
        <v>677</v>
      </c>
      <c r="E216" s="7" t="s">
        <v>678</v>
      </c>
      <c r="F216" s="7" t="s">
        <v>33</v>
      </c>
      <c r="G216" s="7" t="s">
        <v>34</v>
      </c>
      <c r="H216" s="7" t="s">
        <v>134</v>
      </c>
      <c r="I216" s="7" t="s">
        <v>84</v>
      </c>
      <c r="J216" s="7" t="s">
        <v>619</v>
      </c>
      <c r="K216" s="7" t="s">
        <v>620</v>
      </c>
      <c r="L216" s="7" t="s">
        <v>5</v>
      </c>
      <c r="M216" s="13">
        <v>40810</v>
      </c>
      <c r="N216" s="13">
        <v>73050</v>
      </c>
      <c r="O216" s="7">
        <v>1</v>
      </c>
      <c r="P216" s="14">
        <v>15</v>
      </c>
      <c r="Q216" s="14">
        <v>30.141318649999999</v>
      </c>
      <c r="R216" s="15">
        <v>0.22938598700000001</v>
      </c>
      <c r="S216" s="7" t="s">
        <v>39</v>
      </c>
      <c r="T216" s="7" t="s">
        <v>39</v>
      </c>
      <c r="U216" s="16" t="s">
        <v>39</v>
      </c>
      <c r="V216" s="16" t="s">
        <v>621</v>
      </c>
      <c r="W216" s="16" t="s">
        <v>84</v>
      </c>
      <c r="X216" s="17">
        <v>1</v>
      </c>
      <c r="Y216" s="84">
        <f t="shared" si="8"/>
        <v>73050</v>
      </c>
      <c r="Z216" s="75">
        <f>IF(IFERROR(MATCH(E216,CONV_CAISO_Gen_List!C:C,0),FALSE),1,0)</f>
        <v>1</v>
      </c>
      <c r="AA216" s="86">
        <f t="shared" si="9"/>
        <v>30.141318649999999</v>
      </c>
    </row>
    <row r="217" spans="2:27" x14ac:dyDescent="0.25">
      <c r="B217" s="7">
        <v>212</v>
      </c>
      <c r="C217" s="7" t="s">
        <v>679</v>
      </c>
      <c r="D217" s="7" t="s">
        <v>680</v>
      </c>
      <c r="E217" s="7" t="s">
        <v>681</v>
      </c>
      <c r="F217" s="7" t="s">
        <v>33</v>
      </c>
      <c r="G217" s="7" t="s">
        <v>34</v>
      </c>
      <c r="H217" s="7" t="s">
        <v>134</v>
      </c>
      <c r="I217" s="7" t="s">
        <v>84</v>
      </c>
      <c r="J217" s="7" t="s">
        <v>619</v>
      </c>
      <c r="K217" s="7" t="s">
        <v>620</v>
      </c>
      <c r="L217" s="7" t="s">
        <v>5</v>
      </c>
      <c r="M217" s="13">
        <v>41178</v>
      </c>
      <c r="N217" s="13">
        <v>73050</v>
      </c>
      <c r="O217" s="7">
        <v>1</v>
      </c>
      <c r="P217" s="14">
        <v>20</v>
      </c>
      <c r="Q217" s="14">
        <v>40.266502459999998</v>
      </c>
      <c r="R217" s="15">
        <v>0.22983163500000001</v>
      </c>
      <c r="S217" s="7" t="s">
        <v>39</v>
      </c>
      <c r="T217" s="7" t="s">
        <v>39</v>
      </c>
      <c r="U217" s="16" t="s">
        <v>39</v>
      </c>
      <c r="V217" s="16" t="s">
        <v>621</v>
      </c>
      <c r="W217" s="16" t="s">
        <v>84</v>
      </c>
      <c r="X217" s="17">
        <v>1</v>
      </c>
      <c r="Y217" s="84">
        <f t="shared" si="8"/>
        <v>73050</v>
      </c>
      <c r="Z217" s="75">
        <f>IF(IFERROR(MATCH(E217,CONV_CAISO_Gen_List!C:C,0),FALSE),1,0)</f>
        <v>1</v>
      </c>
      <c r="AA217" s="86">
        <f t="shared" si="9"/>
        <v>40.266502459999998</v>
      </c>
    </row>
    <row r="218" spans="2:27" x14ac:dyDescent="0.25">
      <c r="B218" s="7">
        <v>213</v>
      </c>
      <c r="C218" s="7" t="s">
        <v>682</v>
      </c>
      <c r="D218" s="7" t="s">
        <v>683</v>
      </c>
      <c r="E218" s="7" t="s">
        <v>684</v>
      </c>
      <c r="F218" s="7" t="s">
        <v>33</v>
      </c>
      <c r="G218" s="7" t="s">
        <v>34</v>
      </c>
      <c r="H218" s="7" t="s">
        <v>134</v>
      </c>
      <c r="I218" s="7" t="s">
        <v>84</v>
      </c>
      <c r="J218" s="7" t="s">
        <v>619</v>
      </c>
      <c r="K218" s="7" t="s">
        <v>620</v>
      </c>
      <c r="L218" s="7" t="s">
        <v>5</v>
      </c>
      <c r="M218" s="13">
        <v>41079</v>
      </c>
      <c r="N218" s="13">
        <v>73050</v>
      </c>
      <c r="O218" s="7">
        <v>1</v>
      </c>
      <c r="P218" s="14">
        <v>20</v>
      </c>
      <c r="Q218" s="14">
        <v>43.461742630000003</v>
      </c>
      <c r="R218" s="15">
        <v>0.24806930699999999</v>
      </c>
      <c r="S218" s="7" t="s">
        <v>39</v>
      </c>
      <c r="T218" s="7" t="s">
        <v>39</v>
      </c>
      <c r="U218" s="16" t="s">
        <v>39</v>
      </c>
      <c r="V218" s="16" t="s">
        <v>621</v>
      </c>
      <c r="W218" s="16" t="s">
        <v>84</v>
      </c>
      <c r="X218" s="17">
        <v>1</v>
      </c>
      <c r="Y218" s="84">
        <f t="shared" si="8"/>
        <v>73050</v>
      </c>
      <c r="Z218" s="75">
        <f>IF(IFERROR(MATCH(E218,CONV_CAISO_Gen_List!C:C,0),FALSE),1,0)</f>
        <v>1</v>
      </c>
      <c r="AA218" s="86">
        <f t="shared" si="9"/>
        <v>43.461742630000003</v>
      </c>
    </row>
    <row r="219" spans="2:27" x14ac:dyDescent="0.25">
      <c r="B219" s="7">
        <v>214</v>
      </c>
      <c r="C219" s="7" t="s">
        <v>685</v>
      </c>
      <c r="D219" s="7" t="s">
        <v>686</v>
      </c>
      <c r="E219" s="7" t="s">
        <v>687</v>
      </c>
      <c r="F219" s="7" t="s">
        <v>33</v>
      </c>
      <c r="G219" s="7" t="s">
        <v>34</v>
      </c>
      <c r="H219" s="7" t="s">
        <v>134</v>
      </c>
      <c r="I219" s="7" t="s">
        <v>84</v>
      </c>
      <c r="J219" s="7" t="s">
        <v>619</v>
      </c>
      <c r="K219" s="7" t="s">
        <v>620</v>
      </c>
      <c r="L219" s="7" t="s">
        <v>5</v>
      </c>
      <c r="M219" s="13">
        <v>41087</v>
      </c>
      <c r="N219" s="13">
        <v>73050</v>
      </c>
      <c r="O219" s="7">
        <v>1</v>
      </c>
      <c r="P219" s="14">
        <v>20</v>
      </c>
      <c r="Q219" s="14">
        <v>43.76602244</v>
      </c>
      <c r="R219" s="15">
        <v>0.24980606399999999</v>
      </c>
      <c r="S219" s="7" t="s">
        <v>39</v>
      </c>
      <c r="T219" s="7" t="s">
        <v>39</v>
      </c>
      <c r="U219" s="16" t="s">
        <v>39</v>
      </c>
      <c r="V219" s="16" t="s">
        <v>621</v>
      </c>
      <c r="W219" s="16" t="s">
        <v>84</v>
      </c>
      <c r="X219" s="17">
        <v>1</v>
      </c>
      <c r="Y219" s="84">
        <f t="shared" si="8"/>
        <v>73050</v>
      </c>
      <c r="Z219" s="75">
        <f>IF(IFERROR(MATCH(E219,CONV_CAISO_Gen_List!C:C,0),FALSE),1,0)</f>
        <v>1</v>
      </c>
      <c r="AA219" s="86">
        <f t="shared" si="9"/>
        <v>43.76602244</v>
      </c>
    </row>
    <row r="220" spans="2:27" x14ac:dyDescent="0.25">
      <c r="B220" s="7">
        <v>215</v>
      </c>
      <c r="C220" s="7" t="s">
        <v>688</v>
      </c>
      <c r="D220" s="7" t="s">
        <v>689</v>
      </c>
      <c r="E220" s="7" t="s">
        <v>690</v>
      </c>
      <c r="F220" s="7" t="s">
        <v>33</v>
      </c>
      <c r="G220" s="7" t="s">
        <v>34</v>
      </c>
      <c r="H220" s="7" t="s">
        <v>134</v>
      </c>
      <c r="I220" s="7" t="s">
        <v>84</v>
      </c>
      <c r="J220" s="7" t="s">
        <v>619</v>
      </c>
      <c r="K220" s="7" t="s">
        <v>620</v>
      </c>
      <c r="L220" s="7" t="s">
        <v>5</v>
      </c>
      <c r="M220" s="13">
        <v>41090</v>
      </c>
      <c r="N220" s="13">
        <v>73050</v>
      </c>
      <c r="O220" s="7">
        <v>1</v>
      </c>
      <c r="P220" s="14">
        <v>10</v>
      </c>
      <c r="Q220" s="14">
        <v>21.728584619999999</v>
      </c>
      <c r="R220" s="15">
        <v>0.24804320299999999</v>
      </c>
      <c r="S220" s="7" t="s">
        <v>39</v>
      </c>
      <c r="T220" s="7" t="s">
        <v>39</v>
      </c>
      <c r="U220" s="16" t="s">
        <v>39</v>
      </c>
      <c r="V220" s="16" t="s">
        <v>621</v>
      </c>
      <c r="W220" s="16" t="s">
        <v>84</v>
      </c>
      <c r="X220" s="17">
        <v>1</v>
      </c>
      <c r="Y220" s="84">
        <f t="shared" si="8"/>
        <v>73050</v>
      </c>
      <c r="Z220" s="75">
        <f>IF(IFERROR(MATCH(E220,CONV_CAISO_Gen_List!C:C,0),FALSE),1,0)</f>
        <v>1</v>
      </c>
      <c r="AA220" s="86">
        <f t="shared" si="9"/>
        <v>21.728584619999999</v>
      </c>
    </row>
    <row r="221" spans="2:27" x14ac:dyDescent="0.25">
      <c r="B221" s="7">
        <v>216</v>
      </c>
      <c r="C221" s="7" t="s">
        <v>691</v>
      </c>
      <c r="D221" s="7" t="s">
        <v>692</v>
      </c>
      <c r="E221" s="7" t="s">
        <v>693</v>
      </c>
      <c r="F221" s="7" t="s">
        <v>33</v>
      </c>
      <c r="G221" s="7" t="s">
        <v>34</v>
      </c>
      <c r="H221" s="7" t="s">
        <v>134</v>
      </c>
      <c r="I221" s="7" t="s">
        <v>84</v>
      </c>
      <c r="J221" s="7" t="s">
        <v>619</v>
      </c>
      <c r="K221" s="7" t="s">
        <v>620</v>
      </c>
      <c r="L221" s="7" t="s">
        <v>5</v>
      </c>
      <c r="M221" s="13">
        <v>41449</v>
      </c>
      <c r="N221" s="13">
        <v>73050</v>
      </c>
      <c r="O221" s="7">
        <v>1</v>
      </c>
      <c r="P221" s="14">
        <v>20</v>
      </c>
      <c r="Q221" s="14">
        <v>45.58605902</v>
      </c>
      <c r="R221" s="15">
        <v>0.26019440100000002</v>
      </c>
      <c r="S221" s="7" t="s">
        <v>39</v>
      </c>
      <c r="T221" s="7" t="s">
        <v>39</v>
      </c>
      <c r="U221" s="16" t="s">
        <v>39</v>
      </c>
      <c r="V221" s="16" t="s">
        <v>621</v>
      </c>
      <c r="W221" s="16" t="s">
        <v>84</v>
      </c>
      <c r="X221" s="17">
        <v>1</v>
      </c>
      <c r="Y221" s="84">
        <f t="shared" si="8"/>
        <v>73050</v>
      </c>
      <c r="Z221" s="75">
        <f>IF(IFERROR(MATCH(E221,CONV_CAISO_Gen_List!C:C,0),FALSE),1,0)</f>
        <v>1</v>
      </c>
      <c r="AA221" s="86">
        <f t="shared" si="9"/>
        <v>45.58605902</v>
      </c>
    </row>
    <row r="222" spans="2:27" x14ac:dyDescent="0.25">
      <c r="B222" s="7">
        <v>217</v>
      </c>
      <c r="C222" s="7" t="s">
        <v>694</v>
      </c>
      <c r="D222" s="7" t="s">
        <v>695</v>
      </c>
      <c r="E222" s="7" t="s">
        <v>696</v>
      </c>
      <c r="F222" s="7" t="s">
        <v>33</v>
      </c>
      <c r="G222" s="7" t="s">
        <v>34</v>
      </c>
      <c r="H222" s="7" t="s">
        <v>134</v>
      </c>
      <c r="I222" s="7" t="s">
        <v>84</v>
      </c>
      <c r="J222" s="7" t="s">
        <v>619</v>
      </c>
      <c r="K222" s="7" t="s">
        <v>620</v>
      </c>
      <c r="L222" s="7" t="s">
        <v>5</v>
      </c>
      <c r="M222" s="13">
        <v>41449</v>
      </c>
      <c r="N222" s="13">
        <v>73050</v>
      </c>
      <c r="O222" s="7">
        <v>1</v>
      </c>
      <c r="P222" s="14">
        <v>10</v>
      </c>
      <c r="Q222" s="14">
        <v>22.43061934</v>
      </c>
      <c r="R222" s="15">
        <v>0.25605729799999999</v>
      </c>
      <c r="S222" s="7" t="s">
        <v>39</v>
      </c>
      <c r="T222" s="7" t="s">
        <v>39</v>
      </c>
      <c r="U222" s="16" t="s">
        <v>39</v>
      </c>
      <c r="V222" s="16" t="s">
        <v>621</v>
      </c>
      <c r="W222" s="16" t="s">
        <v>84</v>
      </c>
      <c r="X222" s="17">
        <v>1</v>
      </c>
      <c r="Y222" s="84">
        <f t="shared" si="8"/>
        <v>73050</v>
      </c>
      <c r="Z222" s="75">
        <f>IF(IFERROR(MATCH(E222,CONV_CAISO_Gen_List!C:C,0),FALSE),1,0)</f>
        <v>1</v>
      </c>
      <c r="AA222" s="86">
        <f t="shared" si="9"/>
        <v>22.43061934</v>
      </c>
    </row>
    <row r="223" spans="2:27" x14ac:dyDescent="0.25">
      <c r="B223" s="7">
        <v>218</v>
      </c>
      <c r="C223" s="7" t="s">
        <v>697</v>
      </c>
      <c r="D223" s="7" t="s">
        <v>698</v>
      </c>
      <c r="E223" s="7" t="s">
        <v>699</v>
      </c>
      <c r="F223" s="7" t="s">
        <v>33</v>
      </c>
      <c r="G223" s="7" t="s">
        <v>34</v>
      </c>
      <c r="H223" s="7" t="s">
        <v>628</v>
      </c>
      <c r="I223" s="7" t="s">
        <v>84</v>
      </c>
      <c r="J223" s="7" t="s">
        <v>619</v>
      </c>
      <c r="K223" s="7" t="s">
        <v>624</v>
      </c>
      <c r="L223" s="7" t="s">
        <v>5</v>
      </c>
      <c r="M223" s="13">
        <v>41535</v>
      </c>
      <c r="N223" s="13">
        <v>73050</v>
      </c>
      <c r="O223" s="7">
        <v>1</v>
      </c>
      <c r="P223" s="14">
        <v>20</v>
      </c>
      <c r="Q223" s="14">
        <v>52.015699669999997</v>
      </c>
      <c r="R223" s="15">
        <v>0.29689326300000002</v>
      </c>
      <c r="S223" s="7" t="s">
        <v>39</v>
      </c>
      <c r="T223" s="7" t="s">
        <v>39</v>
      </c>
      <c r="U223" s="16" t="s">
        <v>39</v>
      </c>
      <c r="V223" s="16" t="s">
        <v>621</v>
      </c>
      <c r="W223" s="16" t="s">
        <v>84</v>
      </c>
      <c r="X223" s="17">
        <v>1</v>
      </c>
      <c r="Y223" s="84">
        <f t="shared" si="8"/>
        <v>73050</v>
      </c>
      <c r="Z223" s="75">
        <f>IF(IFERROR(MATCH(E223,CONV_CAISO_Gen_List!C:C,0),FALSE),1,0)</f>
        <v>1</v>
      </c>
      <c r="AA223" s="86">
        <f t="shared" si="9"/>
        <v>52.015699669999997</v>
      </c>
    </row>
    <row r="224" spans="2:27" x14ac:dyDescent="0.25">
      <c r="B224" s="7">
        <v>219</v>
      </c>
      <c r="C224" s="7" t="s">
        <v>700</v>
      </c>
      <c r="D224" s="7" t="s">
        <v>701</v>
      </c>
      <c r="E224" s="7"/>
      <c r="F224" s="7" t="s">
        <v>33</v>
      </c>
      <c r="G224" s="7" t="s">
        <v>34</v>
      </c>
      <c r="H224" s="7" t="s">
        <v>62</v>
      </c>
      <c r="I224" s="7" t="s">
        <v>62</v>
      </c>
      <c r="J224" s="7" t="s">
        <v>619</v>
      </c>
      <c r="K224" s="7" t="s">
        <v>624</v>
      </c>
      <c r="L224" s="7" t="s">
        <v>7</v>
      </c>
      <c r="M224" s="13">
        <v>42521</v>
      </c>
      <c r="N224" s="13">
        <v>49825</v>
      </c>
      <c r="O224" s="7">
        <v>1</v>
      </c>
      <c r="P224" s="14">
        <v>2.1</v>
      </c>
      <c r="Q224" s="14">
        <v>5.5735970000000004</v>
      </c>
      <c r="R224" s="15">
        <v>0.30297874499999999</v>
      </c>
      <c r="S224" s="7" t="s">
        <v>39</v>
      </c>
      <c r="T224" s="7" t="s">
        <v>39</v>
      </c>
      <c r="U224" s="16" t="s">
        <v>39</v>
      </c>
      <c r="V224" s="16" t="s">
        <v>621</v>
      </c>
      <c r="W224" s="16" t="s">
        <v>62</v>
      </c>
      <c r="X224" s="17">
        <v>0.84</v>
      </c>
      <c r="Y224" s="84">
        <f t="shared" si="8"/>
        <v>73050</v>
      </c>
      <c r="Z224" s="75">
        <f>IF(IFERROR(MATCH(E224,CONV_CAISO_Gen_List!C:C,0),FALSE),1,0)</f>
        <v>0</v>
      </c>
      <c r="AA224" s="86">
        <f t="shared" si="9"/>
        <v>4.68182148</v>
      </c>
    </row>
    <row r="225" spans="2:27" x14ac:dyDescent="0.25">
      <c r="B225" s="7">
        <v>220</v>
      </c>
      <c r="C225" s="7" t="s">
        <v>702</v>
      </c>
      <c r="D225" s="7" t="s">
        <v>703</v>
      </c>
      <c r="E225" s="7"/>
      <c r="F225" s="7" t="s">
        <v>33</v>
      </c>
      <c r="G225" s="7" t="s">
        <v>34</v>
      </c>
      <c r="H225" s="7" t="s">
        <v>628</v>
      </c>
      <c r="I225" s="7" t="s">
        <v>84</v>
      </c>
      <c r="J225" s="7" t="s">
        <v>619</v>
      </c>
      <c r="K225" s="7" t="s">
        <v>624</v>
      </c>
      <c r="L225" s="7" t="s">
        <v>7</v>
      </c>
      <c r="M225" s="13">
        <v>42840</v>
      </c>
      <c r="N225" s="13">
        <v>50144</v>
      </c>
      <c r="O225" s="7">
        <v>1</v>
      </c>
      <c r="P225" s="14">
        <v>1.88</v>
      </c>
      <c r="Q225" s="14">
        <v>4.6013260999999996</v>
      </c>
      <c r="R225" s="15">
        <v>0.27939656200000001</v>
      </c>
      <c r="S225" s="7" t="s">
        <v>39</v>
      </c>
      <c r="T225" s="7" t="s">
        <v>39</v>
      </c>
      <c r="U225" s="16" t="s">
        <v>39</v>
      </c>
      <c r="V225" s="16" t="s">
        <v>621</v>
      </c>
      <c r="W225" s="16" t="s">
        <v>84</v>
      </c>
      <c r="X225" s="17">
        <v>0.84</v>
      </c>
      <c r="Y225" s="84">
        <f t="shared" si="8"/>
        <v>73050</v>
      </c>
      <c r="Z225" s="75">
        <f>IF(IFERROR(MATCH(E225,CONV_CAISO_Gen_List!C:C,0),FALSE),1,0)</f>
        <v>0</v>
      </c>
      <c r="AA225" s="86">
        <f t="shared" si="9"/>
        <v>3.8651139239999996</v>
      </c>
    </row>
    <row r="226" spans="2:27" x14ac:dyDescent="0.25">
      <c r="B226" s="7">
        <v>221</v>
      </c>
      <c r="C226" s="7" t="s">
        <v>704</v>
      </c>
      <c r="D226" s="7" t="s">
        <v>705</v>
      </c>
      <c r="E226" s="7"/>
      <c r="F226" s="7" t="s">
        <v>33</v>
      </c>
      <c r="G226" s="7" t="s">
        <v>34</v>
      </c>
      <c r="H226" s="7" t="s">
        <v>83</v>
      </c>
      <c r="I226" s="7" t="s">
        <v>84</v>
      </c>
      <c r="J226" s="7" t="s">
        <v>619</v>
      </c>
      <c r="K226" s="7" t="s">
        <v>624</v>
      </c>
      <c r="L226" s="7" t="s">
        <v>7</v>
      </c>
      <c r="M226" s="13">
        <v>42917</v>
      </c>
      <c r="N226" s="13">
        <v>48440</v>
      </c>
      <c r="O226" s="7">
        <v>1</v>
      </c>
      <c r="P226" s="14">
        <v>20</v>
      </c>
      <c r="Q226" s="14">
        <v>54.947000000000003</v>
      </c>
      <c r="R226" s="15">
        <v>0.31362442899999998</v>
      </c>
      <c r="S226" s="7" t="s">
        <v>39</v>
      </c>
      <c r="T226" s="7" t="s">
        <v>39</v>
      </c>
      <c r="U226" s="16" t="s">
        <v>39</v>
      </c>
      <c r="V226" s="16" t="s">
        <v>621</v>
      </c>
      <c r="W226" s="16" t="s">
        <v>84</v>
      </c>
      <c r="X226" s="17">
        <v>0.84</v>
      </c>
      <c r="Y226" s="84">
        <f t="shared" si="8"/>
        <v>73050</v>
      </c>
      <c r="Z226" s="75">
        <f>IF(IFERROR(MATCH(E226,CONV_CAISO_Gen_List!C:C,0),FALSE),1,0)</f>
        <v>0</v>
      </c>
      <c r="AA226" s="86">
        <f t="shared" si="9"/>
        <v>46.155479999999997</v>
      </c>
    </row>
    <row r="227" spans="2:27" x14ac:dyDescent="0.25">
      <c r="B227" s="7">
        <v>222</v>
      </c>
      <c r="C227" s="7" t="s">
        <v>706</v>
      </c>
      <c r="D227" s="7" t="s">
        <v>707</v>
      </c>
      <c r="E227" s="7" t="s">
        <v>708</v>
      </c>
      <c r="F227" s="7" t="s">
        <v>33</v>
      </c>
      <c r="G227" s="7" t="s">
        <v>34</v>
      </c>
      <c r="H227" s="7" t="s">
        <v>94</v>
      </c>
      <c r="I227" s="7" t="s">
        <v>709</v>
      </c>
      <c r="J227" s="7" t="s">
        <v>619</v>
      </c>
      <c r="K227" s="7" t="s">
        <v>624</v>
      </c>
      <c r="L227" s="7" t="s">
        <v>5</v>
      </c>
      <c r="M227" s="13">
        <v>42688</v>
      </c>
      <c r="N227" s="13">
        <v>50037</v>
      </c>
      <c r="O227" s="7">
        <v>1</v>
      </c>
      <c r="P227" s="14">
        <v>11.4</v>
      </c>
      <c r="Q227" s="14">
        <v>29.7</v>
      </c>
      <c r="R227" s="15">
        <v>0.29740446999999998</v>
      </c>
      <c r="S227" s="7" t="s">
        <v>39</v>
      </c>
      <c r="T227" s="7" t="s">
        <v>39</v>
      </c>
      <c r="U227" s="16" t="s">
        <v>39</v>
      </c>
      <c r="V227" s="16" t="s">
        <v>621</v>
      </c>
      <c r="W227" s="16" t="s">
        <v>41</v>
      </c>
      <c r="X227" s="17">
        <v>1</v>
      </c>
      <c r="Y227" s="84">
        <f t="shared" si="8"/>
        <v>73050</v>
      </c>
      <c r="Z227" s="75">
        <f>IF(IFERROR(MATCH(E227,CONV_CAISO_Gen_List!C:C,0),FALSE),1,0)</f>
        <v>0</v>
      </c>
      <c r="AA227" s="86">
        <f t="shared" si="9"/>
        <v>29.7</v>
      </c>
    </row>
    <row r="228" spans="2:27" x14ac:dyDescent="0.25">
      <c r="B228" s="7">
        <v>223</v>
      </c>
      <c r="C228" s="7" t="s">
        <v>710</v>
      </c>
      <c r="D228" s="7" t="s">
        <v>711</v>
      </c>
      <c r="E228" s="7" t="s">
        <v>712</v>
      </c>
      <c r="F228" s="7" t="s">
        <v>33</v>
      </c>
      <c r="G228" s="7" t="s">
        <v>34</v>
      </c>
      <c r="H228" s="7" t="s">
        <v>134</v>
      </c>
      <c r="I228" s="7" t="s">
        <v>84</v>
      </c>
      <c r="J228" s="7" t="s">
        <v>619</v>
      </c>
      <c r="K228" s="7" t="s">
        <v>624</v>
      </c>
      <c r="L228" s="7" t="s">
        <v>5</v>
      </c>
      <c r="M228" s="13">
        <v>42752</v>
      </c>
      <c r="N228" s="13">
        <v>50101</v>
      </c>
      <c r="O228" s="7">
        <v>1</v>
      </c>
      <c r="P228" s="14">
        <v>10</v>
      </c>
      <c r="Q228" s="14">
        <v>25.91</v>
      </c>
      <c r="R228" s="15">
        <v>0.29577625600000002</v>
      </c>
      <c r="S228" s="7" t="s">
        <v>39</v>
      </c>
      <c r="T228" s="7" t="s">
        <v>39</v>
      </c>
      <c r="U228" s="16" t="s">
        <v>39</v>
      </c>
      <c r="V228" s="16" t="s">
        <v>621</v>
      </c>
      <c r="W228" s="16" t="s">
        <v>84</v>
      </c>
      <c r="X228" s="17">
        <v>1</v>
      </c>
      <c r="Y228" s="84">
        <f t="shared" si="8"/>
        <v>73050</v>
      </c>
      <c r="Z228" s="75">
        <f>IF(IFERROR(MATCH(E228,CONV_CAISO_Gen_List!C:C,0),FALSE),1,0)</f>
        <v>0</v>
      </c>
      <c r="AA228" s="86">
        <f t="shared" si="9"/>
        <v>25.91</v>
      </c>
    </row>
    <row r="229" spans="2:27" x14ac:dyDescent="0.25">
      <c r="B229" s="7">
        <v>224</v>
      </c>
      <c r="C229" s="7" t="s">
        <v>713</v>
      </c>
      <c r="D229" s="7" t="s">
        <v>714</v>
      </c>
      <c r="E229" s="7" t="s">
        <v>712</v>
      </c>
      <c r="F229" s="7" t="s">
        <v>33</v>
      </c>
      <c r="G229" s="7" t="s">
        <v>34</v>
      </c>
      <c r="H229" s="7" t="s">
        <v>715</v>
      </c>
      <c r="I229" s="7" t="s">
        <v>291</v>
      </c>
      <c r="J229" s="7" t="s">
        <v>619</v>
      </c>
      <c r="K229" s="7" t="s">
        <v>624</v>
      </c>
      <c r="L229" s="7" t="s">
        <v>5</v>
      </c>
      <c r="M229" s="13">
        <v>42936</v>
      </c>
      <c r="N229" s="13">
        <v>50285</v>
      </c>
      <c r="O229" s="7">
        <v>1</v>
      </c>
      <c r="P229" s="14">
        <v>20</v>
      </c>
      <c r="Q229" s="14">
        <v>51.36</v>
      </c>
      <c r="R229" s="15">
        <v>0.29315068500000002</v>
      </c>
      <c r="S229" s="7" t="s">
        <v>39</v>
      </c>
      <c r="T229" s="7" t="s">
        <v>39</v>
      </c>
      <c r="U229" s="16" t="s">
        <v>39</v>
      </c>
      <c r="V229" s="16" t="s">
        <v>621</v>
      </c>
      <c r="W229" s="16" t="s">
        <v>292</v>
      </c>
      <c r="X229" s="17">
        <v>1</v>
      </c>
      <c r="Y229" s="84">
        <f t="shared" si="8"/>
        <v>73050</v>
      </c>
      <c r="Z229" s="75">
        <f>IF(IFERROR(MATCH(E229,CONV_CAISO_Gen_List!C:C,0),FALSE),1,0)</f>
        <v>0</v>
      </c>
      <c r="AA229" s="86">
        <f t="shared" si="9"/>
        <v>51.36</v>
      </c>
    </row>
    <row r="230" spans="2:27" x14ac:dyDescent="0.25">
      <c r="B230" s="7">
        <v>225</v>
      </c>
      <c r="C230" s="7" t="s">
        <v>716</v>
      </c>
      <c r="D230" s="7" t="s">
        <v>717</v>
      </c>
      <c r="E230" s="7" t="s">
        <v>718</v>
      </c>
      <c r="F230" s="7" t="s">
        <v>33</v>
      </c>
      <c r="G230" s="7" t="s">
        <v>34</v>
      </c>
      <c r="H230" s="7" t="s">
        <v>628</v>
      </c>
      <c r="I230" s="7" t="s">
        <v>84</v>
      </c>
      <c r="J230" s="7" t="s">
        <v>619</v>
      </c>
      <c r="K230" s="7" t="s">
        <v>624</v>
      </c>
      <c r="L230" s="7" t="s">
        <v>5</v>
      </c>
      <c r="M230" s="13">
        <v>42752</v>
      </c>
      <c r="N230" s="13">
        <v>50101</v>
      </c>
      <c r="O230" s="7">
        <v>1</v>
      </c>
      <c r="P230" s="14">
        <v>7.9</v>
      </c>
      <c r="Q230" s="14">
        <v>19.71</v>
      </c>
      <c r="R230" s="15">
        <v>0.28481012700000002</v>
      </c>
      <c r="S230" s="7" t="s">
        <v>39</v>
      </c>
      <c r="T230" s="7" t="s">
        <v>39</v>
      </c>
      <c r="U230" s="16" t="s">
        <v>39</v>
      </c>
      <c r="V230" s="16" t="s">
        <v>621</v>
      </c>
      <c r="W230" s="16" t="s">
        <v>84</v>
      </c>
      <c r="X230" s="17">
        <v>1</v>
      </c>
      <c r="Y230" s="84">
        <f t="shared" si="8"/>
        <v>73050</v>
      </c>
      <c r="Z230" s="75">
        <f>IF(IFERROR(MATCH(E230,CONV_CAISO_Gen_List!C:C,0),FALSE),1,0)</f>
        <v>0</v>
      </c>
      <c r="AA230" s="86">
        <f t="shared" si="9"/>
        <v>19.71</v>
      </c>
    </row>
    <row r="231" spans="2:27" x14ac:dyDescent="0.25">
      <c r="B231" s="7">
        <v>226</v>
      </c>
      <c r="C231" s="7" t="s">
        <v>719</v>
      </c>
      <c r="D231" s="7" t="s">
        <v>720</v>
      </c>
      <c r="E231" s="7" t="s">
        <v>721</v>
      </c>
      <c r="F231" s="7" t="s">
        <v>33</v>
      </c>
      <c r="G231" s="7" t="s">
        <v>34</v>
      </c>
      <c r="H231" s="7" t="s">
        <v>134</v>
      </c>
      <c r="I231" s="7" t="s">
        <v>84</v>
      </c>
      <c r="J231" s="7" t="s">
        <v>619</v>
      </c>
      <c r="K231" s="7" t="s">
        <v>624</v>
      </c>
      <c r="L231" s="7" t="s">
        <v>5</v>
      </c>
      <c r="M231" s="13">
        <v>42752</v>
      </c>
      <c r="N231" s="13">
        <v>50101</v>
      </c>
      <c r="O231" s="7">
        <v>1</v>
      </c>
      <c r="P231" s="14">
        <v>10</v>
      </c>
      <c r="Q231" s="14">
        <v>25.91</v>
      </c>
      <c r="R231" s="15">
        <v>0.29577625600000002</v>
      </c>
      <c r="S231" s="7" t="s">
        <v>39</v>
      </c>
      <c r="T231" s="7" t="s">
        <v>39</v>
      </c>
      <c r="U231" s="16" t="s">
        <v>39</v>
      </c>
      <c r="V231" s="16" t="s">
        <v>621</v>
      </c>
      <c r="W231" s="16" t="s">
        <v>84</v>
      </c>
      <c r="X231" s="17">
        <v>1</v>
      </c>
      <c r="Y231" s="84">
        <f t="shared" si="8"/>
        <v>73050</v>
      </c>
      <c r="Z231" s="75">
        <f>IF(IFERROR(MATCH(E231,CONV_CAISO_Gen_List!C:C,0),FALSE),1,0)</f>
        <v>0</v>
      </c>
      <c r="AA231" s="86">
        <f t="shared" si="9"/>
        <v>25.91</v>
      </c>
    </row>
    <row r="232" spans="2:27" x14ac:dyDescent="0.25">
      <c r="B232" s="7">
        <v>227</v>
      </c>
      <c r="C232" s="7" t="s">
        <v>722</v>
      </c>
      <c r="D232" s="7" t="s">
        <v>723</v>
      </c>
      <c r="E232" s="7" t="s">
        <v>724</v>
      </c>
      <c r="F232" s="7" t="s">
        <v>33</v>
      </c>
      <c r="G232" s="7" t="s">
        <v>34</v>
      </c>
      <c r="H232" s="7" t="s">
        <v>628</v>
      </c>
      <c r="I232" s="7" t="s">
        <v>84</v>
      </c>
      <c r="J232" s="7" t="s">
        <v>619</v>
      </c>
      <c r="K232" s="7" t="s">
        <v>624</v>
      </c>
      <c r="L232" s="7" t="s">
        <v>5</v>
      </c>
      <c r="M232" s="13">
        <v>42752</v>
      </c>
      <c r="N232" s="13">
        <v>50101</v>
      </c>
      <c r="O232" s="7">
        <v>1</v>
      </c>
      <c r="P232" s="14">
        <v>7.9</v>
      </c>
      <c r="Q232" s="14">
        <v>19.71</v>
      </c>
      <c r="R232" s="15">
        <v>0.28481012700000002</v>
      </c>
      <c r="S232" s="7" t="s">
        <v>39</v>
      </c>
      <c r="T232" s="7" t="s">
        <v>39</v>
      </c>
      <c r="U232" s="16" t="s">
        <v>39</v>
      </c>
      <c r="V232" s="16" t="s">
        <v>621</v>
      </c>
      <c r="W232" s="16" t="s">
        <v>84</v>
      </c>
      <c r="X232" s="17">
        <v>1</v>
      </c>
      <c r="Y232" s="84">
        <f t="shared" si="8"/>
        <v>73050</v>
      </c>
      <c r="Z232" s="75">
        <f>IF(IFERROR(MATCH(E232,CONV_CAISO_Gen_List!C:C,0),FALSE),1,0)</f>
        <v>0</v>
      </c>
      <c r="AA232" s="86">
        <f t="shared" si="9"/>
        <v>19.71</v>
      </c>
    </row>
    <row r="233" spans="2:27" x14ac:dyDescent="0.25">
      <c r="B233" s="7">
        <v>228</v>
      </c>
      <c r="C233" s="7" t="s">
        <v>725</v>
      </c>
      <c r="D233" s="7" t="s">
        <v>726</v>
      </c>
      <c r="E233" s="7"/>
      <c r="F233" s="7" t="s">
        <v>33</v>
      </c>
      <c r="G233" s="7" t="s">
        <v>34</v>
      </c>
      <c r="H233" s="7" t="s">
        <v>727</v>
      </c>
      <c r="I233" s="7" t="s">
        <v>50</v>
      </c>
      <c r="J233" s="7" t="s">
        <v>619</v>
      </c>
      <c r="K233" s="7" t="s">
        <v>624</v>
      </c>
      <c r="L233" s="7" t="s">
        <v>7</v>
      </c>
      <c r="M233" s="13">
        <v>42728</v>
      </c>
      <c r="N233" s="13">
        <v>50032</v>
      </c>
      <c r="O233" s="7">
        <v>1</v>
      </c>
      <c r="P233" s="14">
        <v>1.25</v>
      </c>
      <c r="Q233" s="14">
        <v>3.048143</v>
      </c>
      <c r="R233" s="15">
        <v>0.27836922400000003</v>
      </c>
      <c r="S233" s="7" t="s">
        <v>39</v>
      </c>
      <c r="T233" s="7" t="s">
        <v>39</v>
      </c>
      <c r="U233" s="16" t="s">
        <v>39</v>
      </c>
      <c r="V233" s="16" t="s">
        <v>621</v>
      </c>
      <c r="W233" s="16" t="s">
        <v>51</v>
      </c>
      <c r="X233" s="17">
        <v>0.84</v>
      </c>
      <c r="Y233" s="84">
        <f t="shared" si="8"/>
        <v>73050</v>
      </c>
      <c r="Z233" s="75">
        <f>IF(IFERROR(MATCH(E233,CONV_CAISO_Gen_List!C:C,0),FALSE),1,0)</f>
        <v>0</v>
      </c>
      <c r="AA233" s="86">
        <f t="shared" si="9"/>
        <v>2.56044012</v>
      </c>
    </row>
    <row r="234" spans="2:27" x14ac:dyDescent="0.25">
      <c r="B234" s="7">
        <v>229</v>
      </c>
      <c r="C234" s="7" t="s">
        <v>728</v>
      </c>
      <c r="D234" s="7" t="s">
        <v>729</v>
      </c>
      <c r="E234" s="7"/>
      <c r="F234" s="7" t="s">
        <v>33</v>
      </c>
      <c r="G234" s="7" t="s">
        <v>34</v>
      </c>
      <c r="H234" s="7" t="s">
        <v>118</v>
      </c>
      <c r="I234" s="7" t="s">
        <v>119</v>
      </c>
      <c r="J234" s="7" t="s">
        <v>619</v>
      </c>
      <c r="K234" s="7" t="s">
        <v>624</v>
      </c>
      <c r="L234" s="7" t="s">
        <v>7</v>
      </c>
      <c r="M234" s="13">
        <v>42979</v>
      </c>
      <c r="N234" s="13">
        <v>50283</v>
      </c>
      <c r="O234" s="7">
        <v>1</v>
      </c>
      <c r="P234" s="14">
        <v>2.2999999999999998</v>
      </c>
      <c r="Q234" s="14">
        <v>5.4480468000000002</v>
      </c>
      <c r="R234" s="15">
        <v>0.27040136999999997</v>
      </c>
      <c r="S234" s="7" t="s">
        <v>39</v>
      </c>
      <c r="T234" s="7" t="s">
        <v>39</v>
      </c>
      <c r="U234" s="16" t="s">
        <v>39</v>
      </c>
      <c r="V234" s="16" t="s">
        <v>621</v>
      </c>
      <c r="W234" s="16" t="s">
        <v>41</v>
      </c>
      <c r="X234" s="17">
        <v>0.84</v>
      </c>
      <c r="Y234" s="84">
        <f t="shared" si="8"/>
        <v>73050</v>
      </c>
      <c r="Z234" s="75">
        <f>IF(IFERROR(MATCH(E234,CONV_CAISO_Gen_List!C:C,0),FALSE),1,0)</f>
        <v>0</v>
      </c>
      <c r="AA234" s="86">
        <f t="shared" si="9"/>
        <v>4.5763593120000001</v>
      </c>
    </row>
    <row r="235" spans="2:27" x14ac:dyDescent="0.25">
      <c r="B235" s="7">
        <v>230</v>
      </c>
      <c r="C235" s="7" t="s">
        <v>730</v>
      </c>
      <c r="D235" s="7" t="s">
        <v>731</v>
      </c>
      <c r="E235" s="7"/>
      <c r="F235" s="7" t="s">
        <v>33</v>
      </c>
      <c r="G235" s="7" t="s">
        <v>34</v>
      </c>
      <c r="H235" s="7" t="s">
        <v>655</v>
      </c>
      <c r="I235" s="7" t="s">
        <v>50</v>
      </c>
      <c r="J235" s="7" t="s">
        <v>619</v>
      </c>
      <c r="K235" s="7" t="s">
        <v>624</v>
      </c>
      <c r="L235" s="7" t="s">
        <v>7</v>
      </c>
      <c r="M235" s="13">
        <v>42805</v>
      </c>
      <c r="N235" s="13">
        <v>50109</v>
      </c>
      <c r="O235" s="7">
        <v>1</v>
      </c>
      <c r="P235" s="14">
        <v>0.75</v>
      </c>
      <c r="Q235" s="14">
        <v>1.772597</v>
      </c>
      <c r="R235" s="15">
        <v>0.26980167399999999</v>
      </c>
      <c r="S235" s="7" t="s">
        <v>39</v>
      </c>
      <c r="T235" s="7" t="s">
        <v>39</v>
      </c>
      <c r="U235" s="16" t="s">
        <v>39</v>
      </c>
      <c r="V235" s="16" t="s">
        <v>621</v>
      </c>
      <c r="W235" s="16" t="s">
        <v>51</v>
      </c>
      <c r="X235" s="17">
        <v>0.84</v>
      </c>
      <c r="Y235" s="84">
        <f t="shared" si="8"/>
        <v>73050</v>
      </c>
      <c r="Z235" s="75">
        <f>IF(IFERROR(MATCH(E235,CONV_CAISO_Gen_List!C:C,0),FALSE),1,0)</f>
        <v>0</v>
      </c>
      <c r="AA235" s="86">
        <f t="shared" si="9"/>
        <v>1.4889814799999999</v>
      </c>
    </row>
    <row r="236" spans="2:27" x14ac:dyDescent="0.25">
      <c r="B236" s="7">
        <v>231</v>
      </c>
      <c r="C236" s="7" t="s">
        <v>732</v>
      </c>
      <c r="D236" s="7" t="s">
        <v>733</v>
      </c>
      <c r="E236" s="7"/>
      <c r="F236" s="7" t="s">
        <v>33</v>
      </c>
      <c r="G236" s="7" t="s">
        <v>34</v>
      </c>
      <c r="H236" s="7" t="s">
        <v>295</v>
      </c>
      <c r="I236" s="7" t="s">
        <v>296</v>
      </c>
      <c r="J236" s="7" t="s">
        <v>619</v>
      </c>
      <c r="K236" s="7" t="s">
        <v>624</v>
      </c>
      <c r="L236" s="7" t="s">
        <v>7</v>
      </c>
      <c r="M236" s="13">
        <v>42805</v>
      </c>
      <c r="N236" s="13">
        <v>50109</v>
      </c>
      <c r="O236" s="7">
        <v>1</v>
      </c>
      <c r="P236" s="14">
        <v>0.5</v>
      </c>
      <c r="Q236" s="14">
        <v>1.0837509999999999</v>
      </c>
      <c r="R236" s="15">
        <v>0.24743173500000001</v>
      </c>
      <c r="S236" s="7" t="s">
        <v>39</v>
      </c>
      <c r="T236" s="7" t="s">
        <v>39</v>
      </c>
      <c r="U236" s="16" t="s">
        <v>39</v>
      </c>
      <c r="V236" s="16" t="s">
        <v>621</v>
      </c>
      <c r="W236" s="16" t="s">
        <v>297</v>
      </c>
      <c r="X236" s="17">
        <v>0.84</v>
      </c>
      <c r="Y236" s="84">
        <f t="shared" si="8"/>
        <v>73050</v>
      </c>
      <c r="Z236" s="75">
        <f>IF(IFERROR(MATCH(E236,CONV_CAISO_Gen_List!C:C,0),FALSE),1,0)</f>
        <v>0</v>
      </c>
      <c r="AA236" s="86">
        <f t="shared" si="9"/>
        <v>0.91035083999999988</v>
      </c>
    </row>
    <row r="237" spans="2:27" x14ac:dyDescent="0.25">
      <c r="B237" s="7">
        <v>232</v>
      </c>
      <c r="C237" s="7" t="s">
        <v>734</v>
      </c>
      <c r="D237" s="7" t="s">
        <v>735</v>
      </c>
      <c r="E237" s="7" t="s">
        <v>736</v>
      </c>
      <c r="F237" s="7" t="s">
        <v>33</v>
      </c>
      <c r="G237" s="7" t="s">
        <v>34</v>
      </c>
      <c r="H237" s="7" t="s">
        <v>126</v>
      </c>
      <c r="I237" s="7" t="s">
        <v>127</v>
      </c>
      <c r="J237" s="7" t="s">
        <v>619</v>
      </c>
      <c r="K237" s="7" t="s">
        <v>624</v>
      </c>
      <c r="L237" s="7" t="s">
        <v>5</v>
      </c>
      <c r="M237" s="13">
        <v>41639</v>
      </c>
      <c r="N237" s="13">
        <v>48943</v>
      </c>
      <c r="O237" s="7">
        <v>1</v>
      </c>
      <c r="P237" s="14">
        <v>1.5</v>
      </c>
      <c r="Q237" s="14">
        <v>2.0979999999999999</v>
      </c>
      <c r="R237" s="15">
        <v>0.15966514500000001</v>
      </c>
      <c r="S237" s="7" t="s">
        <v>39</v>
      </c>
      <c r="T237" s="7" t="s">
        <v>39</v>
      </c>
      <c r="U237" s="16" t="s">
        <v>39</v>
      </c>
      <c r="V237" s="16" t="s">
        <v>621</v>
      </c>
      <c r="W237" s="16" t="s">
        <v>41</v>
      </c>
      <c r="X237" s="17">
        <v>1</v>
      </c>
      <c r="Y237" s="84">
        <f t="shared" si="8"/>
        <v>73050</v>
      </c>
      <c r="Z237" s="75">
        <f>IF(IFERROR(MATCH(E237,CONV_CAISO_Gen_List!C:C,0),FALSE),1,0)</f>
        <v>1</v>
      </c>
      <c r="AA237" s="86">
        <f t="shared" si="9"/>
        <v>2.0979999999999999</v>
      </c>
    </row>
    <row r="238" spans="2:27" x14ac:dyDescent="0.25">
      <c r="B238" s="7">
        <v>233</v>
      </c>
      <c r="C238" s="7" t="s">
        <v>737</v>
      </c>
      <c r="D238" s="7" t="s">
        <v>738</v>
      </c>
      <c r="E238" s="7" t="s">
        <v>739</v>
      </c>
      <c r="F238" s="7" t="s">
        <v>33</v>
      </c>
      <c r="G238" s="7" t="s">
        <v>34</v>
      </c>
      <c r="H238" s="7" t="s">
        <v>75</v>
      </c>
      <c r="I238" s="7" t="s">
        <v>62</v>
      </c>
      <c r="J238" s="7" t="s">
        <v>619</v>
      </c>
      <c r="K238" s="7" t="s">
        <v>624</v>
      </c>
      <c r="L238" s="7" t="s">
        <v>5</v>
      </c>
      <c r="M238" s="13">
        <v>41675</v>
      </c>
      <c r="N238" s="13">
        <v>48979</v>
      </c>
      <c r="O238" s="7">
        <v>1</v>
      </c>
      <c r="P238" s="14">
        <v>1.5</v>
      </c>
      <c r="Q238" s="14">
        <v>2.1</v>
      </c>
      <c r="R238" s="15">
        <v>0.159817352</v>
      </c>
      <c r="S238" s="7" t="s">
        <v>39</v>
      </c>
      <c r="T238" s="7" t="s">
        <v>39</v>
      </c>
      <c r="U238" s="16" t="s">
        <v>39</v>
      </c>
      <c r="V238" s="16" t="s">
        <v>621</v>
      </c>
      <c r="W238" s="16" t="s">
        <v>62</v>
      </c>
      <c r="X238" s="17">
        <v>1</v>
      </c>
      <c r="Y238" s="84">
        <f t="shared" si="8"/>
        <v>73050</v>
      </c>
      <c r="Z238" s="75">
        <f>IF(IFERROR(MATCH(E238,CONV_CAISO_Gen_List!C:C,0),FALSE),1,0)</f>
        <v>1</v>
      </c>
      <c r="AA238" s="86">
        <f t="shared" si="9"/>
        <v>2.1</v>
      </c>
    </row>
    <row r="239" spans="2:27" x14ac:dyDescent="0.25">
      <c r="B239" s="7">
        <v>234</v>
      </c>
      <c r="C239" s="7" t="s">
        <v>740</v>
      </c>
      <c r="D239" s="7" t="s">
        <v>741</v>
      </c>
      <c r="E239" s="7" t="s">
        <v>742</v>
      </c>
      <c r="F239" s="7" t="s">
        <v>33</v>
      </c>
      <c r="G239" s="7" t="s">
        <v>34</v>
      </c>
      <c r="H239" s="7" t="s">
        <v>83</v>
      </c>
      <c r="I239" s="7" t="s">
        <v>84</v>
      </c>
      <c r="J239" s="7" t="s">
        <v>619</v>
      </c>
      <c r="K239" s="7" t="s">
        <v>624</v>
      </c>
      <c r="L239" s="7" t="s">
        <v>5</v>
      </c>
      <c r="M239" s="13">
        <v>41743</v>
      </c>
      <c r="N239" s="13">
        <v>49120</v>
      </c>
      <c r="O239" s="7">
        <v>1</v>
      </c>
      <c r="P239" s="14">
        <v>12</v>
      </c>
      <c r="Q239" s="14">
        <v>28</v>
      </c>
      <c r="R239" s="15">
        <v>0.26636225299999999</v>
      </c>
      <c r="S239" s="7" t="s">
        <v>39</v>
      </c>
      <c r="T239" s="7" t="s">
        <v>39</v>
      </c>
      <c r="U239" s="16" t="s">
        <v>39</v>
      </c>
      <c r="V239" s="16" t="s">
        <v>621</v>
      </c>
      <c r="W239" s="16" t="s">
        <v>84</v>
      </c>
      <c r="X239" s="17">
        <v>1</v>
      </c>
      <c r="Y239" s="84">
        <f t="shared" si="8"/>
        <v>73050</v>
      </c>
      <c r="Z239" s="75">
        <f>IF(IFERROR(MATCH(E239,CONV_CAISO_Gen_List!C:C,0),FALSE),1,0)</f>
        <v>1</v>
      </c>
      <c r="AA239" s="86">
        <f t="shared" si="9"/>
        <v>28</v>
      </c>
    </row>
    <row r="240" spans="2:27" x14ac:dyDescent="0.25">
      <c r="B240" s="7">
        <v>235</v>
      </c>
      <c r="C240" s="7" t="s">
        <v>743</v>
      </c>
      <c r="D240" s="7" t="s">
        <v>744</v>
      </c>
      <c r="E240" s="7"/>
      <c r="F240" s="7" t="s">
        <v>33</v>
      </c>
      <c r="G240" s="7" t="s">
        <v>34</v>
      </c>
      <c r="H240" s="7" t="s">
        <v>105</v>
      </c>
      <c r="I240" s="7" t="s">
        <v>106</v>
      </c>
      <c r="J240" s="7" t="s">
        <v>619</v>
      </c>
      <c r="K240" s="7" t="s">
        <v>624</v>
      </c>
      <c r="L240" s="7" t="s">
        <v>5</v>
      </c>
      <c r="M240" s="13">
        <v>41703</v>
      </c>
      <c r="N240" s="13">
        <v>49007</v>
      </c>
      <c r="O240" s="7">
        <v>1</v>
      </c>
      <c r="P240" s="14">
        <v>1.5</v>
      </c>
      <c r="Q240" s="14">
        <v>2.1</v>
      </c>
      <c r="R240" s="15">
        <v>0.159817352</v>
      </c>
      <c r="S240" s="7" t="s">
        <v>39</v>
      </c>
      <c r="T240" s="7" t="s">
        <v>39</v>
      </c>
      <c r="U240" s="16" t="s">
        <v>39</v>
      </c>
      <c r="V240" s="16" t="s">
        <v>621</v>
      </c>
      <c r="W240" s="16" t="s">
        <v>51</v>
      </c>
      <c r="X240" s="17">
        <v>1</v>
      </c>
      <c r="Y240" s="84">
        <f t="shared" si="8"/>
        <v>73050</v>
      </c>
      <c r="Z240" s="75">
        <f>IF(IFERROR(MATCH(E240,CONV_CAISO_Gen_List!C:C,0),FALSE),1,0)</f>
        <v>0</v>
      </c>
      <c r="AA240" s="86">
        <f t="shared" si="9"/>
        <v>2.1</v>
      </c>
    </row>
    <row r="241" spans="2:27" x14ac:dyDescent="0.25">
      <c r="B241" s="7">
        <v>236</v>
      </c>
      <c r="C241" s="7" t="s">
        <v>745</v>
      </c>
      <c r="D241" s="7" t="s">
        <v>746</v>
      </c>
      <c r="E241" s="7"/>
      <c r="F241" s="7" t="s">
        <v>33</v>
      </c>
      <c r="G241" s="7" t="s">
        <v>34</v>
      </c>
      <c r="H241" s="7" t="s">
        <v>105</v>
      </c>
      <c r="I241" s="7" t="s">
        <v>62</v>
      </c>
      <c r="J241" s="7" t="s">
        <v>619</v>
      </c>
      <c r="K241" s="7" t="s">
        <v>624</v>
      </c>
      <c r="L241" s="7" t="s">
        <v>5</v>
      </c>
      <c r="M241" s="13">
        <v>41703</v>
      </c>
      <c r="N241" s="13">
        <v>49007</v>
      </c>
      <c r="O241" s="7">
        <v>1</v>
      </c>
      <c r="P241" s="14">
        <v>1.5</v>
      </c>
      <c r="Q241" s="14">
        <v>2.1</v>
      </c>
      <c r="R241" s="15">
        <v>0.159817352</v>
      </c>
      <c r="S241" s="7" t="s">
        <v>39</v>
      </c>
      <c r="T241" s="7" t="s">
        <v>39</v>
      </c>
      <c r="U241" s="16" t="s">
        <v>39</v>
      </c>
      <c r="V241" s="16" t="s">
        <v>621</v>
      </c>
      <c r="W241" s="16" t="s">
        <v>62</v>
      </c>
      <c r="X241" s="17">
        <v>1</v>
      </c>
      <c r="Y241" s="84">
        <f t="shared" si="8"/>
        <v>73050</v>
      </c>
      <c r="Z241" s="75">
        <f>IF(IFERROR(MATCH(E241,CONV_CAISO_Gen_List!C:C,0),FALSE),1,0)</f>
        <v>0</v>
      </c>
      <c r="AA241" s="86">
        <f t="shared" si="9"/>
        <v>2.1</v>
      </c>
    </row>
    <row r="242" spans="2:27" x14ac:dyDescent="0.25">
      <c r="B242" s="7">
        <v>237</v>
      </c>
      <c r="C242" s="7" t="s">
        <v>747</v>
      </c>
      <c r="D242" s="7" t="s">
        <v>748</v>
      </c>
      <c r="E242" s="7" t="s">
        <v>749</v>
      </c>
      <c r="F242" s="7" t="s">
        <v>33</v>
      </c>
      <c r="G242" s="7" t="s">
        <v>34</v>
      </c>
      <c r="H242" s="7" t="s">
        <v>364</v>
      </c>
      <c r="I242" s="7" t="s">
        <v>84</v>
      </c>
      <c r="J242" s="7" t="s">
        <v>619</v>
      </c>
      <c r="K242" s="7" t="s">
        <v>620</v>
      </c>
      <c r="L242" s="7" t="s">
        <v>5</v>
      </c>
      <c r="M242" s="13">
        <v>41638</v>
      </c>
      <c r="N242" s="13">
        <v>48942</v>
      </c>
      <c r="O242" s="7">
        <v>1</v>
      </c>
      <c r="P242" s="14">
        <v>1.5</v>
      </c>
      <c r="Q242" s="14">
        <v>2.1</v>
      </c>
      <c r="R242" s="15">
        <v>0.159817352</v>
      </c>
      <c r="S242" s="7" t="s">
        <v>39</v>
      </c>
      <c r="T242" s="7" t="s">
        <v>39</v>
      </c>
      <c r="U242" s="16" t="s">
        <v>39</v>
      </c>
      <c r="V242" s="16" t="s">
        <v>621</v>
      </c>
      <c r="W242" s="16" t="s">
        <v>84</v>
      </c>
      <c r="X242" s="17">
        <v>1</v>
      </c>
      <c r="Y242" s="84">
        <f t="shared" si="8"/>
        <v>73050</v>
      </c>
      <c r="Z242" s="75">
        <f>IF(IFERROR(MATCH(E242,CONV_CAISO_Gen_List!C:C,0),FALSE),1,0)</f>
        <v>1</v>
      </c>
      <c r="AA242" s="86">
        <f t="shared" si="9"/>
        <v>2.1</v>
      </c>
    </row>
    <row r="243" spans="2:27" x14ac:dyDescent="0.25">
      <c r="B243" s="7">
        <v>238</v>
      </c>
      <c r="C243" s="7" t="s">
        <v>750</v>
      </c>
      <c r="D243" s="7" t="s">
        <v>751</v>
      </c>
      <c r="E243" s="7" t="s">
        <v>752</v>
      </c>
      <c r="F243" s="7" t="s">
        <v>33</v>
      </c>
      <c r="G243" s="7" t="s">
        <v>34</v>
      </c>
      <c r="H243" s="7" t="s">
        <v>364</v>
      </c>
      <c r="I243" s="7" t="s">
        <v>84</v>
      </c>
      <c r="J243" s="7" t="s">
        <v>619</v>
      </c>
      <c r="K243" s="7" t="s">
        <v>620</v>
      </c>
      <c r="L243" s="7" t="s">
        <v>5</v>
      </c>
      <c r="M243" s="13">
        <v>41638</v>
      </c>
      <c r="N243" s="13">
        <v>48942</v>
      </c>
      <c r="O243" s="7">
        <v>1</v>
      </c>
      <c r="P243" s="14">
        <v>1.5</v>
      </c>
      <c r="Q243" s="14">
        <v>2.1</v>
      </c>
      <c r="R243" s="15">
        <v>0.159817352</v>
      </c>
      <c r="S243" s="7" t="s">
        <v>39</v>
      </c>
      <c r="T243" s="7" t="s">
        <v>39</v>
      </c>
      <c r="U243" s="16" t="s">
        <v>39</v>
      </c>
      <c r="V243" s="16" t="s">
        <v>621</v>
      </c>
      <c r="W243" s="16" t="s">
        <v>84</v>
      </c>
      <c r="X243" s="17">
        <v>1</v>
      </c>
      <c r="Y243" s="84">
        <f t="shared" si="8"/>
        <v>73050</v>
      </c>
      <c r="Z243" s="75">
        <f>IF(IFERROR(MATCH(E243,CONV_CAISO_Gen_List!C:C,0),FALSE),1,0)</f>
        <v>1</v>
      </c>
      <c r="AA243" s="86">
        <f t="shared" si="9"/>
        <v>2.1</v>
      </c>
    </row>
    <row r="244" spans="2:27" x14ac:dyDescent="0.25">
      <c r="B244" s="7">
        <v>239</v>
      </c>
      <c r="C244" s="7" t="s">
        <v>753</v>
      </c>
      <c r="D244" s="7" t="s">
        <v>754</v>
      </c>
      <c r="E244" s="7"/>
      <c r="F244" s="7" t="s">
        <v>33</v>
      </c>
      <c r="G244" s="7" t="s">
        <v>34</v>
      </c>
      <c r="H244" s="7" t="s">
        <v>364</v>
      </c>
      <c r="I244" s="7" t="s">
        <v>84</v>
      </c>
      <c r="J244" s="7" t="s">
        <v>619</v>
      </c>
      <c r="K244" s="7" t="s">
        <v>620</v>
      </c>
      <c r="L244" s="7" t="s">
        <v>5</v>
      </c>
      <c r="M244" s="13">
        <v>41638</v>
      </c>
      <c r="N244" s="13">
        <v>48942</v>
      </c>
      <c r="O244" s="7">
        <v>1</v>
      </c>
      <c r="P244" s="14">
        <v>0.75</v>
      </c>
      <c r="Q244" s="14">
        <v>1.1000000000000001</v>
      </c>
      <c r="R244" s="15">
        <v>0.16742770200000001</v>
      </c>
      <c r="S244" s="7" t="s">
        <v>39</v>
      </c>
      <c r="T244" s="7" t="s">
        <v>39</v>
      </c>
      <c r="U244" s="16" t="s">
        <v>39</v>
      </c>
      <c r="V244" s="16" t="s">
        <v>621</v>
      </c>
      <c r="W244" s="16" t="s">
        <v>84</v>
      </c>
      <c r="X244" s="17">
        <v>1</v>
      </c>
      <c r="Y244" s="84">
        <f t="shared" si="8"/>
        <v>73050</v>
      </c>
      <c r="Z244" s="75">
        <f>IF(IFERROR(MATCH(E244,CONV_CAISO_Gen_List!C:C,0),FALSE),1,0)</f>
        <v>0</v>
      </c>
      <c r="AA244" s="86">
        <f t="shared" si="9"/>
        <v>1.1000000000000001</v>
      </c>
    </row>
    <row r="245" spans="2:27" x14ac:dyDescent="0.25">
      <c r="B245" s="7">
        <v>240</v>
      </c>
      <c r="C245" s="7" t="s">
        <v>755</v>
      </c>
      <c r="D245" s="7" t="s">
        <v>756</v>
      </c>
      <c r="E245" s="7" t="s">
        <v>757</v>
      </c>
      <c r="F245" s="7" t="s">
        <v>33</v>
      </c>
      <c r="G245" s="7" t="s">
        <v>34</v>
      </c>
      <c r="H245" s="7" t="s">
        <v>134</v>
      </c>
      <c r="I245" s="7" t="s">
        <v>84</v>
      </c>
      <c r="J245" s="7" t="s">
        <v>619</v>
      </c>
      <c r="K245" s="7" t="s">
        <v>624</v>
      </c>
      <c r="L245" s="7" t="s">
        <v>5</v>
      </c>
      <c r="M245" s="13">
        <v>41267</v>
      </c>
      <c r="N245" s="13">
        <v>48571</v>
      </c>
      <c r="O245" s="7">
        <v>1</v>
      </c>
      <c r="P245" s="14">
        <v>1.5</v>
      </c>
      <c r="Q245" s="14">
        <v>2.1</v>
      </c>
      <c r="R245" s="15">
        <v>0.159817352</v>
      </c>
      <c r="S245" s="7" t="s">
        <v>39</v>
      </c>
      <c r="T245" s="7" t="s">
        <v>39</v>
      </c>
      <c r="U245" s="16" t="s">
        <v>39</v>
      </c>
      <c r="V245" s="16" t="s">
        <v>621</v>
      </c>
      <c r="W245" s="16" t="s">
        <v>84</v>
      </c>
      <c r="X245" s="17">
        <v>1</v>
      </c>
      <c r="Y245" s="84">
        <f t="shared" si="8"/>
        <v>73050</v>
      </c>
      <c r="Z245" s="75">
        <f>IF(IFERROR(MATCH(E245,CONV_CAISO_Gen_List!C:C,0),FALSE),1,0)</f>
        <v>1</v>
      </c>
      <c r="AA245" s="86">
        <f t="shared" si="9"/>
        <v>2.1</v>
      </c>
    </row>
    <row r="246" spans="2:27" x14ac:dyDescent="0.25">
      <c r="B246" s="7">
        <v>241</v>
      </c>
      <c r="C246" s="7" t="s">
        <v>758</v>
      </c>
      <c r="D246" s="7" t="s">
        <v>759</v>
      </c>
      <c r="E246" s="7" t="s">
        <v>760</v>
      </c>
      <c r="F246" s="7" t="s">
        <v>33</v>
      </c>
      <c r="G246" s="7" t="s">
        <v>761</v>
      </c>
      <c r="H246" s="7" t="s">
        <v>762</v>
      </c>
      <c r="I246" s="7" t="s">
        <v>763</v>
      </c>
      <c r="J246" s="7" t="s">
        <v>619</v>
      </c>
      <c r="K246" s="7" t="s">
        <v>620</v>
      </c>
      <c r="L246" s="7" t="s">
        <v>5</v>
      </c>
      <c r="M246" s="13">
        <v>41341</v>
      </c>
      <c r="N246" s="13">
        <v>48645</v>
      </c>
      <c r="O246" s="7">
        <v>1</v>
      </c>
      <c r="P246" s="14">
        <v>150</v>
      </c>
      <c r="Q246" s="14">
        <v>305</v>
      </c>
      <c r="R246" s="15">
        <v>0.23211567699999999</v>
      </c>
      <c r="S246" s="7" t="s">
        <v>39</v>
      </c>
      <c r="T246" s="7" t="s">
        <v>39</v>
      </c>
      <c r="U246" s="16" t="s">
        <v>39</v>
      </c>
      <c r="V246" s="16" t="s">
        <v>621</v>
      </c>
      <c r="W246" s="16" t="s">
        <v>764</v>
      </c>
      <c r="X246" s="17">
        <v>1</v>
      </c>
      <c r="Y246" s="84">
        <f t="shared" si="8"/>
        <v>73050</v>
      </c>
      <c r="Z246" s="75">
        <f>IF(IFERROR(MATCH(E246,CONV_CAISO_Gen_List!C:C,0),FALSE),1,0)</f>
        <v>1</v>
      </c>
      <c r="AA246" s="86">
        <f t="shared" si="9"/>
        <v>305</v>
      </c>
    </row>
    <row r="247" spans="2:27" x14ac:dyDescent="0.25">
      <c r="B247" s="7">
        <v>242</v>
      </c>
      <c r="C247" s="7" t="s">
        <v>765</v>
      </c>
      <c r="D247" s="7" t="s">
        <v>766</v>
      </c>
      <c r="E247" s="7" t="s">
        <v>767</v>
      </c>
      <c r="F247" s="7" t="s">
        <v>33</v>
      </c>
      <c r="G247" s="7" t="s">
        <v>34</v>
      </c>
      <c r="H247" s="7" t="s">
        <v>83</v>
      </c>
      <c r="I247" s="7" t="s">
        <v>84</v>
      </c>
      <c r="J247" s="7" t="s">
        <v>619</v>
      </c>
      <c r="K247" s="7" t="s">
        <v>620</v>
      </c>
      <c r="L247" s="7" t="s">
        <v>5</v>
      </c>
      <c r="M247" s="13">
        <v>41241</v>
      </c>
      <c r="N247" s="13">
        <v>48545</v>
      </c>
      <c r="O247" s="7">
        <v>1</v>
      </c>
      <c r="P247" s="14">
        <v>1.5</v>
      </c>
      <c r="Q247" s="14">
        <v>2.0979999999999999</v>
      </c>
      <c r="R247" s="15">
        <v>0.15966514500000001</v>
      </c>
      <c r="S247" s="7" t="s">
        <v>39</v>
      </c>
      <c r="T247" s="7" t="s">
        <v>39</v>
      </c>
      <c r="U247" s="16" t="s">
        <v>39</v>
      </c>
      <c r="V247" s="16" t="s">
        <v>621</v>
      </c>
      <c r="W247" s="16" t="s">
        <v>84</v>
      </c>
      <c r="X247" s="17">
        <v>1</v>
      </c>
      <c r="Y247" s="84">
        <f t="shared" si="8"/>
        <v>73050</v>
      </c>
      <c r="Z247" s="75">
        <f>IF(IFERROR(MATCH(E247,CONV_CAISO_Gen_List!C:C,0),FALSE),1,0)</f>
        <v>1</v>
      </c>
      <c r="AA247" s="86">
        <f t="shared" si="9"/>
        <v>2.0979999999999999</v>
      </c>
    </row>
    <row r="248" spans="2:27" x14ac:dyDescent="0.25">
      <c r="B248" s="7">
        <v>243</v>
      </c>
      <c r="C248" s="7" t="s">
        <v>768</v>
      </c>
      <c r="D248" s="7" t="s">
        <v>769</v>
      </c>
      <c r="E248" s="7" t="s">
        <v>770</v>
      </c>
      <c r="F248" s="7" t="s">
        <v>33</v>
      </c>
      <c r="G248" s="7" t="s">
        <v>34</v>
      </c>
      <c r="H248" s="7" t="s">
        <v>771</v>
      </c>
      <c r="I248" s="7" t="s">
        <v>62</v>
      </c>
      <c r="J248" s="7" t="s">
        <v>619</v>
      </c>
      <c r="K248" s="7" t="s">
        <v>620</v>
      </c>
      <c r="L248" s="7" t="s">
        <v>5</v>
      </c>
      <c r="M248" s="13">
        <v>41437</v>
      </c>
      <c r="N248" s="13">
        <v>48741</v>
      </c>
      <c r="O248" s="7">
        <v>1</v>
      </c>
      <c r="P248" s="14">
        <v>1.5</v>
      </c>
      <c r="Q248" s="14">
        <v>2.1</v>
      </c>
      <c r="R248" s="15">
        <v>0.159817352</v>
      </c>
      <c r="S248" s="7" t="s">
        <v>39</v>
      </c>
      <c r="T248" s="7" t="s">
        <v>39</v>
      </c>
      <c r="U248" s="16" t="s">
        <v>39</v>
      </c>
      <c r="V248" s="16" t="s">
        <v>621</v>
      </c>
      <c r="W248" s="16" t="s">
        <v>62</v>
      </c>
      <c r="X248" s="17">
        <v>1</v>
      </c>
      <c r="Y248" s="84">
        <f t="shared" si="8"/>
        <v>73050</v>
      </c>
      <c r="Z248" s="75">
        <f>IF(IFERROR(MATCH(E248,CONV_CAISO_Gen_List!C:C,0),FALSE),1,0)</f>
        <v>1</v>
      </c>
      <c r="AA248" s="86">
        <f t="shared" si="9"/>
        <v>2.1</v>
      </c>
    </row>
    <row r="249" spans="2:27" x14ac:dyDescent="0.25">
      <c r="B249" s="7">
        <v>244</v>
      </c>
      <c r="C249" s="7" t="s">
        <v>772</v>
      </c>
      <c r="D249" s="7" t="s">
        <v>773</v>
      </c>
      <c r="E249" s="7"/>
      <c r="F249" s="7" t="s">
        <v>33</v>
      </c>
      <c r="G249" s="7" t="s">
        <v>34</v>
      </c>
      <c r="H249" s="7" t="s">
        <v>305</v>
      </c>
      <c r="I249" s="7" t="s">
        <v>50</v>
      </c>
      <c r="J249" s="7" t="s">
        <v>619</v>
      </c>
      <c r="K249" s="7" t="s">
        <v>624</v>
      </c>
      <c r="L249" s="7" t="s">
        <v>5</v>
      </c>
      <c r="M249" s="13">
        <v>41680</v>
      </c>
      <c r="N249" s="13">
        <v>48984</v>
      </c>
      <c r="O249" s="7">
        <v>1</v>
      </c>
      <c r="P249" s="14">
        <v>0.25</v>
      </c>
      <c r="Q249" s="14">
        <v>0.4</v>
      </c>
      <c r="R249" s="15">
        <v>0.18264840199999999</v>
      </c>
      <c r="S249" s="7" t="s">
        <v>39</v>
      </c>
      <c r="T249" s="7" t="s">
        <v>39</v>
      </c>
      <c r="U249" s="16" t="s">
        <v>39</v>
      </c>
      <c r="V249" s="16" t="s">
        <v>621</v>
      </c>
      <c r="W249" s="16" t="s">
        <v>51</v>
      </c>
      <c r="X249" s="17">
        <v>1</v>
      </c>
      <c r="Y249" s="84">
        <f t="shared" si="8"/>
        <v>73050</v>
      </c>
      <c r="Z249" s="75">
        <f>IF(IFERROR(MATCH(E249,CONV_CAISO_Gen_List!C:C,0),FALSE),1,0)</f>
        <v>0</v>
      </c>
      <c r="AA249" s="86">
        <f t="shared" si="9"/>
        <v>0.4</v>
      </c>
    </row>
    <row r="250" spans="2:27" x14ac:dyDescent="0.25">
      <c r="B250" s="7">
        <v>245</v>
      </c>
      <c r="C250" s="7" t="s">
        <v>774</v>
      </c>
      <c r="D250" s="7" t="s">
        <v>775</v>
      </c>
      <c r="E250" s="7"/>
      <c r="F250" s="7" t="s">
        <v>33</v>
      </c>
      <c r="G250" s="7" t="s">
        <v>34</v>
      </c>
      <c r="H250" s="7" t="s">
        <v>247</v>
      </c>
      <c r="I250" s="7" t="s">
        <v>50</v>
      </c>
      <c r="J250" s="7" t="s">
        <v>619</v>
      </c>
      <c r="K250" s="7" t="s">
        <v>624</v>
      </c>
      <c r="L250" s="7" t="s">
        <v>5</v>
      </c>
      <c r="M250" s="13">
        <v>41704</v>
      </c>
      <c r="N250" s="13">
        <v>49008</v>
      </c>
      <c r="O250" s="7">
        <v>1</v>
      </c>
      <c r="P250" s="14">
        <v>0.999</v>
      </c>
      <c r="Q250" s="14">
        <v>1.4</v>
      </c>
      <c r="R250" s="15">
        <v>0.159977329</v>
      </c>
      <c r="S250" s="7" t="s">
        <v>39</v>
      </c>
      <c r="T250" s="7" t="s">
        <v>39</v>
      </c>
      <c r="U250" s="16" t="s">
        <v>39</v>
      </c>
      <c r="V250" s="16" t="s">
        <v>621</v>
      </c>
      <c r="W250" s="16" t="s">
        <v>51</v>
      </c>
      <c r="X250" s="17">
        <v>1</v>
      </c>
      <c r="Y250" s="84">
        <f t="shared" si="8"/>
        <v>73050</v>
      </c>
      <c r="Z250" s="75">
        <f>IF(IFERROR(MATCH(E250,CONV_CAISO_Gen_List!C:C,0),FALSE),1,0)</f>
        <v>0</v>
      </c>
      <c r="AA250" s="86">
        <f t="shared" si="9"/>
        <v>1.4</v>
      </c>
    </row>
    <row r="251" spans="2:27" x14ac:dyDescent="0.25">
      <c r="B251" s="7">
        <v>246</v>
      </c>
      <c r="C251" s="7" t="s">
        <v>776</v>
      </c>
      <c r="D251" s="7" t="s">
        <v>777</v>
      </c>
      <c r="E251" s="7"/>
      <c r="F251" s="7" t="s">
        <v>33</v>
      </c>
      <c r="G251" s="7" t="s">
        <v>34</v>
      </c>
      <c r="H251" s="7" t="s">
        <v>134</v>
      </c>
      <c r="I251" s="7" t="s">
        <v>84</v>
      </c>
      <c r="J251" s="7" t="s">
        <v>619</v>
      </c>
      <c r="K251" s="7" t="s">
        <v>624</v>
      </c>
      <c r="L251" s="7" t="s">
        <v>5</v>
      </c>
      <c r="M251" s="13">
        <v>41677</v>
      </c>
      <c r="N251" s="13">
        <v>48981</v>
      </c>
      <c r="O251" s="7">
        <v>1</v>
      </c>
      <c r="P251" s="14">
        <v>0.999</v>
      </c>
      <c r="Q251" s="14">
        <v>1.4</v>
      </c>
      <c r="R251" s="15">
        <v>0.159977329</v>
      </c>
      <c r="S251" s="7" t="s">
        <v>39</v>
      </c>
      <c r="T251" s="7" t="s">
        <v>39</v>
      </c>
      <c r="U251" s="16" t="s">
        <v>39</v>
      </c>
      <c r="V251" s="16" t="s">
        <v>621</v>
      </c>
      <c r="W251" s="16" t="s">
        <v>84</v>
      </c>
      <c r="X251" s="17">
        <v>1</v>
      </c>
      <c r="Y251" s="84">
        <f t="shared" si="8"/>
        <v>73050</v>
      </c>
      <c r="Z251" s="75">
        <f>IF(IFERROR(MATCH(E251,CONV_CAISO_Gen_List!C:C,0),FALSE),1,0)</f>
        <v>0</v>
      </c>
      <c r="AA251" s="86">
        <f t="shared" si="9"/>
        <v>1.4</v>
      </c>
    </row>
    <row r="252" spans="2:27" x14ac:dyDescent="0.25">
      <c r="B252" s="7">
        <v>247</v>
      </c>
      <c r="C252" s="7" t="s">
        <v>778</v>
      </c>
      <c r="D252" s="7" t="s">
        <v>779</v>
      </c>
      <c r="E252" s="7"/>
      <c r="F252" s="7" t="s">
        <v>33</v>
      </c>
      <c r="G252" s="7" t="s">
        <v>34</v>
      </c>
      <c r="H252" s="7" t="s">
        <v>247</v>
      </c>
      <c r="I252" s="7" t="s">
        <v>50</v>
      </c>
      <c r="J252" s="7" t="s">
        <v>619</v>
      </c>
      <c r="K252" s="7" t="s">
        <v>624</v>
      </c>
      <c r="L252" s="7" t="s">
        <v>5</v>
      </c>
      <c r="M252" s="13">
        <v>41701</v>
      </c>
      <c r="N252" s="13">
        <v>49005</v>
      </c>
      <c r="O252" s="7">
        <v>1</v>
      </c>
      <c r="P252" s="14">
        <v>0.999</v>
      </c>
      <c r="Q252" s="14">
        <v>1.4</v>
      </c>
      <c r="R252" s="15">
        <v>0.159977329</v>
      </c>
      <c r="S252" s="7" t="s">
        <v>39</v>
      </c>
      <c r="T252" s="7" t="s">
        <v>39</v>
      </c>
      <c r="U252" s="16" t="s">
        <v>39</v>
      </c>
      <c r="V252" s="16" t="s">
        <v>621</v>
      </c>
      <c r="W252" s="16" t="s">
        <v>51</v>
      </c>
      <c r="X252" s="17">
        <v>1</v>
      </c>
      <c r="Y252" s="84">
        <f t="shared" si="8"/>
        <v>73050</v>
      </c>
      <c r="Z252" s="75">
        <f>IF(IFERROR(MATCH(E252,CONV_CAISO_Gen_List!C:C,0),FALSE),1,0)</f>
        <v>0</v>
      </c>
      <c r="AA252" s="86">
        <f t="shared" si="9"/>
        <v>1.4</v>
      </c>
    </row>
    <row r="253" spans="2:27" x14ac:dyDescent="0.25">
      <c r="B253" s="7">
        <v>248</v>
      </c>
      <c r="C253" s="7" t="s">
        <v>780</v>
      </c>
      <c r="D253" s="7" t="s">
        <v>781</v>
      </c>
      <c r="E253" s="7"/>
      <c r="F253" s="7" t="s">
        <v>33</v>
      </c>
      <c r="G253" s="7" t="s">
        <v>34</v>
      </c>
      <c r="H253" s="7" t="s">
        <v>105</v>
      </c>
      <c r="I253" s="7" t="s">
        <v>106</v>
      </c>
      <c r="J253" s="7" t="s">
        <v>619</v>
      </c>
      <c r="K253" s="7" t="s">
        <v>624</v>
      </c>
      <c r="L253" s="7" t="s">
        <v>5</v>
      </c>
      <c r="M253" s="13">
        <v>41817</v>
      </c>
      <c r="N253" s="13">
        <v>49121</v>
      </c>
      <c r="O253" s="7">
        <v>1</v>
      </c>
      <c r="P253" s="14">
        <v>0.999</v>
      </c>
      <c r="Q253" s="14">
        <v>1.4</v>
      </c>
      <c r="R253" s="15">
        <v>0.159977329</v>
      </c>
      <c r="S253" s="7" t="s">
        <v>39</v>
      </c>
      <c r="T253" s="7" t="s">
        <v>39</v>
      </c>
      <c r="U253" s="16" t="s">
        <v>39</v>
      </c>
      <c r="V253" s="16" t="s">
        <v>621</v>
      </c>
      <c r="W253" s="16" t="s">
        <v>51</v>
      </c>
      <c r="X253" s="17">
        <v>1</v>
      </c>
      <c r="Y253" s="84">
        <f t="shared" si="8"/>
        <v>73050</v>
      </c>
      <c r="Z253" s="75">
        <f>IF(IFERROR(MATCH(E253,CONV_CAISO_Gen_List!C:C,0),FALSE),1,0)</f>
        <v>0</v>
      </c>
      <c r="AA253" s="86">
        <f t="shared" si="9"/>
        <v>1.4</v>
      </c>
    </row>
    <row r="254" spans="2:27" x14ac:dyDescent="0.25">
      <c r="B254" s="7">
        <v>249</v>
      </c>
      <c r="C254" s="7" t="s">
        <v>782</v>
      </c>
      <c r="D254" s="7" t="s">
        <v>783</v>
      </c>
      <c r="E254" s="7" t="s">
        <v>784</v>
      </c>
      <c r="F254" s="7" t="s">
        <v>33</v>
      </c>
      <c r="G254" s="7" t="s">
        <v>34</v>
      </c>
      <c r="H254" s="7" t="s">
        <v>785</v>
      </c>
      <c r="I254" s="7" t="s">
        <v>50</v>
      </c>
      <c r="J254" s="7" t="s">
        <v>619</v>
      </c>
      <c r="K254" s="7" t="s">
        <v>624</v>
      </c>
      <c r="L254" s="7" t="s">
        <v>5</v>
      </c>
      <c r="M254" s="13">
        <v>41975</v>
      </c>
      <c r="N254" s="13">
        <v>49279</v>
      </c>
      <c r="O254" s="7">
        <v>1</v>
      </c>
      <c r="P254" s="14">
        <v>1.25</v>
      </c>
      <c r="Q254" s="14">
        <v>1.8</v>
      </c>
      <c r="R254" s="15">
        <v>0.16438356200000001</v>
      </c>
      <c r="S254" s="7" t="s">
        <v>39</v>
      </c>
      <c r="T254" s="7" t="s">
        <v>39</v>
      </c>
      <c r="U254" s="16" t="s">
        <v>39</v>
      </c>
      <c r="V254" s="16" t="s">
        <v>621</v>
      </c>
      <c r="W254" s="16" t="s">
        <v>51</v>
      </c>
      <c r="X254" s="17">
        <v>1</v>
      </c>
      <c r="Y254" s="84">
        <f t="shared" si="8"/>
        <v>73050</v>
      </c>
      <c r="Z254" s="75">
        <f>IF(IFERROR(MATCH(E254,CONV_CAISO_Gen_List!C:C,0),FALSE),1,0)</f>
        <v>1</v>
      </c>
      <c r="AA254" s="86">
        <f t="shared" si="9"/>
        <v>1.8</v>
      </c>
    </row>
    <row r="255" spans="2:27" x14ac:dyDescent="0.25">
      <c r="B255" s="7">
        <v>250</v>
      </c>
      <c r="C255" s="7" t="s">
        <v>786</v>
      </c>
      <c r="D255" s="7" t="s">
        <v>787</v>
      </c>
      <c r="E255" s="7" t="s">
        <v>788</v>
      </c>
      <c r="F255" s="7" t="s">
        <v>33</v>
      </c>
      <c r="G255" s="7" t="s">
        <v>34</v>
      </c>
      <c r="H255" s="7" t="s">
        <v>179</v>
      </c>
      <c r="I255" s="7" t="s">
        <v>180</v>
      </c>
      <c r="J255" s="7" t="s">
        <v>619</v>
      </c>
      <c r="K255" s="7" t="s">
        <v>624</v>
      </c>
      <c r="L255" s="7" t="s">
        <v>5</v>
      </c>
      <c r="M255" s="13">
        <v>42124</v>
      </c>
      <c r="N255" s="13">
        <v>49428</v>
      </c>
      <c r="O255" s="7">
        <v>1</v>
      </c>
      <c r="P255" s="14">
        <v>1.5</v>
      </c>
      <c r="Q255" s="14">
        <v>2.1</v>
      </c>
      <c r="R255" s="15">
        <v>0.159817352</v>
      </c>
      <c r="S255" s="7" t="s">
        <v>39</v>
      </c>
      <c r="T255" s="7" t="s">
        <v>39</v>
      </c>
      <c r="U255" s="16" t="s">
        <v>39</v>
      </c>
      <c r="V255" s="16" t="s">
        <v>621</v>
      </c>
      <c r="W255" s="16" t="s">
        <v>181</v>
      </c>
      <c r="X255" s="17">
        <v>1</v>
      </c>
      <c r="Y255" s="84">
        <f t="shared" si="8"/>
        <v>73050</v>
      </c>
      <c r="Z255" s="75">
        <f>IF(IFERROR(MATCH(E255,CONV_CAISO_Gen_List!C:C,0),FALSE),1,0)</f>
        <v>1</v>
      </c>
      <c r="AA255" s="86">
        <f t="shared" si="9"/>
        <v>2.1</v>
      </c>
    </row>
    <row r="256" spans="2:27" x14ac:dyDescent="0.25">
      <c r="B256" s="7">
        <v>251</v>
      </c>
      <c r="C256" s="7" t="s">
        <v>789</v>
      </c>
      <c r="D256" s="7" t="s">
        <v>790</v>
      </c>
      <c r="E256" s="7"/>
      <c r="F256" s="7" t="s">
        <v>33</v>
      </c>
      <c r="G256" s="7" t="s">
        <v>34</v>
      </c>
      <c r="H256" s="7" t="s">
        <v>66</v>
      </c>
      <c r="I256" s="7" t="s">
        <v>642</v>
      </c>
      <c r="J256" s="7" t="s">
        <v>619</v>
      </c>
      <c r="K256" s="7" t="s">
        <v>624</v>
      </c>
      <c r="L256" s="7" t="s">
        <v>5</v>
      </c>
      <c r="M256" s="13">
        <v>41690</v>
      </c>
      <c r="N256" s="13">
        <v>48994</v>
      </c>
      <c r="O256" s="7">
        <v>1</v>
      </c>
      <c r="P256" s="14">
        <v>0.75</v>
      </c>
      <c r="Q256" s="14">
        <v>1.1000000000000001</v>
      </c>
      <c r="R256" s="15">
        <v>0.16742770200000001</v>
      </c>
      <c r="S256" s="7" t="s">
        <v>39</v>
      </c>
      <c r="T256" s="7" t="s">
        <v>39</v>
      </c>
      <c r="U256" s="16" t="s">
        <v>39</v>
      </c>
      <c r="V256" s="16" t="s">
        <v>621</v>
      </c>
      <c r="W256" s="16" t="s">
        <v>68</v>
      </c>
      <c r="X256" s="17">
        <v>1</v>
      </c>
      <c r="Y256" s="84">
        <f t="shared" si="8"/>
        <v>73050</v>
      </c>
      <c r="Z256" s="75">
        <f>IF(IFERROR(MATCH(E256,CONV_CAISO_Gen_List!C:C,0),FALSE),1,0)</f>
        <v>0</v>
      </c>
      <c r="AA256" s="86">
        <f t="shared" si="9"/>
        <v>1.1000000000000001</v>
      </c>
    </row>
    <row r="257" spans="2:27" x14ac:dyDescent="0.25">
      <c r="B257" s="7">
        <v>252</v>
      </c>
      <c r="C257" s="7" t="s">
        <v>791</v>
      </c>
      <c r="D257" s="7" t="s">
        <v>792</v>
      </c>
      <c r="E257" s="7"/>
      <c r="F257" s="7" t="s">
        <v>33</v>
      </c>
      <c r="G257" s="7" t="s">
        <v>34</v>
      </c>
      <c r="H257" s="7" t="s">
        <v>66</v>
      </c>
      <c r="I257" s="7" t="s">
        <v>642</v>
      </c>
      <c r="J257" s="7" t="s">
        <v>619</v>
      </c>
      <c r="K257" s="7" t="s">
        <v>624</v>
      </c>
      <c r="L257" s="7" t="s">
        <v>5</v>
      </c>
      <c r="M257" s="13">
        <v>41701</v>
      </c>
      <c r="N257" s="13">
        <v>49005</v>
      </c>
      <c r="O257" s="7">
        <v>1</v>
      </c>
      <c r="P257" s="14">
        <v>0.999</v>
      </c>
      <c r="Q257" s="14">
        <v>1.4</v>
      </c>
      <c r="R257" s="15">
        <v>0.159977329</v>
      </c>
      <c r="S257" s="7" t="s">
        <v>39</v>
      </c>
      <c r="T257" s="7" t="s">
        <v>39</v>
      </c>
      <c r="U257" s="16" t="s">
        <v>39</v>
      </c>
      <c r="V257" s="16" t="s">
        <v>621</v>
      </c>
      <c r="W257" s="16" t="s">
        <v>68</v>
      </c>
      <c r="X257" s="17">
        <v>1</v>
      </c>
      <c r="Y257" s="84">
        <f t="shared" si="8"/>
        <v>73050</v>
      </c>
      <c r="Z257" s="75">
        <f>IF(IFERROR(MATCH(E257,CONV_CAISO_Gen_List!C:C,0),FALSE),1,0)</f>
        <v>0</v>
      </c>
      <c r="AA257" s="86">
        <f t="shared" si="9"/>
        <v>1.4</v>
      </c>
    </row>
    <row r="258" spans="2:27" x14ac:dyDescent="0.25">
      <c r="B258" s="7">
        <v>253</v>
      </c>
      <c r="C258" s="7" t="s">
        <v>793</v>
      </c>
      <c r="D258" s="7" t="s">
        <v>794</v>
      </c>
      <c r="E258" s="7"/>
      <c r="F258" s="7" t="s">
        <v>33</v>
      </c>
      <c r="G258" s="7" t="s">
        <v>34</v>
      </c>
      <c r="H258" s="7" t="s">
        <v>247</v>
      </c>
      <c r="I258" s="7" t="s">
        <v>50</v>
      </c>
      <c r="J258" s="7" t="s">
        <v>619</v>
      </c>
      <c r="K258" s="7" t="s">
        <v>624</v>
      </c>
      <c r="L258" s="7" t="s">
        <v>5</v>
      </c>
      <c r="M258" s="13">
        <v>41817</v>
      </c>
      <c r="N258" s="13">
        <v>49121</v>
      </c>
      <c r="O258" s="7">
        <v>1</v>
      </c>
      <c r="P258" s="14">
        <v>0.999</v>
      </c>
      <c r="Q258" s="14">
        <v>1.4</v>
      </c>
      <c r="R258" s="15">
        <v>0.159977329</v>
      </c>
      <c r="S258" s="7" t="s">
        <v>39</v>
      </c>
      <c r="T258" s="7" t="s">
        <v>39</v>
      </c>
      <c r="U258" s="16" t="s">
        <v>39</v>
      </c>
      <c r="V258" s="16" t="s">
        <v>621</v>
      </c>
      <c r="W258" s="16" t="s">
        <v>51</v>
      </c>
      <c r="X258" s="17">
        <v>1</v>
      </c>
      <c r="Y258" s="84">
        <f t="shared" si="8"/>
        <v>73050</v>
      </c>
      <c r="Z258" s="75">
        <f>IF(IFERROR(MATCH(E258,CONV_CAISO_Gen_List!C:C,0),FALSE),1,0)</f>
        <v>0</v>
      </c>
      <c r="AA258" s="86">
        <f t="shared" si="9"/>
        <v>1.4</v>
      </c>
    </row>
    <row r="259" spans="2:27" x14ac:dyDescent="0.25">
      <c r="B259" s="7">
        <v>254</v>
      </c>
      <c r="C259" s="7" t="s">
        <v>795</v>
      </c>
      <c r="D259" s="7" t="s">
        <v>796</v>
      </c>
      <c r="E259" s="7"/>
      <c r="F259" s="7" t="s">
        <v>33</v>
      </c>
      <c r="G259" s="7" t="s">
        <v>34</v>
      </c>
      <c r="H259" s="7" t="s">
        <v>305</v>
      </c>
      <c r="I259" s="7" t="s">
        <v>50</v>
      </c>
      <c r="J259" s="7" t="s">
        <v>619</v>
      </c>
      <c r="K259" s="7" t="s">
        <v>624</v>
      </c>
      <c r="L259" s="7" t="s">
        <v>5</v>
      </c>
      <c r="M259" s="13">
        <v>41467</v>
      </c>
      <c r="N259" s="13">
        <v>48771</v>
      </c>
      <c r="O259" s="7">
        <v>1</v>
      </c>
      <c r="P259" s="14">
        <v>0.25</v>
      </c>
      <c r="Q259" s="14">
        <v>0.7</v>
      </c>
      <c r="R259" s="15">
        <v>0.31963470300000002</v>
      </c>
      <c r="S259" s="7" t="s">
        <v>39</v>
      </c>
      <c r="T259" s="7" t="s">
        <v>39</v>
      </c>
      <c r="U259" s="16" t="s">
        <v>39</v>
      </c>
      <c r="V259" s="16" t="s">
        <v>621</v>
      </c>
      <c r="W259" s="16" t="s">
        <v>51</v>
      </c>
      <c r="X259" s="17">
        <v>1</v>
      </c>
      <c r="Y259" s="84">
        <f t="shared" si="8"/>
        <v>73050</v>
      </c>
      <c r="Z259" s="75">
        <f>IF(IFERROR(MATCH(E259,CONV_CAISO_Gen_List!C:C,0),FALSE),1,0)</f>
        <v>0</v>
      </c>
      <c r="AA259" s="86">
        <f t="shared" si="9"/>
        <v>0.7</v>
      </c>
    </row>
    <row r="260" spans="2:27" x14ac:dyDescent="0.25">
      <c r="B260" s="7">
        <v>255</v>
      </c>
      <c r="C260" s="7" t="s">
        <v>797</v>
      </c>
      <c r="D260" s="7" t="s">
        <v>798</v>
      </c>
      <c r="E260" s="7"/>
      <c r="F260" s="7" t="s">
        <v>33</v>
      </c>
      <c r="G260" s="7" t="s">
        <v>34</v>
      </c>
      <c r="H260" s="7" t="s">
        <v>66</v>
      </c>
      <c r="I260" s="7" t="s">
        <v>799</v>
      </c>
      <c r="J260" s="7" t="s">
        <v>619</v>
      </c>
      <c r="K260" s="7" t="s">
        <v>624</v>
      </c>
      <c r="L260" s="7" t="s">
        <v>5</v>
      </c>
      <c r="M260" s="13">
        <v>41701</v>
      </c>
      <c r="N260" s="13">
        <v>49005</v>
      </c>
      <c r="O260" s="7">
        <v>1</v>
      </c>
      <c r="P260" s="14">
        <v>0.5</v>
      </c>
      <c r="Q260" s="14">
        <v>0.7</v>
      </c>
      <c r="R260" s="15">
        <v>0.159817352</v>
      </c>
      <c r="S260" s="7" t="s">
        <v>39</v>
      </c>
      <c r="T260" s="7" t="s">
        <v>39</v>
      </c>
      <c r="U260" s="16" t="s">
        <v>39</v>
      </c>
      <c r="V260" s="16" t="s">
        <v>621</v>
      </c>
      <c r="W260" s="16" t="s">
        <v>68</v>
      </c>
      <c r="X260" s="17">
        <v>1</v>
      </c>
      <c r="Y260" s="84">
        <f t="shared" si="8"/>
        <v>73050</v>
      </c>
      <c r="Z260" s="75">
        <f>IF(IFERROR(MATCH(E260,CONV_CAISO_Gen_List!C:C,0),FALSE),1,0)</f>
        <v>0</v>
      </c>
      <c r="AA260" s="86">
        <f t="shared" si="9"/>
        <v>0.7</v>
      </c>
    </row>
    <row r="261" spans="2:27" x14ac:dyDescent="0.25">
      <c r="B261" s="7">
        <v>256</v>
      </c>
      <c r="C261" s="7" t="s">
        <v>800</v>
      </c>
      <c r="D261" s="7" t="s">
        <v>801</v>
      </c>
      <c r="E261" s="7"/>
      <c r="F261" s="7" t="s">
        <v>33</v>
      </c>
      <c r="G261" s="7" t="s">
        <v>34</v>
      </c>
      <c r="H261" s="7" t="s">
        <v>785</v>
      </c>
      <c r="I261" s="7" t="s">
        <v>296</v>
      </c>
      <c r="J261" s="7" t="s">
        <v>619</v>
      </c>
      <c r="K261" s="7" t="s">
        <v>624</v>
      </c>
      <c r="L261" s="7" t="s">
        <v>5</v>
      </c>
      <c r="M261" s="13">
        <v>41640</v>
      </c>
      <c r="N261" s="13">
        <v>48944</v>
      </c>
      <c r="O261" s="7">
        <v>1</v>
      </c>
      <c r="P261" s="14">
        <v>0.25</v>
      </c>
      <c r="Q261" s="14">
        <v>0.35</v>
      </c>
      <c r="R261" s="15">
        <v>0.159817352</v>
      </c>
      <c r="S261" s="7" t="s">
        <v>39</v>
      </c>
      <c r="T261" s="7" t="s">
        <v>39</v>
      </c>
      <c r="U261" s="16" t="s">
        <v>39</v>
      </c>
      <c r="V261" s="16" t="s">
        <v>621</v>
      </c>
      <c r="W261" s="16" t="s">
        <v>297</v>
      </c>
      <c r="X261" s="17">
        <v>1</v>
      </c>
      <c r="Y261" s="84">
        <f t="shared" si="8"/>
        <v>73050</v>
      </c>
      <c r="Z261" s="75">
        <f>IF(IFERROR(MATCH(E261,CONV_CAISO_Gen_List!C:C,0),FALSE),1,0)</f>
        <v>0</v>
      </c>
      <c r="AA261" s="86">
        <f t="shared" si="9"/>
        <v>0.35</v>
      </c>
    </row>
    <row r="262" spans="2:27" x14ac:dyDescent="0.25">
      <c r="B262" s="7">
        <v>257</v>
      </c>
      <c r="C262" s="7" t="s">
        <v>802</v>
      </c>
      <c r="D262" s="7" t="s">
        <v>803</v>
      </c>
      <c r="E262" s="7"/>
      <c r="F262" s="7" t="s">
        <v>33</v>
      </c>
      <c r="G262" s="7" t="s">
        <v>34</v>
      </c>
      <c r="H262" s="7" t="s">
        <v>305</v>
      </c>
      <c r="I262" s="7" t="s">
        <v>50</v>
      </c>
      <c r="J262" s="7" t="s">
        <v>619</v>
      </c>
      <c r="K262" s="7" t="s">
        <v>624</v>
      </c>
      <c r="L262" s="7" t="s">
        <v>5</v>
      </c>
      <c r="M262" s="13">
        <v>41549</v>
      </c>
      <c r="N262" s="13">
        <v>48853</v>
      </c>
      <c r="O262" s="7">
        <v>1</v>
      </c>
      <c r="P262" s="14">
        <v>0.75</v>
      </c>
      <c r="Q262" s="14">
        <v>1.1000000000000001</v>
      </c>
      <c r="R262" s="15">
        <v>0.16742770200000001</v>
      </c>
      <c r="S262" s="7" t="s">
        <v>39</v>
      </c>
      <c r="T262" s="7" t="s">
        <v>39</v>
      </c>
      <c r="U262" s="16" t="s">
        <v>39</v>
      </c>
      <c r="V262" s="16" t="s">
        <v>621</v>
      </c>
      <c r="W262" s="16" t="s">
        <v>51</v>
      </c>
      <c r="X262" s="17">
        <v>1</v>
      </c>
      <c r="Y262" s="84">
        <f t="shared" si="8"/>
        <v>73050</v>
      </c>
      <c r="Z262" s="75">
        <f>IF(IFERROR(MATCH(E262,CONV_CAISO_Gen_List!C:C,0),FALSE),1,0)</f>
        <v>0</v>
      </c>
      <c r="AA262" s="86">
        <f t="shared" si="9"/>
        <v>1.1000000000000001</v>
      </c>
    </row>
    <row r="263" spans="2:27" x14ac:dyDescent="0.25">
      <c r="B263" s="7">
        <v>258</v>
      </c>
      <c r="C263" s="7" t="s">
        <v>804</v>
      </c>
      <c r="D263" s="7" t="s">
        <v>805</v>
      </c>
      <c r="E263" s="7" t="s">
        <v>806</v>
      </c>
      <c r="F263" s="7" t="s">
        <v>33</v>
      </c>
      <c r="G263" s="7" t="s">
        <v>34</v>
      </c>
      <c r="H263" s="7" t="s">
        <v>134</v>
      </c>
      <c r="I263" s="7" t="s">
        <v>84</v>
      </c>
      <c r="J263" s="7" t="s">
        <v>619</v>
      </c>
      <c r="K263" s="7" t="s">
        <v>624</v>
      </c>
      <c r="L263" s="7" t="s">
        <v>5</v>
      </c>
      <c r="M263" s="13">
        <v>41807</v>
      </c>
      <c r="N263" s="13">
        <v>49111</v>
      </c>
      <c r="O263" s="7">
        <v>1</v>
      </c>
      <c r="P263" s="14">
        <v>1.25</v>
      </c>
      <c r="Q263" s="14">
        <v>1.8</v>
      </c>
      <c r="R263" s="15">
        <v>0.16438356200000001</v>
      </c>
      <c r="S263" s="7" t="s">
        <v>39</v>
      </c>
      <c r="T263" s="7" t="s">
        <v>39</v>
      </c>
      <c r="U263" s="16" t="s">
        <v>39</v>
      </c>
      <c r="V263" s="16" t="s">
        <v>621</v>
      </c>
      <c r="W263" s="16" t="s">
        <v>84</v>
      </c>
      <c r="X263" s="17">
        <v>1</v>
      </c>
      <c r="Y263" s="84">
        <f t="shared" ref="Y263:Y326" si="10">IF(O263,DATE(2099,12,31),N263)</f>
        <v>73050</v>
      </c>
      <c r="Z263" s="75">
        <f>IF(IFERROR(MATCH(E263,CONV_CAISO_Gen_List!C:C,0),FALSE),1,0)</f>
        <v>1</v>
      </c>
      <c r="AA263" s="86">
        <f t="shared" ref="AA263:AA326" si="11">Q263*X263</f>
        <v>1.8</v>
      </c>
    </row>
    <row r="264" spans="2:27" x14ac:dyDescent="0.25">
      <c r="B264" s="7">
        <v>259</v>
      </c>
      <c r="C264" s="7" t="s">
        <v>807</v>
      </c>
      <c r="D264" s="7" t="s">
        <v>808</v>
      </c>
      <c r="E264" s="7" t="s">
        <v>809</v>
      </c>
      <c r="F264" s="7" t="s">
        <v>33</v>
      </c>
      <c r="G264" s="7" t="s">
        <v>34</v>
      </c>
      <c r="H264" s="7" t="s">
        <v>628</v>
      </c>
      <c r="I264" s="7" t="s">
        <v>84</v>
      </c>
      <c r="J264" s="7" t="s">
        <v>619</v>
      </c>
      <c r="K264" s="7" t="s">
        <v>624</v>
      </c>
      <c r="L264" s="7" t="s">
        <v>5</v>
      </c>
      <c r="M264" s="13">
        <v>41432</v>
      </c>
      <c r="N264" s="13">
        <v>48754</v>
      </c>
      <c r="O264" s="7">
        <v>1</v>
      </c>
      <c r="P264" s="14">
        <v>20</v>
      </c>
      <c r="Q264" s="14">
        <v>48.222999999999999</v>
      </c>
      <c r="R264" s="15">
        <v>0.27524543400000001</v>
      </c>
      <c r="S264" s="7" t="s">
        <v>39</v>
      </c>
      <c r="T264" s="7" t="s">
        <v>39</v>
      </c>
      <c r="U264" s="16" t="s">
        <v>39</v>
      </c>
      <c r="V264" s="16" t="s">
        <v>621</v>
      </c>
      <c r="W264" s="16" t="s">
        <v>84</v>
      </c>
      <c r="X264" s="17">
        <v>1</v>
      </c>
      <c r="Y264" s="84">
        <f t="shared" si="10"/>
        <v>73050</v>
      </c>
      <c r="Z264" s="75">
        <f>IF(IFERROR(MATCH(E264,CONV_CAISO_Gen_List!C:C,0),FALSE),1,0)</f>
        <v>1</v>
      </c>
      <c r="AA264" s="86">
        <f t="shared" si="11"/>
        <v>48.222999999999999</v>
      </c>
    </row>
    <row r="265" spans="2:27" x14ac:dyDescent="0.25">
      <c r="B265" s="7">
        <v>260</v>
      </c>
      <c r="C265" s="7" t="s">
        <v>810</v>
      </c>
      <c r="D265" s="7" t="s">
        <v>811</v>
      </c>
      <c r="E265" s="7" t="s">
        <v>812</v>
      </c>
      <c r="F265" s="7" t="s">
        <v>33</v>
      </c>
      <c r="G265" s="7" t="s">
        <v>34</v>
      </c>
      <c r="H265" s="7" t="s">
        <v>813</v>
      </c>
      <c r="I265" s="7" t="s">
        <v>814</v>
      </c>
      <c r="J265" s="7" t="s">
        <v>619</v>
      </c>
      <c r="K265" s="7" t="s">
        <v>620</v>
      </c>
      <c r="L265" s="7" t="s">
        <v>5</v>
      </c>
      <c r="M265" s="13">
        <v>41806</v>
      </c>
      <c r="N265" s="13">
        <v>49110</v>
      </c>
      <c r="O265" s="7">
        <v>1</v>
      </c>
      <c r="P265" s="14">
        <v>1.5</v>
      </c>
      <c r="Q265" s="14">
        <v>2.1</v>
      </c>
      <c r="R265" s="15">
        <v>0.159817352</v>
      </c>
      <c r="S265" s="7" t="s">
        <v>39</v>
      </c>
      <c r="T265" s="7" t="s">
        <v>39</v>
      </c>
      <c r="U265" s="16" t="s">
        <v>39</v>
      </c>
      <c r="V265" s="16" t="s">
        <v>621</v>
      </c>
      <c r="W265" s="16" t="s">
        <v>41</v>
      </c>
      <c r="X265" s="17">
        <v>1</v>
      </c>
      <c r="Y265" s="84">
        <f t="shared" si="10"/>
        <v>73050</v>
      </c>
      <c r="Z265" s="75">
        <f>IF(IFERROR(MATCH(E265,CONV_CAISO_Gen_List!C:C,0),FALSE),1,0)</f>
        <v>1</v>
      </c>
      <c r="AA265" s="86">
        <f t="shared" si="11"/>
        <v>2.1</v>
      </c>
    </row>
    <row r="266" spans="2:27" x14ac:dyDescent="0.25">
      <c r="B266" s="7">
        <v>261</v>
      </c>
      <c r="C266" s="7" t="s">
        <v>815</v>
      </c>
      <c r="D266" s="7" t="s">
        <v>816</v>
      </c>
      <c r="E266" s="7" t="s">
        <v>817</v>
      </c>
      <c r="F266" s="7" t="s">
        <v>33</v>
      </c>
      <c r="G266" s="7" t="s">
        <v>34</v>
      </c>
      <c r="H266" s="7" t="s">
        <v>134</v>
      </c>
      <c r="I266" s="7" t="s">
        <v>84</v>
      </c>
      <c r="J266" s="7" t="s">
        <v>619</v>
      </c>
      <c r="K266" s="7" t="s">
        <v>624</v>
      </c>
      <c r="L266" s="7" t="s">
        <v>5</v>
      </c>
      <c r="M266" s="13">
        <v>41684</v>
      </c>
      <c r="N266" s="13">
        <v>49064</v>
      </c>
      <c r="O266" s="7">
        <v>1</v>
      </c>
      <c r="P266" s="14">
        <v>18</v>
      </c>
      <c r="Q266" s="14">
        <v>36</v>
      </c>
      <c r="R266" s="15">
        <v>0.228310502</v>
      </c>
      <c r="S266" s="7" t="s">
        <v>39</v>
      </c>
      <c r="T266" s="7" t="s">
        <v>39</v>
      </c>
      <c r="U266" s="16" t="s">
        <v>39</v>
      </c>
      <c r="V266" s="16" t="s">
        <v>621</v>
      </c>
      <c r="W266" s="16" t="s">
        <v>84</v>
      </c>
      <c r="X266" s="17">
        <v>1</v>
      </c>
      <c r="Y266" s="84">
        <f t="shared" si="10"/>
        <v>73050</v>
      </c>
      <c r="Z266" s="75">
        <f>IF(IFERROR(MATCH(E266,CONV_CAISO_Gen_List!C:C,0),FALSE),1,0)</f>
        <v>1</v>
      </c>
      <c r="AA266" s="86">
        <f t="shared" si="11"/>
        <v>36</v>
      </c>
    </row>
    <row r="267" spans="2:27" x14ac:dyDescent="0.25">
      <c r="B267" s="7">
        <v>262</v>
      </c>
      <c r="C267" s="7" t="s">
        <v>818</v>
      </c>
      <c r="D267" s="7" t="s">
        <v>819</v>
      </c>
      <c r="E267" s="7" t="s">
        <v>820</v>
      </c>
      <c r="F267" s="7" t="s">
        <v>33</v>
      </c>
      <c r="G267" s="7" t="s">
        <v>34</v>
      </c>
      <c r="H267" s="7" t="s">
        <v>364</v>
      </c>
      <c r="I267" s="7" t="s">
        <v>84</v>
      </c>
      <c r="J267" s="7" t="s">
        <v>619</v>
      </c>
      <c r="K267" s="7" t="s">
        <v>624</v>
      </c>
      <c r="L267" s="7" t="s">
        <v>5</v>
      </c>
      <c r="M267" s="13">
        <v>41341</v>
      </c>
      <c r="N267" s="13">
        <v>50471</v>
      </c>
      <c r="O267" s="7">
        <v>1</v>
      </c>
      <c r="P267" s="14">
        <v>20</v>
      </c>
      <c r="Q267" s="14">
        <v>33</v>
      </c>
      <c r="R267" s="15">
        <v>0.18835616399999999</v>
      </c>
      <c r="S267" s="7" t="s">
        <v>39</v>
      </c>
      <c r="T267" s="7" t="s">
        <v>39</v>
      </c>
      <c r="U267" s="16" t="s">
        <v>39</v>
      </c>
      <c r="V267" s="16" t="s">
        <v>621</v>
      </c>
      <c r="W267" s="16" t="s">
        <v>84</v>
      </c>
      <c r="X267" s="17">
        <v>1</v>
      </c>
      <c r="Y267" s="84">
        <f t="shared" si="10"/>
        <v>73050</v>
      </c>
      <c r="Z267" s="75">
        <f>IF(IFERROR(MATCH(E267,CONV_CAISO_Gen_List!C:C,0),FALSE),1,0)</f>
        <v>1</v>
      </c>
      <c r="AA267" s="86">
        <f t="shared" si="11"/>
        <v>33</v>
      </c>
    </row>
    <row r="268" spans="2:27" x14ac:dyDescent="0.25">
      <c r="B268" s="7">
        <v>263</v>
      </c>
      <c r="C268" s="7" t="s">
        <v>821</v>
      </c>
      <c r="D268" s="7" t="s">
        <v>822</v>
      </c>
      <c r="E268" s="7" t="s">
        <v>823</v>
      </c>
      <c r="F268" s="7" t="s">
        <v>33</v>
      </c>
      <c r="G268" s="7" t="s">
        <v>34</v>
      </c>
      <c r="H268" s="7" t="s">
        <v>364</v>
      </c>
      <c r="I268" s="7" t="s">
        <v>84</v>
      </c>
      <c r="J268" s="7" t="s">
        <v>619</v>
      </c>
      <c r="K268" s="7" t="s">
        <v>624</v>
      </c>
      <c r="L268" s="7" t="s">
        <v>5</v>
      </c>
      <c r="M268" s="13">
        <v>41341</v>
      </c>
      <c r="N268" s="13">
        <v>50471</v>
      </c>
      <c r="O268" s="7">
        <v>1</v>
      </c>
      <c r="P268" s="14">
        <v>50</v>
      </c>
      <c r="Q268" s="14">
        <v>113</v>
      </c>
      <c r="R268" s="15">
        <v>0.25799086799999998</v>
      </c>
      <c r="S268" s="7" t="s">
        <v>39</v>
      </c>
      <c r="T268" s="7" t="s">
        <v>39</v>
      </c>
      <c r="U268" s="16" t="s">
        <v>39</v>
      </c>
      <c r="V268" s="16" t="s">
        <v>621</v>
      </c>
      <c r="W268" s="16" t="s">
        <v>84</v>
      </c>
      <c r="X268" s="17">
        <v>1</v>
      </c>
      <c r="Y268" s="84">
        <f t="shared" si="10"/>
        <v>73050</v>
      </c>
      <c r="Z268" s="75">
        <f>IF(IFERROR(MATCH(E268,CONV_CAISO_Gen_List!C:C,0),FALSE),1,0)</f>
        <v>1</v>
      </c>
      <c r="AA268" s="86">
        <f t="shared" si="11"/>
        <v>113</v>
      </c>
    </row>
    <row r="269" spans="2:27" x14ac:dyDescent="0.25">
      <c r="B269" s="7">
        <v>264</v>
      </c>
      <c r="C269" s="7" t="s">
        <v>824</v>
      </c>
      <c r="D269" s="7" t="s">
        <v>825</v>
      </c>
      <c r="E269" s="7" t="s">
        <v>826</v>
      </c>
      <c r="F269" s="7" t="s">
        <v>33</v>
      </c>
      <c r="G269" s="7" t="s">
        <v>34</v>
      </c>
      <c r="H269" s="7" t="s">
        <v>94</v>
      </c>
      <c r="I269" s="7" t="s">
        <v>95</v>
      </c>
      <c r="J269" s="7" t="s">
        <v>619</v>
      </c>
      <c r="K269" s="7" t="s">
        <v>620</v>
      </c>
      <c r="L269" s="7" t="s">
        <v>5</v>
      </c>
      <c r="M269" s="13">
        <v>41292</v>
      </c>
      <c r="N269" s="13">
        <v>48596</v>
      </c>
      <c r="O269" s="7">
        <v>1</v>
      </c>
      <c r="P269" s="14">
        <v>66</v>
      </c>
      <c r="Q269" s="14">
        <v>140</v>
      </c>
      <c r="R269" s="15">
        <v>0.24214750199999999</v>
      </c>
      <c r="S269" s="7" t="s">
        <v>39</v>
      </c>
      <c r="T269" s="7" t="s">
        <v>39</v>
      </c>
      <c r="U269" s="16" t="s">
        <v>39</v>
      </c>
      <c r="V269" s="16" t="s">
        <v>621</v>
      </c>
      <c r="W269" s="16" t="s">
        <v>95</v>
      </c>
      <c r="X269" s="17">
        <v>1</v>
      </c>
      <c r="Y269" s="84">
        <f t="shared" si="10"/>
        <v>73050</v>
      </c>
      <c r="Z269" s="75">
        <f>IF(IFERROR(MATCH(E269,CONV_CAISO_Gen_List!C:C,0),FALSE),1,0)</f>
        <v>1</v>
      </c>
      <c r="AA269" s="86">
        <f t="shared" si="11"/>
        <v>140</v>
      </c>
    </row>
    <row r="270" spans="2:27" x14ac:dyDescent="0.25">
      <c r="B270" s="7">
        <v>265</v>
      </c>
      <c r="C270" s="7" t="s">
        <v>827</v>
      </c>
      <c r="D270" s="7" t="s">
        <v>828</v>
      </c>
      <c r="E270" s="7" t="s">
        <v>829</v>
      </c>
      <c r="F270" s="7" t="s">
        <v>33</v>
      </c>
      <c r="G270" s="7" t="s">
        <v>34</v>
      </c>
      <c r="H270" s="7" t="s">
        <v>94</v>
      </c>
      <c r="I270" s="7" t="s">
        <v>95</v>
      </c>
      <c r="J270" s="7" t="s">
        <v>619</v>
      </c>
      <c r="K270" s="7" t="s">
        <v>620</v>
      </c>
      <c r="L270" s="7" t="s">
        <v>5</v>
      </c>
      <c r="M270" s="13">
        <v>41964</v>
      </c>
      <c r="N270" s="13">
        <v>51094</v>
      </c>
      <c r="O270" s="7">
        <v>1</v>
      </c>
      <c r="P270" s="14">
        <v>241.5</v>
      </c>
      <c r="Q270" s="14">
        <v>621</v>
      </c>
      <c r="R270" s="15">
        <v>0.29354207399999999</v>
      </c>
      <c r="S270" s="7" t="s">
        <v>39</v>
      </c>
      <c r="T270" s="7" t="s">
        <v>39</v>
      </c>
      <c r="U270" s="16" t="s">
        <v>39</v>
      </c>
      <c r="V270" s="16" t="s">
        <v>621</v>
      </c>
      <c r="W270" s="16" t="s">
        <v>95</v>
      </c>
      <c r="X270" s="17">
        <v>1</v>
      </c>
      <c r="Y270" s="84">
        <f t="shared" si="10"/>
        <v>73050</v>
      </c>
      <c r="Z270" s="75">
        <f>IF(IFERROR(MATCH(E270,CONV_CAISO_Gen_List!C:C,0),FALSE),1,0)</f>
        <v>1</v>
      </c>
      <c r="AA270" s="86">
        <f t="shared" si="11"/>
        <v>621</v>
      </c>
    </row>
    <row r="271" spans="2:27" x14ac:dyDescent="0.25">
      <c r="B271" s="7">
        <v>266</v>
      </c>
      <c r="C271" s="7" t="s">
        <v>830</v>
      </c>
      <c r="D271" s="7" t="s">
        <v>831</v>
      </c>
      <c r="E271" s="7" t="s">
        <v>832</v>
      </c>
      <c r="F271" s="7" t="s">
        <v>33</v>
      </c>
      <c r="G271" s="7" t="s">
        <v>34</v>
      </c>
      <c r="H271" s="7" t="s">
        <v>364</v>
      </c>
      <c r="I271" s="7" t="s">
        <v>84</v>
      </c>
      <c r="J271" s="7" t="s">
        <v>619</v>
      </c>
      <c r="K271" s="7" t="s">
        <v>620</v>
      </c>
      <c r="L271" s="7" t="s">
        <v>5</v>
      </c>
      <c r="M271" s="13">
        <v>41341</v>
      </c>
      <c r="N271" s="13">
        <v>50475</v>
      </c>
      <c r="O271" s="7">
        <v>1</v>
      </c>
      <c r="P271" s="14">
        <v>20</v>
      </c>
      <c r="Q271" s="14">
        <v>33</v>
      </c>
      <c r="R271" s="15">
        <v>0.18835616399999999</v>
      </c>
      <c r="S271" s="7" t="s">
        <v>39</v>
      </c>
      <c r="T271" s="7" t="s">
        <v>39</v>
      </c>
      <c r="U271" s="16" t="s">
        <v>39</v>
      </c>
      <c r="V271" s="16" t="s">
        <v>621</v>
      </c>
      <c r="W271" s="16" t="s">
        <v>84</v>
      </c>
      <c r="X271" s="17">
        <v>1</v>
      </c>
      <c r="Y271" s="84">
        <f t="shared" si="10"/>
        <v>73050</v>
      </c>
      <c r="Z271" s="75">
        <f>IF(IFERROR(MATCH(E271,CONV_CAISO_Gen_List!C:C,0),FALSE),1,0)</f>
        <v>1</v>
      </c>
      <c r="AA271" s="86">
        <f t="shared" si="11"/>
        <v>33</v>
      </c>
    </row>
    <row r="272" spans="2:27" x14ac:dyDescent="0.25">
      <c r="B272" s="7">
        <v>267</v>
      </c>
      <c r="C272" s="7" t="s">
        <v>833</v>
      </c>
      <c r="D272" s="7" t="s">
        <v>834</v>
      </c>
      <c r="E272" s="7" t="s">
        <v>835</v>
      </c>
      <c r="F272" s="7" t="s">
        <v>33</v>
      </c>
      <c r="G272" s="7" t="s">
        <v>34</v>
      </c>
      <c r="H272" s="7" t="s">
        <v>628</v>
      </c>
      <c r="I272" s="7" t="s">
        <v>84</v>
      </c>
      <c r="J272" s="7" t="s">
        <v>619</v>
      </c>
      <c r="K272" s="7" t="s">
        <v>620</v>
      </c>
      <c r="L272" s="7" t="s">
        <v>5</v>
      </c>
      <c r="M272" s="13">
        <v>40760</v>
      </c>
      <c r="N272" s="13">
        <v>48064</v>
      </c>
      <c r="O272" s="7">
        <v>1</v>
      </c>
      <c r="P272" s="14">
        <v>6</v>
      </c>
      <c r="Q272" s="14">
        <v>10</v>
      </c>
      <c r="R272" s="15">
        <v>0.190258752</v>
      </c>
      <c r="S272" s="7" t="s">
        <v>39</v>
      </c>
      <c r="T272" s="7" t="s">
        <v>39</v>
      </c>
      <c r="U272" s="16" t="s">
        <v>39</v>
      </c>
      <c r="V272" s="16" t="s">
        <v>621</v>
      </c>
      <c r="W272" s="16" t="s">
        <v>84</v>
      </c>
      <c r="X272" s="17">
        <v>1</v>
      </c>
      <c r="Y272" s="84">
        <f t="shared" si="10"/>
        <v>73050</v>
      </c>
      <c r="Z272" s="75">
        <f>IF(IFERROR(MATCH(E272,CONV_CAISO_Gen_List!C:C,0),FALSE),1,0)</f>
        <v>1</v>
      </c>
      <c r="AA272" s="86">
        <f t="shared" si="11"/>
        <v>10</v>
      </c>
    </row>
    <row r="273" spans="2:27" x14ac:dyDescent="0.25">
      <c r="B273" s="7">
        <v>268</v>
      </c>
      <c r="C273" s="7" t="s">
        <v>836</v>
      </c>
      <c r="D273" s="7" t="s">
        <v>837</v>
      </c>
      <c r="E273" s="7" t="s">
        <v>838</v>
      </c>
      <c r="F273" s="7" t="s">
        <v>33</v>
      </c>
      <c r="G273" s="7" t="s">
        <v>839</v>
      </c>
      <c r="H273" s="7" t="s">
        <v>840</v>
      </c>
      <c r="I273" s="7" t="s">
        <v>841</v>
      </c>
      <c r="J273" s="7" t="s">
        <v>619</v>
      </c>
      <c r="K273" s="7" t="s">
        <v>620</v>
      </c>
      <c r="L273" s="7" t="s">
        <v>5</v>
      </c>
      <c r="M273" s="13">
        <v>40568</v>
      </c>
      <c r="N273" s="13">
        <v>47879</v>
      </c>
      <c r="O273" s="7">
        <v>1</v>
      </c>
      <c r="P273" s="14">
        <v>48</v>
      </c>
      <c r="Q273" s="14">
        <v>100</v>
      </c>
      <c r="R273" s="15">
        <v>0.23782344</v>
      </c>
      <c r="S273" s="7" t="s">
        <v>39</v>
      </c>
      <c r="T273" s="7" t="s">
        <v>39</v>
      </c>
      <c r="U273" s="16" t="s">
        <v>39</v>
      </c>
      <c r="V273" s="16" t="s">
        <v>621</v>
      </c>
      <c r="W273" s="16" t="s">
        <v>842</v>
      </c>
      <c r="X273" s="17">
        <v>1</v>
      </c>
      <c r="Y273" s="84">
        <f t="shared" si="10"/>
        <v>73050</v>
      </c>
      <c r="Z273" s="75">
        <f>IF(IFERROR(MATCH(E273,CONV_CAISO_Gen_List!C:C,0),FALSE),1,0)</f>
        <v>1</v>
      </c>
      <c r="AA273" s="86">
        <f t="shared" si="11"/>
        <v>100</v>
      </c>
    </row>
    <row r="274" spans="2:27" x14ac:dyDescent="0.25">
      <c r="B274" s="7">
        <v>269</v>
      </c>
      <c r="C274" s="7" t="s">
        <v>843</v>
      </c>
      <c r="D274" s="7" t="s">
        <v>844</v>
      </c>
      <c r="E274" s="7" t="s">
        <v>845</v>
      </c>
      <c r="F274" s="7" t="s">
        <v>33</v>
      </c>
      <c r="G274" s="7" t="s">
        <v>34</v>
      </c>
      <c r="H274" s="7" t="s">
        <v>628</v>
      </c>
      <c r="I274" s="7" t="s">
        <v>84</v>
      </c>
      <c r="J274" s="7" t="s">
        <v>619</v>
      </c>
      <c r="K274" s="7" t="s">
        <v>624</v>
      </c>
      <c r="L274" s="7" t="s">
        <v>5</v>
      </c>
      <c r="M274" s="13">
        <v>41500</v>
      </c>
      <c r="N274" s="13">
        <v>50631</v>
      </c>
      <c r="O274" s="7">
        <v>1</v>
      </c>
      <c r="P274" s="14">
        <v>20</v>
      </c>
      <c r="Q274" s="14">
        <v>33</v>
      </c>
      <c r="R274" s="15">
        <v>0.18835616399999999</v>
      </c>
      <c r="S274" s="7" t="s">
        <v>39</v>
      </c>
      <c r="T274" s="7" t="s">
        <v>39</v>
      </c>
      <c r="U274" s="16" t="s">
        <v>39</v>
      </c>
      <c r="V274" s="16" t="s">
        <v>621</v>
      </c>
      <c r="W274" s="16" t="s">
        <v>84</v>
      </c>
      <c r="X274" s="17">
        <v>1</v>
      </c>
      <c r="Y274" s="84">
        <f t="shared" si="10"/>
        <v>73050</v>
      </c>
      <c r="Z274" s="75">
        <f>IF(IFERROR(MATCH(E274,CONV_CAISO_Gen_List!C:C,0),FALSE),1,0)</f>
        <v>1</v>
      </c>
      <c r="AA274" s="86">
        <f t="shared" si="11"/>
        <v>33</v>
      </c>
    </row>
    <row r="275" spans="2:27" x14ac:dyDescent="0.25">
      <c r="B275" s="7">
        <v>270</v>
      </c>
      <c r="C275" s="7" t="s">
        <v>846</v>
      </c>
      <c r="D275" s="7" t="s">
        <v>847</v>
      </c>
      <c r="E275" s="7" t="s">
        <v>848</v>
      </c>
      <c r="F275" s="7" t="s">
        <v>33</v>
      </c>
      <c r="G275" s="7" t="s">
        <v>34</v>
      </c>
      <c r="H275" s="7" t="s">
        <v>849</v>
      </c>
      <c r="I275" s="7" t="s">
        <v>850</v>
      </c>
      <c r="J275" s="7" t="s">
        <v>619</v>
      </c>
      <c r="K275" s="7" t="s">
        <v>620</v>
      </c>
      <c r="L275" s="7" t="s">
        <v>5</v>
      </c>
      <c r="M275" s="13">
        <v>41990</v>
      </c>
      <c r="N275" s="13">
        <v>51120</v>
      </c>
      <c r="O275" s="7">
        <v>1</v>
      </c>
      <c r="P275" s="14">
        <v>300</v>
      </c>
      <c r="Q275" s="14">
        <v>619</v>
      </c>
      <c r="R275" s="15">
        <v>0.23554033499999999</v>
      </c>
      <c r="S275" s="7" t="s">
        <v>39</v>
      </c>
      <c r="T275" s="7" t="s">
        <v>39</v>
      </c>
      <c r="U275" s="16" t="s">
        <v>39</v>
      </c>
      <c r="V275" s="16" t="s">
        <v>621</v>
      </c>
      <c r="W275" s="16" t="s">
        <v>851</v>
      </c>
      <c r="X275" s="17">
        <v>1</v>
      </c>
      <c r="Y275" s="84">
        <f t="shared" si="10"/>
        <v>73050</v>
      </c>
      <c r="Z275" s="75">
        <f>IF(IFERROR(MATCH(E275,CONV_CAISO_Gen_List!C:C,0),FALSE),1,0)</f>
        <v>1</v>
      </c>
      <c r="AA275" s="86">
        <f t="shared" si="11"/>
        <v>619</v>
      </c>
    </row>
    <row r="276" spans="2:27" x14ac:dyDescent="0.25">
      <c r="B276" s="7">
        <v>271</v>
      </c>
      <c r="C276" s="7" t="s">
        <v>852</v>
      </c>
      <c r="D276" s="7" t="s">
        <v>853</v>
      </c>
      <c r="E276" s="7" t="s">
        <v>854</v>
      </c>
      <c r="F276" s="7" t="s">
        <v>33</v>
      </c>
      <c r="G276" s="7" t="s">
        <v>34</v>
      </c>
      <c r="H276" s="7" t="s">
        <v>66</v>
      </c>
      <c r="I276" s="7" t="s">
        <v>799</v>
      </c>
      <c r="J276" s="7" t="s">
        <v>619</v>
      </c>
      <c r="K276" s="7" t="s">
        <v>624</v>
      </c>
      <c r="L276" s="7" t="s">
        <v>5</v>
      </c>
      <c r="M276" s="13">
        <v>41274</v>
      </c>
      <c r="N276" s="13">
        <v>50678</v>
      </c>
      <c r="O276" s="7">
        <v>1</v>
      </c>
      <c r="P276" s="14">
        <v>40</v>
      </c>
      <c r="Q276" s="14">
        <v>112</v>
      </c>
      <c r="R276" s="15">
        <v>0.31963470300000002</v>
      </c>
      <c r="S276" s="7" t="s">
        <v>39</v>
      </c>
      <c r="T276" s="7" t="s">
        <v>39</v>
      </c>
      <c r="U276" s="16" t="s">
        <v>39</v>
      </c>
      <c r="V276" s="16" t="s">
        <v>621</v>
      </c>
      <c r="W276" s="16" t="s">
        <v>68</v>
      </c>
      <c r="X276" s="17">
        <v>1</v>
      </c>
      <c r="Y276" s="84">
        <f t="shared" si="10"/>
        <v>73050</v>
      </c>
      <c r="Z276" s="75">
        <f>IF(IFERROR(MATCH(E276,CONV_CAISO_Gen_List!C:C,0),FALSE),1,0)</f>
        <v>1</v>
      </c>
      <c r="AA276" s="86">
        <f t="shared" si="11"/>
        <v>112</v>
      </c>
    </row>
    <row r="277" spans="2:27" x14ac:dyDescent="0.25">
      <c r="B277" s="7">
        <v>272</v>
      </c>
      <c r="C277" s="7" t="s">
        <v>855</v>
      </c>
      <c r="D277" s="7" t="s">
        <v>856</v>
      </c>
      <c r="E277" s="7" t="s">
        <v>857</v>
      </c>
      <c r="F277" s="7" t="s">
        <v>33</v>
      </c>
      <c r="G277" s="7" t="s">
        <v>34</v>
      </c>
      <c r="H277" s="7" t="s">
        <v>75</v>
      </c>
      <c r="I277" s="7" t="s">
        <v>62</v>
      </c>
      <c r="J277" s="7" t="s">
        <v>619</v>
      </c>
      <c r="K277" s="7" t="s">
        <v>624</v>
      </c>
      <c r="L277" s="7" t="s">
        <v>5</v>
      </c>
      <c r="M277" s="13">
        <v>41712</v>
      </c>
      <c r="N277" s="13">
        <v>49016</v>
      </c>
      <c r="O277" s="7">
        <v>1</v>
      </c>
      <c r="P277" s="14">
        <v>1</v>
      </c>
      <c r="Q277" s="14">
        <v>1.4</v>
      </c>
      <c r="R277" s="15">
        <v>0.159817352</v>
      </c>
      <c r="S277" s="7" t="s">
        <v>39</v>
      </c>
      <c r="T277" s="7" t="s">
        <v>39</v>
      </c>
      <c r="U277" s="16" t="s">
        <v>39</v>
      </c>
      <c r="V277" s="16" t="s">
        <v>621</v>
      </c>
      <c r="W277" s="16" t="s">
        <v>62</v>
      </c>
      <c r="X277" s="17">
        <v>1</v>
      </c>
      <c r="Y277" s="84">
        <f t="shared" si="10"/>
        <v>73050</v>
      </c>
      <c r="Z277" s="75">
        <f>IF(IFERROR(MATCH(E277,CONV_CAISO_Gen_List!C:C,0),FALSE),1,0)</f>
        <v>1</v>
      </c>
      <c r="AA277" s="86">
        <f t="shared" si="11"/>
        <v>1.4</v>
      </c>
    </row>
    <row r="278" spans="2:27" x14ac:dyDescent="0.25">
      <c r="B278" s="7">
        <v>273</v>
      </c>
      <c r="C278" s="7" t="s">
        <v>858</v>
      </c>
      <c r="D278" s="7" t="s">
        <v>859</v>
      </c>
      <c r="E278" s="7" t="s">
        <v>860</v>
      </c>
      <c r="F278" s="7" t="s">
        <v>33</v>
      </c>
      <c r="G278" s="7" t="s">
        <v>34</v>
      </c>
      <c r="H278" s="7" t="s">
        <v>628</v>
      </c>
      <c r="I278" s="7" t="s">
        <v>84</v>
      </c>
      <c r="J278" s="7" t="s">
        <v>619</v>
      </c>
      <c r="K278" s="7" t="s">
        <v>620</v>
      </c>
      <c r="L278" s="7" t="s">
        <v>5</v>
      </c>
      <c r="M278" s="13">
        <v>40760</v>
      </c>
      <c r="N278" s="13">
        <v>48064</v>
      </c>
      <c r="O278" s="7">
        <v>1</v>
      </c>
      <c r="P278" s="14">
        <v>19</v>
      </c>
      <c r="Q278" s="14">
        <v>30</v>
      </c>
      <c r="R278" s="15">
        <v>0.180245133</v>
      </c>
      <c r="S278" s="7" t="s">
        <v>39</v>
      </c>
      <c r="T278" s="7" t="s">
        <v>39</v>
      </c>
      <c r="U278" s="16" t="s">
        <v>39</v>
      </c>
      <c r="V278" s="16" t="s">
        <v>621</v>
      </c>
      <c r="W278" s="16" t="s">
        <v>84</v>
      </c>
      <c r="X278" s="17">
        <v>1</v>
      </c>
      <c r="Y278" s="84">
        <f t="shared" si="10"/>
        <v>73050</v>
      </c>
      <c r="Z278" s="75">
        <f>IF(IFERROR(MATCH(E278,CONV_CAISO_Gen_List!C:C,0),FALSE),1,0)</f>
        <v>1</v>
      </c>
      <c r="AA278" s="86">
        <f t="shared" si="11"/>
        <v>30</v>
      </c>
    </row>
    <row r="279" spans="2:27" x14ac:dyDescent="0.25">
      <c r="B279" s="7">
        <v>274</v>
      </c>
      <c r="C279" s="7" t="s">
        <v>861</v>
      </c>
      <c r="D279" s="7" t="s">
        <v>862</v>
      </c>
      <c r="E279" s="7" t="s">
        <v>863</v>
      </c>
      <c r="F279" s="7" t="s">
        <v>33</v>
      </c>
      <c r="G279" s="7" t="s">
        <v>34</v>
      </c>
      <c r="H279" s="7" t="s">
        <v>628</v>
      </c>
      <c r="I279" s="7" t="s">
        <v>84</v>
      </c>
      <c r="J279" s="7" t="s">
        <v>619</v>
      </c>
      <c r="K279" s="7" t="s">
        <v>620</v>
      </c>
      <c r="L279" s="7" t="s">
        <v>5</v>
      </c>
      <c r="M279" s="13">
        <v>40760</v>
      </c>
      <c r="N279" s="13">
        <v>48064</v>
      </c>
      <c r="O279" s="7">
        <v>1</v>
      </c>
      <c r="P279" s="14">
        <v>20</v>
      </c>
      <c r="Q279" s="14">
        <v>32</v>
      </c>
      <c r="R279" s="15">
        <v>0.18264840199999999</v>
      </c>
      <c r="S279" s="7" t="s">
        <v>39</v>
      </c>
      <c r="T279" s="7" t="s">
        <v>39</v>
      </c>
      <c r="U279" s="16" t="s">
        <v>39</v>
      </c>
      <c r="V279" s="16" t="s">
        <v>621</v>
      </c>
      <c r="W279" s="16" t="s">
        <v>84</v>
      </c>
      <c r="X279" s="17">
        <v>1</v>
      </c>
      <c r="Y279" s="84">
        <f t="shared" si="10"/>
        <v>73050</v>
      </c>
      <c r="Z279" s="75">
        <f>IF(IFERROR(MATCH(E279,CONV_CAISO_Gen_List!C:C,0),FALSE),1,0)</f>
        <v>1</v>
      </c>
      <c r="AA279" s="86">
        <f t="shared" si="11"/>
        <v>32</v>
      </c>
    </row>
    <row r="280" spans="2:27" x14ac:dyDescent="0.25">
      <c r="B280" s="7">
        <v>275</v>
      </c>
      <c r="C280" s="7" t="s">
        <v>864</v>
      </c>
      <c r="D280" s="7" t="s">
        <v>865</v>
      </c>
      <c r="E280" s="7" t="s">
        <v>866</v>
      </c>
      <c r="F280" s="7" t="s">
        <v>33</v>
      </c>
      <c r="G280" s="7" t="s">
        <v>34</v>
      </c>
      <c r="H280" s="7" t="s">
        <v>66</v>
      </c>
      <c r="I280" s="7" t="s">
        <v>642</v>
      </c>
      <c r="J280" s="7" t="s">
        <v>619</v>
      </c>
      <c r="K280" s="7" t="s">
        <v>624</v>
      </c>
      <c r="L280" s="7" t="s">
        <v>5</v>
      </c>
      <c r="M280" s="13">
        <v>41704</v>
      </c>
      <c r="N280" s="13">
        <v>49008</v>
      </c>
      <c r="O280" s="7">
        <v>1</v>
      </c>
      <c r="P280" s="14">
        <v>1.5</v>
      </c>
      <c r="Q280" s="14">
        <v>2.1</v>
      </c>
      <c r="R280" s="15">
        <v>0.159817352</v>
      </c>
      <c r="S280" s="7" t="s">
        <v>39</v>
      </c>
      <c r="T280" s="7" t="s">
        <v>39</v>
      </c>
      <c r="U280" s="16" t="s">
        <v>39</v>
      </c>
      <c r="V280" s="16" t="s">
        <v>621</v>
      </c>
      <c r="W280" s="16" t="s">
        <v>68</v>
      </c>
      <c r="X280" s="17">
        <v>1</v>
      </c>
      <c r="Y280" s="84">
        <f t="shared" si="10"/>
        <v>73050</v>
      </c>
      <c r="Z280" s="75">
        <f>IF(IFERROR(MATCH(E280,CONV_CAISO_Gen_List!C:C,0),FALSE),1,0)</f>
        <v>1</v>
      </c>
      <c r="AA280" s="86">
        <f t="shared" si="11"/>
        <v>2.1</v>
      </c>
    </row>
    <row r="281" spans="2:27" x14ac:dyDescent="0.25">
      <c r="B281" s="7">
        <v>276</v>
      </c>
      <c r="C281" s="7" t="s">
        <v>867</v>
      </c>
      <c r="D281" s="7" t="s">
        <v>868</v>
      </c>
      <c r="E281" s="7" t="s">
        <v>869</v>
      </c>
      <c r="F281" s="7" t="s">
        <v>33</v>
      </c>
      <c r="G281" s="7" t="s">
        <v>34</v>
      </c>
      <c r="H281" s="7" t="s">
        <v>364</v>
      </c>
      <c r="I281" s="7" t="s">
        <v>84</v>
      </c>
      <c r="J281" s="7" t="s">
        <v>619</v>
      </c>
      <c r="K281" s="7" t="s">
        <v>624</v>
      </c>
      <c r="L281" s="7" t="s">
        <v>5</v>
      </c>
      <c r="M281" s="13">
        <v>41452</v>
      </c>
      <c r="N281" s="13">
        <v>50582</v>
      </c>
      <c r="O281" s="7">
        <v>1</v>
      </c>
      <c r="P281" s="14">
        <v>20</v>
      </c>
      <c r="Q281" s="14">
        <v>33</v>
      </c>
      <c r="R281" s="15">
        <v>0.18835616399999999</v>
      </c>
      <c r="S281" s="7" t="s">
        <v>39</v>
      </c>
      <c r="T281" s="7" t="s">
        <v>39</v>
      </c>
      <c r="U281" s="16" t="s">
        <v>39</v>
      </c>
      <c r="V281" s="16" t="s">
        <v>621</v>
      </c>
      <c r="W281" s="16" t="s">
        <v>84</v>
      </c>
      <c r="X281" s="17">
        <v>1</v>
      </c>
      <c r="Y281" s="84">
        <f t="shared" si="10"/>
        <v>73050</v>
      </c>
      <c r="Z281" s="75">
        <f>IF(IFERROR(MATCH(E281,CONV_CAISO_Gen_List!C:C,0),FALSE),1,0)</f>
        <v>1</v>
      </c>
      <c r="AA281" s="86">
        <f t="shared" si="11"/>
        <v>33</v>
      </c>
    </row>
    <row r="282" spans="2:27" x14ac:dyDescent="0.25">
      <c r="B282" s="7">
        <v>277</v>
      </c>
      <c r="C282" s="7" t="s">
        <v>870</v>
      </c>
      <c r="D282" s="7" t="s">
        <v>871</v>
      </c>
      <c r="E282" s="7" t="s">
        <v>872</v>
      </c>
      <c r="F282" s="7" t="s">
        <v>33</v>
      </c>
      <c r="G282" s="7" t="s">
        <v>839</v>
      </c>
      <c r="H282" s="7" t="s">
        <v>840</v>
      </c>
      <c r="I282" s="7" t="s">
        <v>841</v>
      </c>
      <c r="J282" s="7" t="s">
        <v>619</v>
      </c>
      <c r="K282" s="7" t="s">
        <v>620</v>
      </c>
      <c r="L282" s="7" t="s">
        <v>5</v>
      </c>
      <c r="M282" s="13">
        <v>39814</v>
      </c>
      <c r="N282" s="13">
        <v>47118</v>
      </c>
      <c r="O282" s="7">
        <v>1</v>
      </c>
      <c r="P282" s="14">
        <v>10</v>
      </c>
      <c r="Q282" s="14">
        <v>23</v>
      </c>
      <c r="R282" s="15">
        <v>0.262557078</v>
      </c>
      <c r="S282" s="7" t="s">
        <v>39</v>
      </c>
      <c r="T282" s="7" t="s">
        <v>39</v>
      </c>
      <c r="U282" s="16" t="s">
        <v>39</v>
      </c>
      <c r="V282" s="16" t="s">
        <v>621</v>
      </c>
      <c r="W282" s="16" t="s">
        <v>842</v>
      </c>
      <c r="X282" s="17">
        <v>1</v>
      </c>
      <c r="Y282" s="84">
        <f t="shared" si="10"/>
        <v>73050</v>
      </c>
      <c r="Z282" s="75">
        <f>IF(IFERROR(MATCH(E282,CONV_CAISO_Gen_List!C:C,0),FALSE),1,0)</f>
        <v>1</v>
      </c>
      <c r="AA282" s="86">
        <f t="shared" si="11"/>
        <v>23</v>
      </c>
    </row>
    <row r="283" spans="2:27" x14ac:dyDescent="0.25">
      <c r="B283" s="7">
        <v>278</v>
      </c>
      <c r="C283" s="7" t="s">
        <v>873</v>
      </c>
      <c r="D283" s="7" t="s">
        <v>874</v>
      </c>
      <c r="E283" s="7" t="s">
        <v>875</v>
      </c>
      <c r="F283" s="7" t="s">
        <v>33</v>
      </c>
      <c r="G283" s="7" t="s">
        <v>34</v>
      </c>
      <c r="H283" s="7" t="s">
        <v>66</v>
      </c>
      <c r="I283" s="7" t="s">
        <v>799</v>
      </c>
      <c r="J283" s="7" t="s">
        <v>619</v>
      </c>
      <c r="K283" s="7" t="s">
        <v>624</v>
      </c>
      <c r="L283" s="7" t="s">
        <v>5</v>
      </c>
      <c r="M283" s="13">
        <v>41578</v>
      </c>
      <c r="N283" s="13">
        <v>50708</v>
      </c>
      <c r="O283" s="7">
        <v>1</v>
      </c>
      <c r="P283" s="14">
        <v>210</v>
      </c>
      <c r="Q283" s="14">
        <v>587.35819600000002</v>
      </c>
      <c r="R283" s="15">
        <v>0.31928582100000003</v>
      </c>
      <c r="S283" s="7" t="s">
        <v>39</v>
      </c>
      <c r="T283" s="7" t="s">
        <v>39</v>
      </c>
      <c r="U283" s="16" t="s">
        <v>39</v>
      </c>
      <c r="V283" s="16" t="s">
        <v>621</v>
      </c>
      <c r="W283" s="16" t="s">
        <v>68</v>
      </c>
      <c r="X283" s="17">
        <v>1</v>
      </c>
      <c r="Y283" s="84">
        <f t="shared" si="10"/>
        <v>73050</v>
      </c>
      <c r="Z283" s="75">
        <f>IF(IFERROR(MATCH(E283,CONV_CAISO_Gen_List!C:C,0),FALSE),1,0)</f>
        <v>1</v>
      </c>
      <c r="AA283" s="86">
        <f t="shared" si="11"/>
        <v>587.35819600000002</v>
      </c>
    </row>
    <row r="284" spans="2:27" x14ac:dyDescent="0.25">
      <c r="B284" s="7">
        <v>279</v>
      </c>
      <c r="C284" s="7" t="s">
        <v>876</v>
      </c>
      <c r="D284" s="7" t="s">
        <v>877</v>
      </c>
      <c r="E284" s="7" t="s">
        <v>878</v>
      </c>
      <c r="F284" s="7" t="s">
        <v>33</v>
      </c>
      <c r="G284" s="7" t="s">
        <v>34</v>
      </c>
      <c r="H284" s="7" t="s">
        <v>66</v>
      </c>
      <c r="I284" s="7" t="s">
        <v>799</v>
      </c>
      <c r="J284" s="7" t="s">
        <v>619</v>
      </c>
      <c r="K284" s="7" t="s">
        <v>620</v>
      </c>
      <c r="L284" s="7" t="s">
        <v>5</v>
      </c>
      <c r="M284" s="13">
        <v>41939</v>
      </c>
      <c r="N284" s="13">
        <v>51069</v>
      </c>
      <c r="O284" s="7">
        <v>1</v>
      </c>
      <c r="P284" s="14">
        <v>550</v>
      </c>
      <c r="Q284" s="14">
        <v>1275.125773</v>
      </c>
      <c r="R284" s="15">
        <v>0.26465873200000001</v>
      </c>
      <c r="S284" s="7" t="s">
        <v>39</v>
      </c>
      <c r="T284" s="7" t="s">
        <v>39</v>
      </c>
      <c r="U284" s="16" t="s">
        <v>39</v>
      </c>
      <c r="V284" s="16" t="s">
        <v>621</v>
      </c>
      <c r="W284" s="16" t="s">
        <v>68</v>
      </c>
      <c r="X284" s="17">
        <v>1</v>
      </c>
      <c r="Y284" s="84">
        <f t="shared" si="10"/>
        <v>73050</v>
      </c>
      <c r="Z284" s="75">
        <f>IF(IFERROR(MATCH(E284,CONV_CAISO_Gen_List!C:C,0),FALSE),1,0)</f>
        <v>1</v>
      </c>
      <c r="AA284" s="86">
        <f t="shared" si="11"/>
        <v>1275.125773</v>
      </c>
    </row>
    <row r="285" spans="2:27" x14ac:dyDescent="0.25">
      <c r="B285" s="7">
        <v>280</v>
      </c>
      <c r="C285" s="7" t="s">
        <v>879</v>
      </c>
      <c r="D285" s="7" t="s">
        <v>880</v>
      </c>
      <c r="E285" s="7" t="s">
        <v>881</v>
      </c>
      <c r="F285" s="7" t="s">
        <v>33</v>
      </c>
      <c r="G285" s="7" t="s">
        <v>761</v>
      </c>
      <c r="H285" s="7" t="s">
        <v>882</v>
      </c>
      <c r="I285" s="7" t="s">
        <v>763</v>
      </c>
      <c r="J285" s="7" t="s">
        <v>619</v>
      </c>
      <c r="K285" s="7" t="s">
        <v>620</v>
      </c>
      <c r="L285" s="7" t="s">
        <v>5</v>
      </c>
      <c r="M285" s="13">
        <v>41813</v>
      </c>
      <c r="N285" s="13">
        <v>50943</v>
      </c>
      <c r="O285" s="7">
        <v>1</v>
      </c>
      <c r="P285" s="14">
        <v>290</v>
      </c>
      <c r="Q285" s="14">
        <v>688</v>
      </c>
      <c r="R285" s="15">
        <v>0.270823492</v>
      </c>
      <c r="S285" s="7" t="s">
        <v>39</v>
      </c>
      <c r="T285" s="7" t="s">
        <v>39</v>
      </c>
      <c r="U285" s="16" t="s">
        <v>39</v>
      </c>
      <c r="V285" s="16" t="s">
        <v>621</v>
      </c>
      <c r="W285" s="16" t="s">
        <v>764</v>
      </c>
      <c r="X285" s="17">
        <v>1</v>
      </c>
      <c r="Y285" s="84">
        <f t="shared" si="10"/>
        <v>73050</v>
      </c>
      <c r="Z285" s="75">
        <f>IF(IFERROR(MATCH(E285,CONV_CAISO_Gen_List!C:C,0),FALSE),1,0)</f>
        <v>1</v>
      </c>
      <c r="AA285" s="86">
        <f t="shared" si="11"/>
        <v>688</v>
      </c>
    </row>
    <row r="286" spans="2:27" x14ac:dyDescent="0.25">
      <c r="B286" s="7">
        <v>281</v>
      </c>
      <c r="C286" s="7" t="s">
        <v>883</v>
      </c>
      <c r="D286" s="7" t="s">
        <v>884</v>
      </c>
      <c r="E286" s="7" t="s">
        <v>885</v>
      </c>
      <c r="F286" s="7" t="s">
        <v>33</v>
      </c>
      <c r="G286" s="7" t="s">
        <v>34</v>
      </c>
      <c r="H286" s="7" t="s">
        <v>886</v>
      </c>
      <c r="I286" s="7" t="s">
        <v>202</v>
      </c>
      <c r="J286" s="7" t="s">
        <v>619</v>
      </c>
      <c r="K286" s="7" t="s">
        <v>620</v>
      </c>
      <c r="L286" s="7" t="s">
        <v>5</v>
      </c>
      <c r="M286" s="13">
        <v>41816</v>
      </c>
      <c r="N286" s="13">
        <v>49120</v>
      </c>
      <c r="O286" s="7">
        <v>1</v>
      </c>
      <c r="P286" s="14">
        <v>1.5</v>
      </c>
      <c r="Q286" s="14">
        <v>2.1</v>
      </c>
      <c r="R286" s="15">
        <v>0.159817352</v>
      </c>
      <c r="S286" s="7" t="s">
        <v>39</v>
      </c>
      <c r="T286" s="7" t="s">
        <v>39</v>
      </c>
      <c r="U286" s="16" t="s">
        <v>39</v>
      </c>
      <c r="V286" s="16" t="s">
        <v>621</v>
      </c>
      <c r="W286" s="16" t="s">
        <v>41</v>
      </c>
      <c r="X286" s="17">
        <v>1</v>
      </c>
      <c r="Y286" s="84">
        <f t="shared" si="10"/>
        <v>73050</v>
      </c>
      <c r="Z286" s="75">
        <f>IF(IFERROR(MATCH(E286,CONV_CAISO_Gen_List!C:C,0),FALSE),1,0)</f>
        <v>1</v>
      </c>
      <c r="AA286" s="86">
        <f t="shared" si="11"/>
        <v>2.1</v>
      </c>
    </row>
    <row r="287" spans="2:27" x14ac:dyDescent="0.25">
      <c r="B287" s="7">
        <v>282</v>
      </c>
      <c r="C287" s="7" t="s">
        <v>887</v>
      </c>
      <c r="D287" s="7" t="s">
        <v>888</v>
      </c>
      <c r="E287" s="7" t="s">
        <v>889</v>
      </c>
      <c r="F287" s="7" t="s">
        <v>33</v>
      </c>
      <c r="G287" s="7" t="s">
        <v>839</v>
      </c>
      <c r="H287" s="7" t="s">
        <v>840</v>
      </c>
      <c r="I287" s="7" t="s">
        <v>841</v>
      </c>
      <c r="J287" s="7" t="s">
        <v>619</v>
      </c>
      <c r="K287" s="7" t="s">
        <v>620</v>
      </c>
      <c r="L287" s="7" t="s">
        <v>5</v>
      </c>
      <c r="M287" s="13">
        <v>42137</v>
      </c>
      <c r="N287" s="13">
        <v>51268</v>
      </c>
      <c r="O287" s="7">
        <v>1</v>
      </c>
      <c r="P287" s="14">
        <v>150</v>
      </c>
      <c r="Q287" s="14">
        <v>303</v>
      </c>
      <c r="R287" s="15">
        <v>0.23059360700000001</v>
      </c>
      <c r="S287" s="7" t="s">
        <v>39</v>
      </c>
      <c r="T287" s="7" t="s">
        <v>39</v>
      </c>
      <c r="U287" s="16" t="s">
        <v>39</v>
      </c>
      <c r="V287" s="16" t="s">
        <v>621</v>
      </c>
      <c r="W287" s="16" t="s">
        <v>842</v>
      </c>
      <c r="X287" s="17">
        <v>1</v>
      </c>
      <c r="Y287" s="84">
        <f t="shared" si="10"/>
        <v>73050</v>
      </c>
      <c r="Z287" s="75">
        <f>IF(IFERROR(MATCH(E287,CONV_CAISO_Gen_List!C:C,0),FALSE),1,0)</f>
        <v>1</v>
      </c>
      <c r="AA287" s="86">
        <f t="shared" si="11"/>
        <v>303</v>
      </c>
    </row>
    <row r="288" spans="2:27" x14ac:dyDescent="0.25">
      <c r="B288" s="7">
        <v>283</v>
      </c>
      <c r="C288" s="7" t="s">
        <v>890</v>
      </c>
      <c r="D288" s="7" t="s">
        <v>891</v>
      </c>
      <c r="E288" s="7"/>
      <c r="F288" s="7" t="s">
        <v>33</v>
      </c>
      <c r="G288" s="7" t="s">
        <v>34</v>
      </c>
      <c r="H288" s="7" t="s">
        <v>79</v>
      </c>
      <c r="I288" s="7" t="s">
        <v>79</v>
      </c>
      <c r="J288" s="7" t="s">
        <v>619</v>
      </c>
      <c r="K288" s="7" t="s">
        <v>624</v>
      </c>
      <c r="L288" s="7" t="s">
        <v>7</v>
      </c>
      <c r="M288" s="13">
        <v>43466</v>
      </c>
      <c r="N288" s="13">
        <v>52596</v>
      </c>
      <c r="O288" s="7">
        <v>1</v>
      </c>
      <c r="P288" s="14">
        <v>40</v>
      </c>
      <c r="Q288" s="14">
        <v>104</v>
      </c>
      <c r="R288" s="15">
        <v>0.296803653</v>
      </c>
      <c r="S288" s="7" t="s">
        <v>39</v>
      </c>
      <c r="T288" s="7" t="s">
        <v>39</v>
      </c>
      <c r="U288" s="16" t="s">
        <v>39</v>
      </c>
      <c r="V288" s="16" t="s">
        <v>621</v>
      </c>
      <c r="W288" s="16" t="s">
        <v>68</v>
      </c>
      <c r="X288" s="17">
        <v>0.84</v>
      </c>
      <c r="Y288" s="84">
        <f t="shared" si="10"/>
        <v>73050</v>
      </c>
      <c r="Z288" s="75">
        <f>IF(IFERROR(MATCH(E288,CONV_CAISO_Gen_List!C:C,0),FALSE),1,0)</f>
        <v>0</v>
      </c>
      <c r="AA288" s="86">
        <f t="shared" si="11"/>
        <v>87.36</v>
      </c>
    </row>
    <row r="289" spans="2:27" x14ac:dyDescent="0.25">
      <c r="B289" s="7">
        <v>284</v>
      </c>
      <c r="C289" s="7" t="s">
        <v>892</v>
      </c>
      <c r="D289" s="7" t="s">
        <v>893</v>
      </c>
      <c r="E289" s="7" t="s">
        <v>894</v>
      </c>
      <c r="F289" s="7" t="s">
        <v>33</v>
      </c>
      <c r="G289" s="7" t="s">
        <v>34</v>
      </c>
      <c r="H289" s="7" t="s">
        <v>628</v>
      </c>
      <c r="I289" s="7" t="s">
        <v>84</v>
      </c>
      <c r="J289" s="7" t="s">
        <v>619</v>
      </c>
      <c r="K289" s="7" t="s">
        <v>624</v>
      </c>
      <c r="L289" s="7" t="s">
        <v>5</v>
      </c>
      <c r="M289" s="13">
        <v>42644</v>
      </c>
      <c r="N289" s="13">
        <v>49948</v>
      </c>
      <c r="O289" s="7">
        <v>1</v>
      </c>
      <c r="P289" s="14">
        <v>100</v>
      </c>
      <c r="Q289" s="14">
        <v>244.41</v>
      </c>
      <c r="R289" s="15">
        <v>0.279006849</v>
      </c>
      <c r="S289" s="7" t="s">
        <v>39</v>
      </c>
      <c r="T289" s="7" t="s">
        <v>39</v>
      </c>
      <c r="U289" s="16" t="s">
        <v>39</v>
      </c>
      <c r="V289" s="16" t="s">
        <v>621</v>
      </c>
      <c r="W289" s="16" t="s">
        <v>84</v>
      </c>
      <c r="X289" s="17">
        <v>1</v>
      </c>
      <c r="Y289" s="84">
        <f t="shared" si="10"/>
        <v>73050</v>
      </c>
      <c r="Z289" s="75">
        <f>IF(IFERROR(MATCH(E289,CONV_CAISO_Gen_List!C:C,0),FALSE),1,0)</f>
        <v>1</v>
      </c>
      <c r="AA289" s="86">
        <f t="shared" si="11"/>
        <v>244.41</v>
      </c>
    </row>
    <row r="290" spans="2:27" x14ac:dyDescent="0.25">
      <c r="B290" s="7">
        <v>285</v>
      </c>
      <c r="C290" s="7" t="s">
        <v>895</v>
      </c>
      <c r="D290" s="7" t="s">
        <v>896</v>
      </c>
      <c r="E290" s="7" t="s">
        <v>897</v>
      </c>
      <c r="F290" s="7" t="s">
        <v>33</v>
      </c>
      <c r="G290" s="7" t="s">
        <v>34</v>
      </c>
      <c r="H290" s="7" t="s">
        <v>628</v>
      </c>
      <c r="I290" s="7" t="s">
        <v>84</v>
      </c>
      <c r="J290" s="7" t="s">
        <v>619</v>
      </c>
      <c r="K290" s="7" t="s">
        <v>624</v>
      </c>
      <c r="L290" s="7" t="s">
        <v>5</v>
      </c>
      <c r="M290" s="13">
        <v>43101</v>
      </c>
      <c r="N290" s="13">
        <v>50405</v>
      </c>
      <c r="O290" s="7">
        <v>1</v>
      </c>
      <c r="P290" s="14">
        <v>20</v>
      </c>
      <c r="Q290" s="14">
        <v>46.9</v>
      </c>
      <c r="R290" s="15">
        <v>0.26769406400000001</v>
      </c>
      <c r="S290" s="7" t="s">
        <v>39</v>
      </c>
      <c r="T290" s="7" t="s">
        <v>39</v>
      </c>
      <c r="U290" s="16" t="s">
        <v>39</v>
      </c>
      <c r="V290" s="16" t="s">
        <v>621</v>
      </c>
      <c r="W290" s="16" t="s">
        <v>84</v>
      </c>
      <c r="X290" s="17">
        <v>1</v>
      </c>
      <c r="Y290" s="84">
        <f t="shared" si="10"/>
        <v>73050</v>
      </c>
      <c r="Z290" s="75">
        <f>IF(IFERROR(MATCH(E290,CONV_CAISO_Gen_List!C:C,0),FALSE),1,0)</f>
        <v>1</v>
      </c>
      <c r="AA290" s="86">
        <f t="shared" si="11"/>
        <v>46.9</v>
      </c>
    </row>
    <row r="291" spans="2:27" x14ac:dyDescent="0.25">
      <c r="B291" s="7">
        <v>286</v>
      </c>
      <c r="C291" s="7" t="s">
        <v>898</v>
      </c>
      <c r="D291" s="7" t="s">
        <v>899</v>
      </c>
      <c r="E291" s="7"/>
      <c r="F291" s="7" t="s">
        <v>33</v>
      </c>
      <c r="G291" s="7" t="s">
        <v>34</v>
      </c>
      <c r="H291" s="7" t="s">
        <v>83</v>
      </c>
      <c r="I291" s="7" t="s">
        <v>84</v>
      </c>
      <c r="J291" s="7" t="s">
        <v>619</v>
      </c>
      <c r="K291" s="7" t="s">
        <v>624</v>
      </c>
      <c r="L291" s="7" t="s">
        <v>5</v>
      </c>
      <c r="M291" s="13">
        <v>43466</v>
      </c>
      <c r="N291" s="13">
        <v>52596</v>
      </c>
      <c r="O291" s="7">
        <v>1</v>
      </c>
      <c r="P291" s="14">
        <v>20</v>
      </c>
      <c r="Q291" s="14">
        <v>47</v>
      </c>
      <c r="R291" s="15">
        <v>0.26826484</v>
      </c>
      <c r="S291" s="7" t="s">
        <v>39</v>
      </c>
      <c r="T291" s="7" t="s">
        <v>39</v>
      </c>
      <c r="U291" s="16" t="s">
        <v>39</v>
      </c>
      <c r="V291" s="16" t="s">
        <v>621</v>
      </c>
      <c r="W291" s="16" t="s">
        <v>84</v>
      </c>
      <c r="X291" s="17">
        <v>1</v>
      </c>
      <c r="Y291" s="84">
        <f t="shared" si="10"/>
        <v>73050</v>
      </c>
      <c r="Z291" s="75">
        <f>IF(IFERROR(MATCH(E291,CONV_CAISO_Gen_List!C:C,0),FALSE),1,0)</f>
        <v>0</v>
      </c>
      <c r="AA291" s="86">
        <f t="shared" si="11"/>
        <v>47</v>
      </c>
    </row>
    <row r="292" spans="2:27" x14ac:dyDescent="0.25">
      <c r="B292" s="7">
        <v>287</v>
      </c>
      <c r="C292" s="7" t="s">
        <v>900</v>
      </c>
      <c r="D292" s="7" t="s">
        <v>901</v>
      </c>
      <c r="E292" s="7" t="s">
        <v>902</v>
      </c>
      <c r="F292" s="7" t="s">
        <v>33</v>
      </c>
      <c r="G292" s="7" t="s">
        <v>34</v>
      </c>
      <c r="H292" s="7" t="s">
        <v>134</v>
      </c>
      <c r="I292" s="7" t="s">
        <v>84</v>
      </c>
      <c r="J292" s="7" t="s">
        <v>619</v>
      </c>
      <c r="K292" s="7" t="s">
        <v>624</v>
      </c>
      <c r="L292" s="7" t="s">
        <v>5</v>
      </c>
      <c r="M292" s="13">
        <v>42174</v>
      </c>
      <c r="N292" s="13">
        <v>49478</v>
      </c>
      <c r="O292" s="7">
        <v>1</v>
      </c>
      <c r="P292" s="14">
        <v>60</v>
      </c>
      <c r="Q292" s="14">
        <v>136</v>
      </c>
      <c r="R292" s="15">
        <v>0.25875190300000001</v>
      </c>
      <c r="S292" s="7" t="s">
        <v>39</v>
      </c>
      <c r="T292" s="7" t="s">
        <v>39</v>
      </c>
      <c r="U292" s="16" t="s">
        <v>39</v>
      </c>
      <c r="V292" s="16" t="s">
        <v>621</v>
      </c>
      <c r="W292" s="16" t="s">
        <v>84</v>
      </c>
      <c r="X292" s="17">
        <v>1</v>
      </c>
      <c r="Y292" s="84">
        <f t="shared" si="10"/>
        <v>73050</v>
      </c>
      <c r="Z292" s="75">
        <f>IF(IFERROR(MATCH(E292,CONV_CAISO_Gen_List!C:C,0),FALSE),1,0)</f>
        <v>1</v>
      </c>
      <c r="AA292" s="86">
        <f t="shared" si="11"/>
        <v>136</v>
      </c>
    </row>
    <row r="293" spans="2:27" x14ac:dyDescent="0.25">
      <c r="B293" s="7">
        <v>288</v>
      </c>
      <c r="C293" s="7" t="s">
        <v>903</v>
      </c>
      <c r="D293" s="7" t="s">
        <v>904</v>
      </c>
      <c r="E293" s="7" t="s">
        <v>905</v>
      </c>
      <c r="F293" s="7" t="s">
        <v>33</v>
      </c>
      <c r="G293" s="7" t="s">
        <v>34</v>
      </c>
      <c r="H293" s="7" t="s">
        <v>364</v>
      </c>
      <c r="I293" s="7" t="s">
        <v>84</v>
      </c>
      <c r="J293" s="7" t="s">
        <v>619</v>
      </c>
      <c r="K293" s="7" t="s">
        <v>624</v>
      </c>
      <c r="L293" s="7" t="s">
        <v>5</v>
      </c>
      <c r="M293" s="13">
        <v>41914</v>
      </c>
      <c r="N293" s="13">
        <v>49218</v>
      </c>
      <c r="O293" s="7">
        <v>1</v>
      </c>
      <c r="P293" s="14">
        <v>19.75</v>
      </c>
      <c r="Q293" s="14">
        <v>44</v>
      </c>
      <c r="R293" s="15">
        <v>0.25432055999999997</v>
      </c>
      <c r="S293" s="7" t="s">
        <v>39</v>
      </c>
      <c r="T293" s="7" t="s">
        <v>39</v>
      </c>
      <c r="U293" s="16" t="s">
        <v>39</v>
      </c>
      <c r="V293" s="16" t="s">
        <v>621</v>
      </c>
      <c r="W293" s="16" t="s">
        <v>84</v>
      </c>
      <c r="X293" s="17">
        <v>1</v>
      </c>
      <c r="Y293" s="84">
        <f t="shared" si="10"/>
        <v>73050</v>
      </c>
      <c r="Z293" s="75">
        <f>IF(IFERROR(MATCH(E293,CONV_CAISO_Gen_List!C:C,0),FALSE),1,0)</f>
        <v>1</v>
      </c>
      <c r="AA293" s="86">
        <f t="shared" si="11"/>
        <v>44</v>
      </c>
    </row>
    <row r="294" spans="2:27" x14ac:dyDescent="0.25">
      <c r="B294" s="7">
        <v>289</v>
      </c>
      <c r="C294" s="7" t="s">
        <v>906</v>
      </c>
      <c r="D294" s="7" t="s">
        <v>907</v>
      </c>
      <c r="E294" s="7"/>
      <c r="F294" s="7" t="s">
        <v>33</v>
      </c>
      <c r="G294" s="7" t="s">
        <v>34</v>
      </c>
      <c r="H294" s="7" t="s">
        <v>908</v>
      </c>
      <c r="I294" s="7" t="s">
        <v>909</v>
      </c>
      <c r="J294" s="7" t="s">
        <v>619</v>
      </c>
      <c r="K294" s="7" t="s">
        <v>624</v>
      </c>
      <c r="L294" s="7" t="s">
        <v>7</v>
      </c>
      <c r="M294" s="13">
        <v>43983</v>
      </c>
      <c r="N294" s="13">
        <v>51287</v>
      </c>
      <c r="O294" s="7">
        <v>1</v>
      </c>
      <c r="P294" s="14">
        <v>50</v>
      </c>
      <c r="Q294" s="14">
        <v>119.34</v>
      </c>
      <c r="R294" s="15">
        <v>0.27246575299999998</v>
      </c>
      <c r="S294" s="7" t="s">
        <v>910</v>
      </c>
      <c r="T294" s="7" t="s">
        <v>39</v>
      </c>
      <c r="U294" s="16" t="s">
        <v>910</v>
      </c>
      <c r="V294" s="16" t="s">
        <v>621</v>
      </c>
      <c r="W294" s="16" t="s">
        <v>911</v>
      </c>
      <c r="X294" s="17">
        <v>0.84</v>
      </c>
      <c r="Y294" s="84">
        <f t="shared" si="10"/>
        <v>73050</v>
      </c>
      <c r="Z294" s="75">
        <f>IF(IFERROR(MATCH(E294,CONV_CAISO_Gen_List!C:C,0),FALSE),1,0)</f>
        <v>0</v>
      </c>
      <c r="AA294" s="86">
        <f t="shared" si="11"/>
        <v>100.2456</v>
      </c>
    </row>
    <row r="295" spans="2:27" x14ac:dyDescent="0.25">
      <c r="B295" s="7">
        <v>290</v>
      </c>
      <c r="C295" s="7" t="s">
        <v>912</v>
      </c>
      <c r="D295" s="7" t="s">
        <v>913</v>
      </c>
      <c r="E295" s="7" t="s">
        <v>914</v>
      </c>
      <c r="F295" s="7" t="s">
        <v>33</v>
      </c>
      <c r="G295" s="7" t="s">
        <v>34</v>
      </c>
      <c r="H295" s="7" t="s">
        <v>83</v>
      </c>
      <c r="I295" s="7" t="s">
        <v>95</v>
      </c>
      <c r="J295" s="7" t="s">
        <v>619</v>
      </c>
      <c r="K295" s="7" t="s">
        <v>624</v>
      </c>
      <c r="L295" s="7" t="s">
        <v>5</v>
      </c>
      <c r="M295" s="13">
        <v>43468</v>
      </c>
      <c r="N295" s="13">
        <v>48946</v>
      </c>
      <c r="O295" s="7">
        <v>1</v>
      </c>
      <c r="P295" s="14">
        <v>100</v>
      </c>
      <c r="Q295" s="14">
        <v>298.14</v>
      </c>
      <c r="R295" s="15">
        <v>0.34034246600000001</v>
      </c>
      <c r="S295" s="7" t="s">
        <v>39</v>
      </c>
      <c r="T295" s="7" t="s">
        <v>39</v>
      </c>
      <c r="U295" s="16" t="s">
        <v>39</v>
      </c>
      <c r="V295" s="16" t="s">
        <v>621</v>
      </c>
      <c r="W295" s="16" t="s">
        <v>95</v>
      </c>
      <c r="X295" s="17">
        <v>1</v>
      </c>
      <c r="Y295" s="84">
        <f t="shared" si="10"/>
        <v>73050</v>
      </c>
      <c r="Z295" s="75">
        <f>IF(IFERROR(MATCH(E295,CONV_CAISO_Gen_List!C:C,0),FALSE),1,0)</f>
        <v>1</v>
      </c>
      <c r="AA295" s="86">
        <f t="shared" si="11"/>
        <v>298.14</v>
      </c>
    </row>
    <row r="296" spans="2:27" x14ac:dyDescent="0.25">
      <c r="B296" s="7">
        <v>291</v>
      </c>
      <c r="C296" s="7" t="s">
        <v>915</v>
      </c>
      <c r="D296" s="7" t="s">
        <v>916</v>
      </c>
      <c r="E296" s="7"/>
      <c r="F296" s="7" t="s">
        <v>33</v>
      </c>
      <c r="G296" s="7" t="s">
        <v>34</v>
      </c>
      <c r="H296" s="7" t="s">
        <v>35</v>
      </c>
      <c r="I296" s="7" t="s">
        <v>642</v>
      </c>
      <c r="J296" s="7" t="s">
        <v>619</v>
      </c>
      <c r="K296" s="7" t="s">
        <v>624</v>
      </c>
      <c r="L296" s="7" t="s">
        <v>7</v>
      </c>
      <c r="M296" s="13">
        <v>43435</v>
      </c>
      <c r="N296" s="13">
        <v>48943</v>
      </c>
      <c r="O296" s="7">
        <v>1</v>
      </c>
      <c r="P296" s="14">
        <v>150</v>
      </c>
      <c r="Q296" s="14">
        <v>380.71</v>
      </c>
      <c r="R296" s="15">
        <v>0.28973363800000002</v>
      </c>
      <c r="S296" s="7" t="s">
        <v>39</v>
      </c>
      <c r="T296" s="7" t="s">
        <v>39</v>
      </c>
      <c r="U296" s="16" t="s">
        <v>39</v>
      </c>
      <c r="V296" s="16" t="s">
        <v>621</v>
      </c>
      <c r="W296" s="16" t="s">
        <v>68</v>
      </c>
      <c r="X296" s="17">
        <v>0.84</v>
      </c>
      <c r="Y296" s="84">
        <f t="shared" si="10"/>
        <v>73050</v>
      </c>
      <c r="Z296" s="75">
        <f>IF(IFERROR(MATCH(E296,CONV_CAISO_Gen_List!C:C,0),FALSE),1,0)</f>
        <v>0</v>
      </c>
      <c r="AA296" s="86">
        <f t="shared" si="11"/>
        <v>319.79639999999995</v>
      </c>
    </row>
    <row r="297" spans="2:27" x14ac:dyDescent="0.25">
      <c r="B297" s="7">
        <v>292</v>
      </c>
      <c r="C297" s="7" t="s">
        <v>917</v>
      </c>
      <c r="D297" s="7" t="s">
        <v>918</v>
      </c>
      <c r="E297" s="7"/>
      <c r="F297" s="7" t="s">
        <v>33</v>
      </c>
      <c r="G297" s="7" t="s">
        <v>34</v>
      </c>
      <c r="H297" s="7" t="s">
        <v>83</v>
      </c>
      <c r="I297" s="7" t="s">
        <v>84</v>
      </c>
      <c r="J297" s="7" t="s">
        <v>619</v>
      </c>
      <c r="K297" s="7" t="s">
        <v>624</v>
      </c>
      <c r="L297" s="7" t="s">
        <v>7</v>
      </c>
      <c r="M297" s="13">
        <v>43466</v>
      </c>
      <c r="N297" s="13">
        <v>52596</v>
      </c>
      <c r="O297" s="7">
        <v>1</v>
      </c>
      <c r="P297" s="14">
        <v>12</v>
      </c>
      <c r="Q297" s="14">
        <v>28</v>
      </c>
      <c r="R297" s="15">
        <v>0.26636225299999999</v>
      </c>
      <c r="S297" s="7" t="s">
        <v>39</v>
      </c>
      <c r="T297" s="7" t="s">
        <v>39</v>
      </c>
      <c r="U297" s="16" t="s">
        <v>39</v>
      </c>
      <c r="V297" s="16" t="s">
        <v>621</v>
      </c>
      <c r="W297" s="16" t="s">
        <v>84</v>
      </c>
      <c r="X297" s="17">
        <v>0.84</v>
      </c>
      <c r="Y297" s="84">
        <f t="shared" si="10"/>
        <v>73050</v>
      </c>
      <c r="Z297" s="75">
        <f>IF(IFERROR(MATCH(E297,CONV_CAISO_Gen_List!C:C,0),FALSE),1,0)</f>
        <v>0</v>
      </c>
      <c r="AA297" s="86">
        <f t="shared" si="11"/>
        <v>23.52</v>
      </c>
    </row>
    <row r="298" spans="2:27" x14ac:dyDescent="0.25">
      <c r="B298" s="7">
        <v>293</v>
      </c>
      <c r="C298" s="7" t="s">
        <v>919</v>
      </c>
      <c r="D298" s="7" t="s">
        <v>920</v>
      </c>
      <c r="E298" s="7" t="s">
        <v>921</v>
      </c>
      <c r="F298" s="7" t="s">
        <v>33</v>
      </c>
      <c r="G298" s="7" t="s">
        <v>34</v>
      </c>
      <c r="H298" s="7" t="s">
        <v>94</v>
      </c>
      <c r="I298" s="7" t="s">
        <v>95</v>
      </c>
      <c r="J298" s="7" t="s">
        <v>619</v>
      </c>
      <c r="K298" s="7" t="s">
        <v>624</v>
      </c>
      <c r="L298" s="7" t="s">
        <v>5</v>
      </c>
      <c r="M298" s="13">
        <v>41956</v>
      </c>
      <c r="N298" s="13">
        <v>49348</v>
      </c>
      <c r="O298" s="7">
        <v>1</v>
      </c>
      <c r="P298" s="14">
        <v>20</v>
      </c>
      <c r="Q298" s="14">
        <v>53</v>
      </c>
      <c r="R298" s="15">
        <v>0.30251141599999998</v>
      </c>
      <c r="S298" s="7" t="s">
        <v>39</v>
      </c>
      <c r="T298" s="7" t="s">
        <v>39</v>
      </c>
      <c r="U298" s="16" t="s">
        <v>39</v>
      </c>
      <c r="V298" s="16" t="s">
        <v>621</v>
      </c>
      <c r="W298" s="16" t="s">
        <v>95</v>
      </c>
      <c r="X298" s="17">
        <v>1</v>
      </c>
      <c r="Y298" s="84">
        <f t="shared" si="10"/>
        <v>73050</v>
      </c>
      <c r="Z298" s="75">
        <f>IF(IFERROR(MATCH(E298,CONV_CAISO_Gen_List!C:C,0),FALSE),1,0)</f>
        <v>1</v>
      </c>
      <c r="AA298" s="86">
        <f t="shared" si="11"/>
        <v>53</v>
      </c>
    </row>
    <row r="299" spans="2:27" x14ac:dyDescent="0.25">
      <c r="B299" s="7">
        <v>294</v>
      </c>
      <c r="C299" s="7" t="s">
        <v>922</v>
      </c>
      <c r="D299" s="7" t="s">
        <v>923</v>
      </c>
      <c r="E299" s="7" t="s">
        <v>924</v>
      </c>
      <c r="F299" s="7" t="s">
        <v>33</v>
      </c>
      <c r="G299" s="7" t="s">
        <v>34</v>
      </c>
      <c r="H299" s="7" t="s">
        <v>94</v>
      </c>
      <c r="I299" s="7" t="s">
        <v>95</v>
      </c>
      <c r="J299" s="7" t="s">
        <v>619</v>
      </c>
      <c r="K299" s="7" t="s">
        <v>624</v>
      </c>
      <c r="L299" s="7" t="s">
        <v>5</v>
      </c>
      <c r="M299" s="13">
        <v>41957</v>
      </c>
      <c r="N299" s="13">
        <v>49356</v>
      </c>
      <c r="O299" s="7">
        <v>1</v>
      </c>
      <c r="P299" s="14">
        <v>20</v>
      </c>
      <c r="Q299" s="14">
        <v>47.73</v>
      </c>
      <c r="R299" s="15">
        <v>0.27243150700000002</v>
      </c>
      <c r="S299" s="7" t="s">
        <v>39</v>
      </c>
      <c r="T299" s="7" t="s">
        <v>39</v>
      </c>
      <c r="U299" s="16" t="s">
        <v>39</v>
      </c>
      <c r="V299" s="16" t="s">
        <v>621</v>
      </c>
      <c r="W299" s="16" t="s">
        <v>95</v>
      </c>
      <c r="X299" s="17">
        <v>1</v>
      </c>
      <c r="Y299" s="84">
        <f t="shared" si="10"/>
        <v>73050</v>
      </c>
      <c r="Z299" s="75">
        <f>IF(IFERROR(MATCH(E299,CONV_CAISO_Gen_List!C:C,0),FALSE),1,0)</f>
        <v>1</v>
      </c>
      <c r="AA299" s="86">
        <f t="shared" si="11"/>
        <v>47.73</v>
      </c>
    </row>
    <row r="300" spans="2:27" x14ac:dyDescent="0.25">
      <c r="B300" s="7">
        <v>295</v>
      </c>
      <c r="C300" s="7" t="s">
        <v>925</v>
      </c>
      <c r="D300" s="7" t="s">
        <v>926</v>
      </c>
      <c r="E300" s="7" t="s">
        <v>927</v>
      </c>
      <c r="F300" s="7" t="s">
        <v>33</v>
      </c>
      <c r="G300" s="7" t="s">
        <v>34</v>
      </c>
      <c r="H300" s="7" t="s">
        <v>628</v>
      </c>
      <c r="I300" s="7" t="s">
        <v>84</v>
      </c>
      <c r="J300" s="7" t="s">
        <v>619</v>
      </c>
      <c r="K300" s="7" t="s">
        <v>624</v>
      </c>
      <c r="L300" s="7" t="s">
        <v>5</v>
      </c>
      <c r="M300" s="13">
        <v>42002</v>
      </c>
      <c r="N300" s="13">
        <v>49358</v>
      </c>
      <c r="O300" s="7">
        <v>1</v>
      </c>
      <c r="P300" s="14">
        <v>20</v>
      </c>
      <c r="Q300" s="14">
        <v>48</v>
      </c>
      <c r="R300" s="15">
        <v>0.27397260299999998</v>
      </c>
      <c r="S300" s="7" t="s">
        <v>39</v>
      </c>
      <c r="T300" s="7" t="s">
        <v>39</v>
      </c>
      <c r="U300" s="16" t="s">
        <v>39</v>
      </c>
      <c r="V300" s="16" t="s">
        <v>621</v>
      </c>
      <c r="W300" s="16" t="s">
        <v>84</v>
      </c>
      <c r="X300" s="17">
        <v>1</v>
      </c>
      <c r="Y300" s="84">
        <f t="shared" si="10"/>
        <v>73050</v>
      </c>
      <c r="Z300" s="75">
        <f>IF(IFERROR(MATCH(E300,CONV_CAISO_Gen_List!C:C,0),FALSE),1,0)</f>
        <v>1</v>
      </c>
      <c r="AA300" s="86">
        <f t="shared" si="11"/>
        <v>48</v>
      </c>
    </row>
    <row r="301" spans="2:27" x14ac:dyDescent="0.25">
      <c r="B301" s="7">
        <v>296</v>
      </c>
      <c r="C301" s="7" t="s">
        <v>928</v>
      </c>
      <c r="D301" s="7" t="s">
        <v>929</v>
      </c>
      <c r="E301" s="7" t="s">
        <v>930</v>
      </c>
      <c r="F301" s="7" t="s">
        <v>33</v>
      </c>
      <c r="G301" s="7" t="s">
        <v>34</v>
      </c>
      <c r="H301" s="7" t="s">
        <v>83</v>
      </c>
      <c r="I301" s="7" t="s">
        <v>84</v>
      </c>
      <c r="J301" s="7" t="s">
        <v>619</v>
      </c>
      <c r="K301" s="7" t="s">
        <v>624</v>
      </c>
      <c r="L301" s="7" t="s">
        <v>5</v>
      </c>
      <c r="M301" s="13">
        <v>42108</v>
      </c>
      <c r="N301" s="13">
        <v>49443</v>
      </c>
      <c r="O301" s="7">
        <v>1</v>
      </c>
      <c r="P301" s="14">
        <v>20</v>
      </c>
      <c r="Q301" s="14">
        <v>47</v>
      </c>
      <c r="R301" s="15">
        <v>0.26826484</v>
      </c>
      <c r="S301" s="7" t="s">
        <v>39</v>
      </c>
      <c r="T301" s="7" t="s">
        <v>39</v>
      </c>
      <c r="U301" s="16" t="s">
        <v>39</v>
      </c>
      <c r="V301" s="16" t="s">
        <v>621</v>
      </c>
      <c r="W301" s="16" t="s">
        <v>84</v>
      </c>
      <c r="X301" s="17">
        <v>1</v>
      </c>
      <c r="Y301" s="84">
        <f t="shared" si="10"/>
        <v>73050</v>
      </c>
      <c r="Z301" s="75">
        <f>IF(IFERROR(MATCH(E301,CONV_CAISO_Gen_List!C:C,0),FALSE),1,0)</f>
        <v>1</v>
      </c>
      <c r="AA301" s="86">
        <f t="shared" si="11"/>
        <v>47</v>
      </c>
    </row>
    <row r="302" spans="2:27" x14ac:dyDescent="0.25">
      <c r="B302" s="7">
        <v>297</v>
      </c>
      <c r="C302" s="7" t="s">
        <v>931</v>
      </c>
      <c r="D302" s="7" t="s">
        <v>932</v>
      </c>
      <c r="E302" s="7" t="s">
        <v>933</v>
      </c>
      <c r="F302" s="7" t="s">
        <v>33</v>
      </c>
      <c r="G302" s="7" t="s">
        <v>34</v>
      </c>
      <c r="H302" s="7" t="s">
        <v>715</v>
      </c>
      <c r="I302" s="7" t="s">
        <v>934</v>
      </c>
      <c r="J302" s="7" t="s">
        <v>619</v>
      </c>
      <c r="K302" s="7" t="s">
        <v>624</v>
      </c>
      <c r="L302" s="7" t="s">
        <v>5</v>
      </c>
      <c r="M302" s="13">
        <v>42144</v>
      </c>
      <c r="N302" s="13">
        <v>49489</v>
      </c>
      <c r="O302" s="7">
        <v>1</v>
      </c>
      <c r="P302" s="14">
        <v>20</v>
      </c>
      <c r="Q302" s="14">
        <v>49.76</v>
      </c>
      <c r="R302" s="15">
        <v>0.28401826499999999</v>
      </c>
      <c r="S302" s="7" t="s">
        <v>39</v>
      </c>
      <c r="T302" s="7" t="s">
        <v>39</v>
      </c>
      <c r="U302" s="16" t="s">
        <v>39</v>
      </c>
      <c r="V302" s="16" t="s">
        <v>621</v>
      </c>
      <c r="W302" s="16" t="s">
        <v>292</v>
      </c>
      <c r="X302" s="17">
        <v>1</v>
      </c>
      <c r="Y302" s="84">
        <f t="shared" si="10"/>
        <v>73050</v>
      </c>
      <c r="Z302" s="75">
        <f>IF(IFERROR(MATCH(E302,CONV_CAISO_Gen_List!C:C,0),FALSE),1,0)</f>
        <v>1</v>
      </c>
      <c r="AA302" s="86">
        <f t="shared" si="11"/>
        <v>49.76</v>
      </c>
    </row>
    <row r="303" spans="2:27" x14ac:dyDescent="0.25">
      <c r="B303" s="7">
        <v>298</v>
      </c>
      <c r="C303" s="7" t="s">
        <v>935</v>
      </c>
      <c r="D303" s="7" t="s">
        <v>936</v>
      </c>
      <c r="E303" s="7" t="s">
        <v>937</v>
      </c>
      <c r="F303" s="7" t="s">
        <v>33</v>
      </c>
      <c r="G303" s="7" t="s">
        <v>34</v>
      </c>
      <c r="H303" s="7" t="s">
        <v>628</v>
      </c>
      <c r="I303" s="7" t="s">
        <v>84</v>
      </c>
      <c r="J303" s="7" t="s">
        <v>619</v>
      </c>
      <c r="K303" s="7" t="s">
        <v>624</v>
      </c>
      <c r="L303" s="7" t="s">
        <v>5</v>
      </c>
      <c r="M303" s="13">
        <v>42024</v>
      </c>
      <c r="N303" s="13">
        <v>49387</v>
      </c>
      <c r="O303" s="7">
        <v>1</v>
      </c>
      <c r="P303" s="14">
        <v>19.760000000000002</v>
      </c>
      <c r="Q303" s="14">
        <v>49.7</v>
      </c>
      <c r="R303" s="15">
        <v>0.28712125399999999</v>
      </c>
      <c r="S303" s="7" t="s">
        <v>39</v>
      </c>
      <c r="T303" s="7" t="s">
        <v>39</v>
      </c>
      <c r="U303" s="16" t="s">
        <v>39</v>
      </c>
      <c r="V303" s="16" t="s">
        <v>621</v>
      </c>
      <c r="W303" s="16" t="s">
        <v>84</v>
      </c>
      <c r="X303" s="17">
        <v>1</v>
      </c>
      <c r="Y303" s="84">
        <f t="shared" si="10"/>
        <v>73050</v>
      </c>
      <c r="Z303" s="75">
        <f>IF(IFERROR(MATCH(E303,CONV_CAISO_Gen_List!C:C,0),FALSE),1,0)</f>
        <v>1</v>
      </c>
      <c r="AA303" s="86">
        <f t="shared" si="11"/>
        <v>49.7</v>
      </c>
    </row>
    <row r="304" spans="2:27" x14ac:dyDescent="0.25">
      <c r="B304" s="7">
        <v>299</v>
      </c>
      <c r="C304" s="7" t="s">
        <v>938</v>
      </c>
      <c r="D304" s="7" t="s">
        <v>939</v>
      </c>
      <c r="E304" s="7" t="s">
        <v>940</v>
      </c>
      <c r="F304" s="7" t="s">
        <v>33</v>
      </c>
      <c r="G304" s="7" t="s">
        <v>34</v>
      </c>
      <c r="H304" s="7" t="s">
        <v>771</v>
      </c>
      <c r="I304" s="7" t="s">
        <v>62</v>
      </c>
      <c r="J304" s="7" t="s">
        <v>619</v>
      </c>
      <c r="K304" s="7" t="s">
        <v>624</v>
      </c>
      <c r="L304" s="7" t="s">
        <v>5</v>
      </c>
      <c r="M304" s="13">
        <v>42298</v>
      </c>
      <c r="N304" s="13">
        <v>49656</v>
      </c>
      <c r="O304" s="7">
        <v>1</v>
      </c>
      <c r="P304" s="14">
        <v>19</v>
      </c>
      <c r="Q304" s="14">
        <v>40.6</v>
      </c>
      <c r="R304" s="15">
        <v>0.243931747</v>
      </c>
      <c r="S304" s="7" t="s">
        <v>39</v>
      </c>
      <c r="T304" s="7" t="s">
        <v>39</v>
      </c>
      <c r="U304" s="16" t="s">
        <v>39</v>
      </c>
      <c r="V304" s="16" t="s">
        <v>621</v>
      </c>
      <c r="W304" s="16" t="s">
        <v>62</v>
      </c>
      <c r="X304" s="17">
        <v>1</v>
      </c>
      <c r="Y304" s="84">
        <f t="shared" si="10"/>
        <v>73050</v>
      </c>
      <c r="Z304" s="75">
        <f>IF(IFERROR(MATCH(E304,CONV_CAISO_Gen_List!C:C,0),FALSE),1,0)</f>
        <v>1</v>
      </c>
      <c r="AA304" s="86">
        <f t="shared" si="11"/>
        <v>40.6</v>
      </c>
    </row>
    <row r="305" spans="2:27" x14ac:dyDescent="0.25">
      <c r="B305" s="7">
        <v>300</v>
      </c>
      <c r="C305" s="7" t="s">
        <v>941</v>
      </c>
      <c r="D305" s="7" t="s">
        <v>942</v>
      </c>
      <c r="E305" s="7" t="s">
        <v>943</v>
      </c>
      <c r="F305" s="7" t="s">
        <v>33</v>
      </c>
      <c r="G305" s="7" t="s">
        <v>34</v>
      </c>
      <c r="H305" s="7" t="s">
        <v>83</v>
      </c>
      <c r="I305" s="7" t="s">
        <v>84</v>
      </c>
      <c r="J305" s="7" t="s">
        <v>619</v>
      </c>
      <c r="K305" s="7" t="s">
        <v>624</v>
      </c>
      <c r="L305" s="7" t="s">
        <v>5</v>
      </c>
      <c r="M305" s="13">
        <v>42158</v>
      </c>
      <c r="N305" s="13">
        <v>49505</v>
      </c>
      <c r="O305" s="7">
        <v>1</v>
      </c>
      <c r="P305" s="14">
        <v>19.98</v>
      </c>
      <c r="Q305" s="14">
        <v>52.57</v>
      </c>
      <c r="R305" s="15">
        <v>0.30035743500000001</v>
      </c>
      <c r="S305" s="7" t="s">
        <v>39</v>
      </c>
      <c r="T305" s="7" t="s">
        <v>39</v>
      </c>
      <c r="U305" s="16" t="s">
        <v>39</v>
      </c>
      <c r="V305" s="16" t="s">
        <v>621</v>
      </c>
      <c r="W305" s="16" t="s">
        <v>84</v>
      </c>
      <c r="X305" s="17">
        <v>1</v>
      </c>
      <c r="Y305" s="84">
        <f t="shared" si="10"/>
        <v>73050</v>
      </c>
      <c r="Z305" s="75">
        <f>IF(IFERROR(MATCH(E305,CONV_CAISO_Gen_List!C:C,0),FALSE),1,0)</f>
        <v>1</v>
      </c>
      <c r="AA305" s="86">
        <f t="shared" si="11"/>
        <v>52.57</v>
      </c>
    </row>
    <row r="306" spans="2:27" x14ac:dyDescent="0.25">
      <c r="B306" s="7">
        <v>301</v>
      </c>
      <c r="C306" s="7" t="s">
        <v>944</v>
      </c>
      <c r="D306" s="7" t="s">
        <v>945</v>
      </c>
      <c r="E306" s="7" t="s">
        <v>946</v>
      </c>
      <c r="F306" s="7" t="s">
        <v>33</v>
      </c>
      <c r="G306" s="7" t="s">
        <v>34</v>
      </c>
      <c r="H306" s="7" t="s">
        <v>83</v>
      </c>
      <c r="I306" s="7" t="s">
        <v>84</v>
      </c>
      <c r="J306" s="7" t="s">
        <v>619</v>
      </c>
      <c r="K306" s="7" t="s">
        <v>624</v>
      </c>
      <c r="L306" s="7" t="s">
        <v>5</v>
      </c>
      <c r="M306" s="13">
        <v>42340</v>
      </c>
      <c r="N306" s="13">
        <v>49734</v>
      </c>
      <c r="O306" s="7">
        <v>1</v>
      </c>
      <c r="P306" s="14">
        <v>15</v>
      </c>
      <c r="Q306" s="14">
        <v>32.630000000000003</v>
      </c>
      <c r="R306" s="15">
        <v>0.248325723</v>
      </c>
      <c r="S306" s="7" t="s">
        <v>39</v>
      </c>
      <c r="T306" s="7" t="s">
        <v>39</v>
      </c>
      <c r="U306" s="16" t="s">
        <v>39</v>
      </c>
      <c r="V306" s="16" t="s">
        <v>621</v>
      </c>
      <c r="W306" s="16" t="s">
        <v>84</v>
      </c>
      <c r="X306" s="17">
        <v>1</v>
      </c>
      <c r="Y306" s="84">
        <f t="shared" si="10"/>
        <v>73050</v>
      </c>
      <c r="Z306" s="75">
        <f>IF(IFERROR(MATCH(E306,CONV_CAISO_Gen_List!C:C,0),FALSE),1,0)</f>
        <v>1</v>
      </c>
      <c r="AA306" s="86">
        <f t="shared" si="11"/>
        <v>32.630000000000003</v>
      </c>
    </row>
    <row r="307" spans="2:27" x14ac:dyDescent="0.25">
      <c r="B307" s="7">
        <v>302</v>
      </c>
      <c r="C307" s="7" t="s">
        <v>947</v>
      </c>
      <c r="D307" s="7" t="s">
        <v>948</v>
      </c>
      <c r="E307" s="7" t="s">
        <v>949</v>
      </c>
      <c r="F307" s="7" t="s">
        <v>33</v>
      </c>
      <c r="G307" s="7" t="s">
        <v>34</v>
      </c>
      <c r="H307" s="7" t="s">
        <v>83</v>
      </c>
      <c r="I307" s="7" t="s">
        <v>84</v>
      </c>
      <c r="J307" s="7" t="s">
        <v>619</v>
      </c>
      <c r="K307" s="7" t="s">
        <v>624</v>
      </c>
      <c r="L307" s="7" t="s">
        <v>5</v>
      </c>
      <c r="M307" s="13">
        <v>42003</v>
      </c>
      <c r="N307" s="13">
        <v>49348</v>
      </c>
      <c r="O307" s="7">
        <v>1</v>
      </c>
      <c r="P307" s="14">
        <v>20</v>
      </c>
      <c r="Q307" s="14">
        <v>51.88</v>
      </c>
      <c r="R307" s="15">
        <v>0.29611872099999997</v>
      </c>
      <c r="S307" s="7" t="s">
        <v>39</v>
      </c>
      <c r="T307" s="7" t="s">
        <v>39</v>
      </c>
      <c r="U307" s="16" t="s">
        <v>39</v>
      </c>
      <c r="V307" s="16" t="s">
        <v>621</v>
      </c>
      <c r="W307" s="16" t="s">
        <v>84</v>
      </c>
      <c r="X307" s="17">
        <v>1</v>
      </c>
      <c r="Y307" s="84">
        <f t="shared" si="10"/>
        <v>73050</v>
      </c>
      <c r="Z307" s="75">
        <f>IF(IFERROR(MATCH(E307,CONV_CAISO_Gen_List!C:C,0),FALSE),1,0)</f>
        <v>1</v>
      </c>
      <c r="AA307" s="86">
        <f t="shared" si="11"/>
        <v>51.88</v>
      </c>
    </row>
    <row r="308" spans="2:27" x14ac:dyDescent="0.25">
      <c r="B308" s="7">
        <v>303</v>
      </c>
      <c r="C308" s="7" t="s">
        <v>950</v>
      </c>
      <c r="D308" s="7" t="s">
        <v>951</v>
      </c>
      <c r="E308" s="7" t="s">
        <v>952</v>
      </c>
      <c r="F308" s="7" t="s">
        <v>33</v>
      </c>
      <c r="G308" s="7" t="s">
        <v>34</v>
      </c>
      <c r="H308" s="7" t="s">
        <v>141</v>
      </c>
      <c r="I308" s="7" t="s">
        <v>62</v>
      </c>
      <c r="J308" s="7" t="s">
        <v>619</v>
      </c>
      <c r="K308" s="7" t="s">
        <v>624</v>
      </c>
      <c r="L308" s="7" t="s">
        <v>5</v>
      </c>
      <c r="M308" s="13">
        <v>41456</v>
      </c>
      <c r="N308" s="13">
        <v>48760</v>
      </c>
      <c r="O308" s="7">
        <v>1</v>
      </c>
      <c r="P308" s="14">
        <v>1</v>
      </c>
      <c r="Q308" s="14">
        <v>1.4</v>
      </c>
      <c r="R308" s="15">
        <v>0.159817352</v>
      </c>
      <c r="S308" s="7" t="s">
        <v>39</v>
      </c>
      <c r="T308" s="7" t="s">
        <v>39</v>
      </c>
      <c r="U308" s="16" t="s">
        <v>39</v>
      </c>
      <c r="V308" s="16" t="s">
        <v>621</v>
      </c>
      <c r="W308" s="16" t="s">
        <v>62</v>
      </c>
      <c r="X308" s="17">
        <v>1</v>
      </c>
      <c r="Y308" s="84">
        <f t="shared" si="10"/>
        <v>73050</v>
      </c>
      <c r="Z308" s="75">
        <f>IF(IFERROR(MATCH(E308,CONV_CAISO_Gen_List!C:C,0),FALSE),1,0)</f>
        <v>1</v>
      </c>
      <c r="AA308" s="86">
        <f t="shared" si="11"/>
        <v>1.4</v>
      </c>
    </row>
    <row r="309" spans="2:27" x14ac:dyDescent="0.25">
      <c r="B309" s="7">
        <v>304</v>
      </c>
      <c r="C309" s="7" t="s">
        <v>953</v>
      </c>
      <c r="D309" s="7" t="s">
        <v>954</v>
      </c>
      <c r="E309" s="7" t="s">
        <v>955</v>
      </c>
      <c r="F309" s="7" t="s">
        <v>33</v>
      </c>
      <c r="G309" s="7" t="s">
        <v>34</v>
      </c>
      <c r="H309" s="7" t="s">
        <v>141</v>
      </c>
      <c r="I309" s="7" t="s">
        <v>62</v>
      </c>
      <c r="J309" s="7" t="s">
        <v>619</v>
      </c>
      <c r="K309" s="7" t="s">
        <v>624</v>
      </c>
      <c r="L309" s="7" t="s">
        <v>5</v>
      </c>
      <c r="M309" s="13">
        <v>41491</v>
      </c>
      <c r="N309" s="13">
        <v>48795</v>
      </c>
      <c r="O309" s="7">
        <v>1</v>
      </c>
      <c r="P309" s="14">
        <v>1</v>
      </c>
      <c r="Q309" s="14">
        <v>1.4</v>
      </c>
      <c r="R309" s="15">
        <v>0.159817352</v>
      </c>
      <c r="S309" s="7" t="s">
        <v>39</v>
      </c>
      <c r="T309" s="7" t="s">
        <v>39</v>
      </c>
      <c r="U309" s="16" t="s">
        <v>39</v>
      </c>
      <c r="V309" s="16" t="s">
        <v>621</v>
      </c>
      <c r="W309" s="16" t="s">
        <v>62</v>
      </c>
      <c r="X309" s="17">
        <v>1</v>
      </c>
      <c r="Y309" s="84">
        <f t="shared" si="10"/>
        <v>73050</v>
      </c>
      <c r="Z309" s="75">
        <f>IF(IFERROR(MATCH(E309,CONV_CAISO_Gen_List!C:C,0),FALSE),1,0)</f>
        <v>1</v>
      </c>
      <c r="AA309" s="86">
        <f t="shared" si="11"/>
        <v>1.4</v>
      </c>
    </row>
    <row r="310" spans="2:27" x14ac:dyDescent="0.25">
      <c r="B310" s="7">
        <v>305</v>
      </c>
      <c r="C310" s="7" t="s">
        <v>956</v>
      </c>
      <c r="D310" s="7" t="s">
        <v>957</v>
      </c>
      <c r="E310" s="7" t="s">
        <v>958</v>
      </c>
      <c r="F310" s="7" t="s">
        <v>33</v>
      </c>
      <c r="G310" s="7" t="s">
        <v>34</v>
      </c>
      <c r="H310" s="7" t="s">
        <v>813</v>
      </c>
      <c r="I310" s="7" t="s">
        <v>814</v>
      </c>
      <c r="J310" s="7" t="s">
        <v>619</v>
      </c>
      <c r="K310" s="7" t="s">
        <v>624</v>
      </c>
      <c r="L310" s="7" t="s">
        <v>5</v>
      </c>
      <c r="M310" s="13">
        <v>42111</v>
      </c>
      <c r="N310" s="13">
        <v>49415</v>
      </c>
      <c r="O310" s="7">
        <v>1</v>
      </c>
      <c r="P310" s="14">
        <v>1.5</v>
      </c>
      <c r="Q310" s="14">
        <v>2.1</v>
      </c>
      <c r="R310" s="15">
        <v>0.159817352</v>
      </c>
      <c r="S310" s="7" t="s">
        <v>39</v>
      </c>
      <c r="T310" s="7" t="s">
        <v>39</v>
      </c>
      <c r="U310" s="16" t="s">
        <v>39</v>
      </c>
      <c r="V310" s="16" t="s">
        <v>621</v>
      </c>
      <c r="W310" s="16" t="s">
        <v>41</v>
      </c>
      <c r="X310" s="17">
        <v>1</v>
      </c>
      <c r="Y310" s="84">
        <f t="shared" si="10"/>
        <v>73050</v>
      </c>
      <c r="Z310" s="75">
        <f>IF(IFERROR(MATCH(E310,CONV_CAISO_Gen_List!C:C,0),FALSE),1,0)</f>
        <v>1</v>
      </c>
      <c r="AA310" s="86">
        <f t="shared" si="11"/>
        <v>2.1</v>
      </c>
    </row>
    <row r="311" spans="2:27" x14ac:dyDescent="0.25">
      <c r="B311" s="7">
        <v>306</v>
      </c>
      <c r="C311" s="7" t="s">
        <v>959</v>
      </c>
      <c r="D311" s="7" t="s">
        <v>960</v>
      </c>
      <c r="E311" s="7" t="s">
        <v>961</v>
      </c>
      <c r="F311" s="7" t="s">
        <v>33</v>
      </c>
      <c r="G311" s="7" t="s">
        <v>34</v>
      </c>
      <c r="H311" s="7" t="s">
        <v>179</v>
      </c>
      <c r="I311" s="7" t="s">
        <v>180</v>
      </c>
      <c r="J311" s="7" t="s">
        <v>619</v>
      </c>
      <c r="K311" s="7" t="s">
        <v>624</v>
      </c>
      <c r="L311" s="7" t="s">
        <v>5</v>
      </c>
      <c r="M311" s="13">
        <v>42136</v>
      </c>
      <c r="N311" s="13">
        <v>49440</v>
      </c>
      <c r="O311" s="7">
        <v>1</v>
      </c>
      <c r="P311" s="14">
        <v>1.5</v>
      </c>
      <c r="Q311" s="14">
        <v>2.1</v>
      </c>
      <c r="R311" s="15">
        <v>0.159817352</v>
      </c>
      <c r="S311" s="7" t="s">
        <v>39</v>
      </c>
      <c r="T311" s="7" t="s">
        <v>39</v>
      </c>
      <c r="U311" s="16" t="s">
        <v>39</v>
      </c>
      <c r="V311" s="16" t="s">
        <v>621</v>
      </c>
      <c r="W311" s="16" t="s">
        <v>181</v>
      </c>
      <c r="X311" s="17">
        <v>1</v>
      </c>
      <c r="Y311" s="84">
        <f t="shared" si="10"/>
        <v>73050</v>
      </c>
      <c r="Z311" s="75">
        <f>IF(IFERROR(MATCH(E311,CONV_CAISO_Gen_List!C:C,0),FALSE),1,0)</f>
        <v>1</v>
      </c>
      <c r="AA311" s="86">
        <f t="shared" si="11"/>
        <v>2.1</v>
      </c>
    </row>
    <row r="312" spans="2:27" x14ac:dyDescent="0.25">
      <c r="B312" s="7">
        <v>307</v>
      </c>
      <c r="C312" s="7" t="s">
        <v>962</v>
      </c>
      <c r="D312" s="7" t="s">
        <v>963</v>
      </c>
      <c r="E312" s="7" t="s">
        <v>964</v>
      </c>
      <c r="F312" s="7" t="s">
        <v>33</v>
      </c>
      <c r="G312" s="7" t="s">
        <v>34</v>
      </c>
      <c r="H312" s="7" t="s">
        <v>179</v>
      </c>
      <c r="I312" s="7" t="s">
        <v>180</v>
      </c>
      <c r="J312" s="7" t="s">
        <v>619</v>
      </c>
      <c r="K312" s="7" t="s">
        <v>624</v>
      </c>
      <c r="L312" s="7" t="s">
        <v>5</v>
      </c>
      <c r="M312" s="13">
        <v>42147</v>
      </c>
      <c r="N312" s="13">
        <v>49451</v>
      </c>
      <c r="O312" s="7">
        <v>1</v>
      </c>
      <c r="P312" s="14">
        <v>1.5</v>
      </c>
      <c r="Q312" s="14">
        <v>2.1</v>
      </c>
      <c r="R312" s="15">
        <v>0.159817352</v>
      </c>
      <c r="S312" s="7" t="s">
        <v>39</v>
      </c>
      <c r="T312" s="7" t="s">
        <v>39</v>
      </c>
      <c r="U312" s="16" t="s">
        <v>39</v>
      </c>
      <c r="V312" s="16" t="s">
        <v>621</v>
      </c>
      <c r="W312" s="16" t="s">
        <v>181</v>
      </c>
      <c r="X312" s="17">
        <v>1</v>
      </c>
      <c r="Y312" s="84">
        <f t="shared" si="10"/>
        <v>73050</v>
      </c>
      <c r="Z312" s="75">
        <f>IF(IFERROR(MATCH(E312,CONV_CAISO_Gen_List!C:C,0),FALSE),1,0)</f>
        <v>1</v>
      </c>
      <c r="AA312" s="86">
        <f t="shared" si="11"/>
        <v>2.1</v>
      </c>
    </row>
    <row r="313" spans="2:27" x14ac:dyDescent="0.25">
      <c r="B313" s="7">
        <v>308</v>
      </c>
      <c r="C313" s="7" t="s">
        <v>965</v>
      </c>
      <c r="D313" s="7" t="s">
        <v>966</v>
      </c>
      <c r="E313" s="7"/>
      <c r="F313" s="7" t="s">
        <v>33</v>
      </c>
      <c r="G313" s="7" t="s">
        <v>34</v>
      </c>
      <c r="H313" s="7" t="s">
        <v>364</v>
      </c>
      <c r="I313" s="7" t="s">
        <v>84</v>
      </c>
      <c r="J313" s="7" t="s">
        <v>619</v>
      </c>
      <c r="K313" s="7" t="s">
        <v>624</v>
      </c>
      <c r="L313" s="7" t="s">
        <v>5</v>
      </c>
      <c r="M313" s="13">
        <v>42018</v>
      </c>
      <c r="N313" s="13">
        <v>49322</v>
      </c>
      <c r="O313" s="7">
        <v>1</v>
      </c>
      <c r="P313" s="14">
        <v>0.75</v>
      </c>
      <c r="Q313" s="14">
        <v>1.1000000000000001</v>
      </c>
      <c r="R313" s="15">
        <v>0.16742770200000001</v>
      </c>
      <c r="S313" s="7" t="s">
        <v>39</v>
      </c>
      <c r="T313" s="7" t="s">
        <v>39</v>
      </c>
      <c r="U313" s="16" t="s">
        <v>39</v>
      </c>
      <c r="V313" s="16" t="s">
        <v>621</v>
      </c>
      <c r="W313" s="16" t="s">
        <v>84</v>
      </c>
      <c r="X313" s="17">
        <v>1</v>
      </c>
      <c r="Y313" s="84">
        <f t="shared" si="10"/>
        <v>73050</v>
      </c>
      <c r="Z313" s="75">
        <f>IF(IFERROR(MATCH(E313,CONV_CAISO_Gen_List!C:C,0),FALSE),1,0)</f>
        <v>0</v>
      </c>
      <c r="AA313" s="86">
        <f t="shared" si="11"/>
        <v>1.1000000000000001</v>
      </c>
    </row>
    <row r="314" spans="2:27" x14ac:dyDescent="0.25">
      <c r="B314" s="7">
        <v>309</v>
      </c>
      <c r="C314" s="7" t="s">
        <v>967</v>
      </c>
      <c r="D314" s="7" t="s">
        <v>968</v>
      </c>
      <c r="E314" s="7" t="s">
        <v>969</v>
      </c>
      <c r="F314" s="7" t="s">
        <v>33</v>
      </c>
      <c r="G314" s="7" t="s">
        <v>34</v>
      </c>
      <c r="H314" s="7" t="s">
        <v>134</v>
      </c>
      <c r="I314" s="7" t="s">
        <v>84</v>
      </c>
      <c r="J314" s="7" t="s">
        <v>619</v>
      </c>
      <c r="K314" s="7" t="s">
        <v>624</v>
      </c>
      <c r="L314" s="7" t="s">
        <v>5</v>
      </c>
      <c r="M314" s="13">
        <v>42297</v>
      </c>
      <c r="N314" s="13">
        <v>49601</v>
      </c>
      <c r="O314" s="7">
        <v>1</v>
      </c>
      <c r="P314" s="14">
        <v>1.5</v>
      </c>
      <c r="Q314" s="14">
        <v>2.1</v>
      </c>
      <c r="R314" s="15">
        <v>0.159817352</v>
      </c>
      <c r="S314" s="7" t="s">
        <v>39</v>
      </c>
      <c r="T314" s="7" t="s">
        <v>39</v>
      </c>
      <c r="U314" s="16" t="s">
        <v>39</v>
      </c>
      <c r="V314" s="16" t="s">
        <v>621</v>
      </c>
      <c r="W314" s="16" t="s">
        <v>84</v>
      </c>
      <c r="X314" s="17">
        <v>1</v>
      </c>
      <c r="Y314" s="84">
        <f t="shared" si="10"/>
        <v>73050</v>
      </c>
      <c r="Z314" s="75">
        <f>IF(IFERROR(MATCH(E314,CONV_CAISO_Gen_List!C:C,0),FALSE),1,0)</f>
        <v>1</v>
      </c>
      <c r="AA314" s="86">
        <f t="shared" si="11"/>
        <v>2.1</v>
      </c>
    </row>
    <row r="315" spans="2:27" x14ac:dyDescent="0.25">
      <c r="B315" s="7">
        <v>310</v>
      </c>
      <c r="C315" s="7" t="s">
        <v>970</v>
      </c>
      <c r="D315" s="7" t="s">
        <v>971</v>
      </c>
      <c r="E315" s="7" t="s">
        <v>972</v>
      </c>
      <c r="F315" s="7" t="s">
        <v>33</v>
      </c>
      <c r="G315" s="7" t="s">
        <v>34</v>
      </c>
      <c r="H315" s="7" t="s">
        <v>134</v>
      </c>
      <c r="I315" s="7" t="s">
        <v>84</v>
      </c>
      <c r="J315" s="7" t="s">
        <v>619</v>
      </c>
      <c r="K315" s="7" t="s">
        <v>624</v>
      </c>
      <c r="L315" s="7" t="s">
        <v>5</v>
      </c>
      <c r="M315" s="13">
        <v>42297</v>
      </c>
      <c r="N315" s="13">
        <v>49601</v>
      </c>
      <c r="O315" s="7">
        <v>1</v>
      </c>
      <c r="P315" s="14">
        <v>1.5</v>
      </c>
      <c r="Q315" s="14">
        <v>2.1</v>
      </c>
      <c r="R315" s="15">
        <v>0.159817352</v>
      </c>
      <c r="S315" s="7" t="s">
        <v>39</v>
      </c>
      <c r="T315" s="7" t="s">
        <v>39</v>
      </c>
      <c r="U315" s="16" t="s">
        <v>39</v>
      </c>
      <c r="V315" s="16" t="s">
        <v>621</v>
      </c>
      <c r="W315" s="16" t="s">
        <v>84</v>
      </c>
      <c r="X315" s="17">
        <v>1</v>
      </c>
      <c r="Y315" s="84">
        <f t="shared" si="10"/>
        <v>73050</v>
      </c>
      <c r="Z315" s="75">
        <f>IF(IFERROR(MATCH(E315,CONV_CAISO_Gen_List!C:C,0),FALSE),1,0)</f>
        <v>1</v>
      </c>
      <c r="AA315" s="86">
        <f t="shared" si="11"/>
        <v>2.1</v>
      </c>
    </row>
    <row r="316" spans="2:27" x14ac:dyDescent="0.25">
      <c r="B316" s="7">
        <v>311</v>
      </c>
      <c r="C316" s="7" t="s">
        <v>973</v>
      </c>
      <c r="D316" s="7" t="s">
        <v>974</v>
      </c>
      <c r="E316" s="7"/>
      <c r="F316" s="7" t="s">
        <v>33</v>
      </c>
      <c r="G316" s="7" t="s">
        <v>34</v>
      </c>
      <c r="H316" s="7" t="s">
        <v>179</v>
      </c>
      <c r="I316" s="7" t="s">
        <v>180</v>
      </c>
      <c r="J316" s="7" t="s">
        <v>619</v>
      </c>
      <c r="K316" s="7" t="s">
        <v>624</v>
      </c>
      <c r="L316" s="7" t="s">
        <v>5</v>
      </c>
      <c r="M316" s="13">
        <v>42299</v>
      </c>
      <c r="N316" s="13">
        <v>49603</v>
      </c>
      <c r="O316" s="7">
        <v>1</v>
      </c>
      <c r="P316" s="14">
        <v>0.999</v>
      </c>
      <c r="Q316" s="14">
        <v>1.3986000000000001</v>
      </c>
      <c r="R316" s="15">
        <v>0.159817352</v>
      </c>
      <c r="S316" s="7" t="s">
        <v>39</v>
      </c>
      <c r="T316" s="7" t="s">
        <v>39</v>
      </c>
      <c r="U316" s="16" t="s">
        <v>39</v>
      </c>
      <c r="V316" s="16" t="s">
        <v>621</v>
      </c>
      <c r="W316" s="16" t="s">
        <v>181</v>
      </c>
      <c r="X316" s="17">
        <v>1</v>
      </c>
      <c r="Y316" s="84">
        <f t="shared" si="10"/>
        <v>73050</v>
      </c>
      <c r="Z316" s="75">
        <f>IF(IFERROR(MATCH(E316,CONV_CAISO_Gen_List!C:C,0),FALSE),1,0)</f>
        <v>0</v>
      </c>
      <c r="AA316" s="86">
        <f t="shared" si="11"/>
        <v>1.3986000000000001</v>
      </c>
    </row>
    <row r="317" spans="2:27" x14ac:dyDescent="0.25">
      <c r="B317" s="7">
        <v>312</v>
      </c>
      <c r="C317" s="7" t="s">
        <v>975</v>
      </c>
      <c r="D317" s="7" t="s">
        <v>976</v>
      </c>
      <c r="E317" s="7" t="s">
        <v>977</v>
      </c>
      <c r="F317" s="7" t="s">
        <v>33</v>
      </c>
      <c r="G317" s="7" t="s">
        <v>34</v>
      </c>
      <c r="H317" s="7" t="s">
        <v>83</v>
      </c>
      <c r="I317" s="7" t="s">
        <v>84</v>
      </c>
      <c r="J317" s="7" t="s">
        <v>619</v>
      </c>
      <c r="K317" s="7" t="s">
        <v>624</v>
      </c>
      <c r="L317" s="7" t="s">
        <v>5</v>
      </c>
      <c r="M317" s="13">
        <v>42467</v>
      </c>
      <c r="N317" s="13">
        <v>49771</v>
      </c>
      <c r="O317" s="7">
        <v>1</v>
      </c>
      <c r="P317" s="14">
        <v>1.5</v>
      </c>
      <c r="Q317" s="14">
        <v>2.1</v>
      </c>
      <c r="R317" s="15">
        <v>0.159817352</v>
      </c>
      <c r="S317" s="7" t="s">
        <v>39</v>
      </c>
      <c r="T317" s="7" t="s">
        <v>39</v>
      </c>
      <c r="U317" s="16" t="s">
        <v>39</v>
      </c>
      <c r="V317" s="16" t="s">
        <v>621</v>
      </c>
      <c r="W317" s="16" t="s">
        <v>84</v>
      </c>
      <c r="X317" s="17">
        <v>1</v>
      </c>
      <c r="Y317" s="84">
        <f t="shared" si="10"/>
        <v>73050</v>
      </c>
      <c r="Z317" s="75">
        <f>IF(IFERROR(MATCH(E317,CONV_CAISO_Gen_List!C:C,0),FALSE),1,0)</f>
        <v>1</v>
      </c>
      <c r="AA317" s="86">
        <f t="shared" si="11"/>
        <v>2.1</v>
      </c>
    </row>
    <row r="318" spans="2:27" x14ac:dyDescent="0.25">
      <c r="B318" s="7">
        <v>313</v>
      </c>
      <c r="C318" s="7" t="s">
        <v>978</v>
      </c>
      <c r="D318" s="7" t="s">
        <v>979</v>
      </c>
      <c r="E318" s="7" t="s">
        <v>980</v>
      </c>
      <c r="F318" s="7" t="s">
        <v>33</v>
      </c>
      <c r="G318" s="7" t="s">
        <v>34</v>
      </c>
      <c r="H318" s="7" t="s">
        <v>849</v>
      </c>
      <c r="I318" s="7" t="s">
        <v>850</v>
      </c>
      <c r="J318" s="7" t="s">
        <v>981</v>
      </c>
      <c r="K318" s="7" t="s">
        <v>982</v>
      </c>
      <c r="L318" s="7" t="s">
        <v>5</v>
      </c>
      <c r="M318" s="13">
        <v>41705</v>
      </c>
      <c r="N318" s="13">
        <v>50835</v>
      </c>
      <c r="O318" s="7">
        <v>1</v>
      </c>
      <c r="P318" s="14">
        <v>250</v>
      </c>
      <c r="Q318" s="14">
        <v>524</v>
      </c>
      <c r="R318" s="15">
        <v>0.23926940599999999</v>
      </c>
      <c r="S318" s="7" t="s">
        <v>39</v>
      </c>
      <c r="T318" s="7" t="s">
        <v>39</v>
      </c>
      <c r="U318" s="16" t="s">
        <v>39</v>
      </c>
      <c r="V318" s="16" t="s">
        <v>621</v>
      </c>
      <c r="W318" s="16" t="s">
        <v>851</v>
      </c>
      <c r="X318" s="17">
        <v>1</v>
      </c>
      <c r="Y318" s="84">
        <f t="shared" si="10"/>
        <v>73050</v>
      </c>
      <c r="Z318" s="75">
        <f>IF(IFERROR(MATCH(E318,CONV_CAISO_Gen_List!C:C,0),FALSE),1,0)</f>
        <v>1</v>
      </c>
      <c r="AA318" s="86">
        <f t="shared" si="11"/>
        <v>524</v>
      </c>
    </row>
    <row r="319" spans="2:27" x14ac:dyDescent="0.25">
      <c r="B319" s="7">
        <v>314</v>
      </c>
      <c r="C319" s="7" t="s">
        <v>983</v>
      </c>
      <c r="D319" s="7" t="s">
        <v>984</v>
      </c>
      <c r="E319" s="7" t="s">
        <v>985</v>
      </c>
      <c r="F319" s="7" t="s">
        <v>33</v>
      </c>
      <c r="G319" s="7" t="s">
        <v>34</v>
      </c>
      <c r="H319" s="7" t="s">
        <v>290</v>
      </c>
      <c r="I319" s="7" t="s">
        <v>986</v>
      </c>
      <c r="J319" s="7" t="s">
        <v>981</v>
      </c>
      <c r="K319" s="7" t="s">
        <v>982</v>
      </c>
      <c r="L319" s="7" t="s">
        <v>5</v>
      </c>
      <c r="M319" s="13">
        <v>41649</v>
      </c>
      <c r="N319" s="13">
        <v>50790</v>
      </c>
      <c r="O319" s="7">
        <v>1</v>
      </c>
      <c r="P319" s="14">
        <v>114.46</v>
      </c>
      <c r="Q319" s="14">
        <v>294.88</v>
      </c>
      <c r="R319" s="15">
        <v>0.294094884</v>
      </c>
      <c r="S319" s="7" t="s">
        <v>39</v>
      </c>
      <c r="T319" s="7" t="s">
        <v>39</v>
      </c>
      <c r="U319" s="16" t="s">
        <v>39</v>
      </c>
      <c r="V319" s="16" t="s">
        <v>621</v>
      </c>
      <c r="W319" s="16" t="s">
        <v>987</v>
      </c>
      <c r="X319" s="17">
        <v>1</v>
      </c>
      <c r="Y319" s="84">
        <f t="shared" si="10"/>
        <v>73050</v>
      </c>
      <c r="Z319" s="75">
        <f>IF(IFERROR(MATCH(E319,CONV_CAISO_Gen_List!C:C,0),FALSE),1,0)</f>
        <v>1</v>
      </c>
      <c r="AA319" s="86">
        <f t="shared" si="11"/>
        <v>294.88</v>
      </c>
    </row>
    <row r="320" spans="2:27" x14ac:dyDescent="0.25">
      <c r="B320" s="7">
        <v>315</v>
      </c>
      <c r="C320" s="7" t="s">
        <v>988</v>
      </c>
      <c r="D320" s="7" t="s">
        <v>989</v>
      </c>
      <c r="E320" s="7" t="s">
        <v>990</v>
      </c>
      <c r="F320" s="7" t="s">
        <v>33</v>
      </c>
      <c r="G320" s="7" t="s">
        <v>34</v>
      </c>
      <c r="H320" s="7" t="s">
        <v>290</v>
      </c>
      <c r="I320" s="7" t="s">
        <v>986</v>
      </c>
      <c r="J320" s="7" t="s">
        <v>981</v>
      </c>
      <c r="K320" s="7" t="s">
        <v>982</v>
      </c>
      <c r="L320" s="7" t="s">
        <v>5</v>
      </c>
      <c r="M320" s="13">
        <v>41654</v>
      </c>
      <c r="N320" s="13">
        <v>50796</v>
      </c>
      <c r="O320" s="7">
        <v>1</v>
      </c>
      <c r="P320" s="14">
        <v>126.1</v>
      </c>
      <c r="Q320" s="14">
        <v>325.92</v>
      </c>
      <c r="R320" s="15">
        <v>0.29504741800000001</v>
      </c>
      <c r="S320" s="7" t="s">
        <v>39</v>
      </c>
      <c r="T320" s="7" t="s">
        <v>39</v>
      </c>
      <c r="U320" s="16" t="s">
        <v>39</v>
      </c>
      <c r="V320" s="16" t="s">
        <v>621</v>
      </c>
      <c r="W320" s="16" t="s">
        <v>987</v>
      </c>
      <c r="X320" s="17">
        <v>1</v>
      </c>
      <c r="Y320" s="84">
        <f t="shared" si="10"/>
        <v>73050</v>
      </c>
      <c r="Z320" s="75">
        <f>IF(IFERROR(MATCH(E320,CONV_CAISO_Gen_List!C:C,0),FALSE),1,0)</f>
        <v>1</v>
      </c>
      <c r="AA320" s="86">
        <f t="shared" si="11"/>
        <v>325.92</v>
      </c>
    </row>
    <row r="321" spans="2:27" x14ac:dyDescent="0.25">
      <c r="B321" s="7">
        <v>316</v>
      </c>
      <c r="C321" s="7" t="s">
        <v>991</v>
      </c>
      <c r="D321" s="7" t="s">
        <v>992</v>
      </c>
      <c r="E321" s="7" t="s">
        <v>993</v>
      </c>
      <c r="F321" s="7" t="s">
        <v>33</v>
      </c>
      <c r="G321" s="7" t="s">
        <v>34</v>
      </c>
      <c r="H321" s="7" t="s">
        <v>715</v>
      </c>
      <c r="I321" s="7" t="s">
        <v>994</v>
      </c>
      <c r="J321" s="7" t="s">
        <v>981</v>
      </c>
      <c r="K321" s="7" t="s">
        <v>982</v>
      </c>
      <c r="L321" s="7" t="s">
        <v>5</v>
      </c>
      <c r="M321" s="13">
        <v>41977</v>
      </c>
      <c r="N321" s="13">
        <v>51107</v>
      </c>
      <c r="O321" s="7">
        <v>1</v>
      </c>
      <c r="P321" s="14">
        <v>250</v>
      </c>
      <c r="Q321" s="14">
        <v>617.24</v>
      </c>
      <c r="R321" s="15">
        <v>0.28184474900000001</v>
      </c>
      <c r="S321" s="7" t="s">
        <v>39</v>
      </c>
      <c r="T321" s="7" t="s">
        <v>39</v>
      </c>
      <c r="U321" s="16" t="s">
        <v>39</v>
      </c>
      <c r="V321" s="16" t="s">
        <v>621</v>
      </c>
      <c r="W321" s="16" t="s">
        <v>292</v>
      </c>
      <c r="X321" s="17">
        <v>1</v>
      </c>
      <c r="Y321" s="84">
        <f t="shared" si="10"/>
        <v>73050</v>
      </c>
      <c r="Z321" s="75">
        <f>IF(IFERROR(MATCH(E321,CONV_CAISO_Gen_List!C:C,0),FALSE),1,0)</f>
        <v>1</v>
      </c>
      <c r="AA321" s="86">
        <f t="shared" si="11"/>
        <v>617.24</v>
      </c>
    </row>
    <row r="322" spans="2:27" x14ac:dyDescent="0.25">
      <c r="B322" s="7">
        <v>317</v>
      </c>
      <c r="C322" s="7" t="s">
        <v>995</v>
      </c>
      <c r="D322" s="7" t="s">
        <v>996</v>
      </c>
      <c r="E322" s="7"/>
      <c r="F322" s="7" t="s">
        <v>33</v>
      </c>
      <c r="G322" s="7" t="s">
        <v>34</v>
      </c>
      <c r="H322" s="7" t="s">
        <v>75</v>
      </c>
      <c r="I322" s="7" t="s">
        <v>62</v>
      </c>
      <c r="J322" s="7" t="s">
        <v>997</v>
      </c>
      <c r="K322" s="7"/>
      <c r="L322" s="7" t="s">
        <v>5</v>
      </c>
      <c r="M322" s="13">
        <v>31153</v>
      </c>
      <c r="N322" s="13">
        <v>42095</v>
      </c>
      <c r="O322" s="7">
        <v>1</v>
      </c>
      <c r="P322" s="14">
        <v>48.9</v>
      </c>
      <c r="Q322" s="14">
        <v>13.071</v>
      </c>
      <c r="R322" s="15">
        <v>3.0513769E-2</v>
      </c>
      <c r="S322" s="7" t="s">
        <v>39</v>
      </c>
      <c r="T322" s="7" t="s">
        <v>39</v>
      </c>
      <c r="U322" s="16" t="s">
        <v>39</v>
      </c>
      <c r="V322" s="16" t="s">
        <v>997</v>
      </c>
      <c r="W322" s="16" t="s">
        <v>62</v>
      </c>
      <c r="X322" s="17">
        <v>1</v>
      </c>
      <c r="Y322" s="84">
        <f t="shared" si="10"/>
        <v>73050</v>
      </c>
      <c r="Z322" s="75">
        <f>IF(IFERROR(MATCH(E322,CONV_CAISO_Gen_List!C:C,0),FALSE),1,0)</f>
        <v>0</v>
      </c>
      <c r="AA322" s="86">
        <f t="shared" si="11"/>
        <v>13.071</v>
      </c>
    </row>
    <row r="323" spans="2:27" x14ac:dyDescent="0.25">
      <c r="B323" s="7">
        <v>318</v>
      </c>
      <c r="C323" s="7" t="s">
        <v>998</v>
      </c>
      <c r="D323" s="7" t="s">
        <v>999</v>
      </c>
      <c r="E323" s="7"/>
      <c r="F323" s="7" t="s">
        <v>33</v>
      </c>
      <c r="G323" s="7" t="s">
        <v>34</v>
      </c>
      <c r="H323" s="7" t="s">
        <v>61</v>
      </c>
      <c r="I323" s="7" t="s">
        <v>62</v>
      </c>
      <c r="J323" s="7" t="s">
        <v>997</v>
      </c>
      <c r="K323" s="7"/>
      <c r="L323" s="7" t="s">
        <v>5</v>
      </c>
      <c r="M323" s="13">
        <v>30165</v>
      </c>
      <c r="N323" s="13">
        <v>73050</v>
      </c>
      <c r="O323" s="7">
        <v>1</v>
      </c>
      <c r="P323" s="14">
        <v>0.01</v>
      </c>
      <c r="Q323" s="14">
        <v>8.9999999999999993E-3</v>
      </c>
      <c r="R323" s="15">
        <v>0.102739726</v>
      </c>
      <c r="S323" s="7" t="s">
        <v>39</v>
      </c>
      <c r="T323" s="7" t="s">
        <v>39</v>
      </c>
      <c r="U323" s="16" t="s">
        <v>39</v>
      </c>
      <c r="V323" s="16" t="s">
        <v>997</v>
      </c>
      <c r="W323" s="16" t="s">
        <v>62</v>
      </c>
      <c r="X323" s="17">
        <v>1</v>
      </c>
      <c r="Y323" s="84">
        <f t="shared" si="10"/>
        <v>73050</v>
      </c>
      <c r="Z323" s="75">
        <f>IF(IFERROR(MATCH(E323,CONV_CAISO_Gen_List!C:C,0),FALSE),1,0)</f>
        <v>0</v>
      </c>
      <c r="AA323" s="86">
        <f t="shared" si="11"/>
        <v>8.9999999999999993E-3</v>
      </c>
    </row>
    <row r="324" spans="2:27" x14ac:dyDescent="0.25">
      <c r="B324" s="7">
        <v>319</v>
      </c>
      <c r="C324" s="7" t="s">
        <v>1000</v>
      </c>
      <c r="D324" s="7" t="s">
        <v>1001</v>
      </c>
      <c r="E324" s="7"/>
      <c r="F324" s="7" t="s">
        <v>33</v>
      </c>
      <c r="G324" s="7" t="s">
        <v>34</v>
      </c>
      <c r="H324" s="7" t="s">
        <v>61</v>
      </c>
      <c r="I324" s="7" t="s">
        <v>62</v>
      </c>
      <c r="J324" s="7" t="s">
        <v>997</v>
      </c>
      <c r="K324" s="7"/>
      <c r="L324" s="7" t="s">
        <v>5</v>
      </c>
      <c r="M324" s="13">
        <v>31148</v>
      </c>
      <c r="N324" s="13">
        <v>42369</v>
      </c>
      <c r="O324" s="7">
        <v>1</v>
      </c>
      <c r="P324" s="14">
        <v>4.05</v>
      </c>
      <c r="Q324" s="14">
        <v>10.603</v>
      </c>
      <c r="R324" s="15">
        <v>0.29886126600000001</v>
      </c>
      <c r="S324" s="7" t="s">
        <v>39</v>
      </c>
      <c r="T324" s="7" t="s">
        <v>39</v>
      </c>
      <c r="U324" s="16" t="s">
        <v>39</v>
      </c>
      <c r="V324" s="16" t="s">
        <v>997</v>
      </c>
      <c r="W324" s="16" t="s">
        <v>62</v>
      </c>
      <c r="X324" s="17">
        <v>1</v>
      </c>
      <c r="Y324" s="84">
        <f t="shared" si="10"/>
        <v>73050</v>
      </c>
      <c r="Z324" s="75">
        <f>IF(IFERROR(MATCH(E324,CONV_CAISO_Gen_List!C:C,0),FALSE),1,0)</f>
        <v>0</v>
      </c>
      <c r="AA324" s="86">
        <f t="shared" si="11"/>
        <v>10.603</v>
      </c>
    </row>
    <row r="325" spans="2:27" x14ac:dyDescent="0.25">
      <c r="B325" s="7">
        <v>320</v>
      </c>
      <c r="C325" s="7" t="s">
        <v>1002</v>
      </c>
      <c r="D325" s="7" t="s">
        <v>1003</v>
      </c>
      <c r="E325" s="7"/>
      <c r="F325" s="7" t="s">
        <v>33</v>
      </c>
      <c r="G325" s="7" t="s">
        <v>34</v>
      </c>
      <c r="H325" s="7" t="s">
        <v>75</v>
      </c>
      <c r="I325" s="7" t="s">
        <v>62</v>
      </c>
      <c r="J325" s="7" t="s">
        <v>997</v>
      </c>
      <c r="K325" s="7"/>
      <c r="L325" s="7" t="s">
        <v>5</v>
      </c>
      <c r="M325" s="13">
        <v>30338</v>
      </c>
      <c r="N325" s="13">
        <v>42095</v>
      </c>
      <c r="O325" s="7">
        <v>1</v>
      </c>
      <c r="P325" s="14">
        <v>2.1</v>
      </c>
      <c r="Q325" s="14">
        <v>0.53700000000000003</v>
      </c>
      <c r="R325" s="15">
        <v>2.9191129E-2</v>
      </c>
      <c r="S325" s="7" t="s">
        <v>39</v>
      </c>
      <c r="T325" s="7" t="s">
        <v>39</v>
      </c>
      <c r="U325" s="16" t="s">
        <v>39</v>
      </c>
      <c r="V325" s="16" t="s">
        <v>997</v>
      </c>
      <c r="W325" s="16" t="s">
        <v>62</v>
      </c>
      <c r="X325" s="17">
        <v>1</v>
      </c>
      <c r="Y325" s="84">
        <f t="shared" si="10"/>
        <v>73050</v>
      </c>
      <c r="Z325" s="75">
        <f>IF(IFERROR(MATCH(E325,CONV_CAISO_Gen_List!C:C,0),FALSE),1,0)</f>
        <v>0</v>
      </c>
      <c r="AA325" s="86">
        <f t="shared" si="11"/>
        <v>0.53700000000000003</v>
      </c>
    </row>
    <row r="326" spans="2:27" x14ac:dyDescent="0.25">
      <c r="B326" s="7">
        <v>321</v>
      </c>
      <c r="C326" s="7" t="s">
        <v>1004</v>
      </c>
      <c r="D326" s="7" t="s">
        <v>1005</v>
      </c>
      <c r="E326" s="7"/>
      <c r="F326" s="7" t="s">
        <v>33</v>
      </c>
      <c r="G326" s="7" t="s">
        <v>34</v>
      </c>
      <c r="H326" s="7" t="s">
        <v>61</v>
      </c>
      <c r="I326" s="7" t="s">
        <v>62</v>
      </c>
      <c r="J326" s="7" t="s">
        <v>997</v>
      </c>
      <c r="K326" s="7"/>
      <c r="L326" s="7" t="s">
        <v>5</v>
      </c>
      <c r="M326" s="13">
        <v>31778</v>
      </c>
      <c r="N326" s="13">
        <v>42369</v>
      </c>
      <c r="O326" s="7">
        <v>1</v>
      </c>
      <c r="P326" s="14">
        <v>19</v>
      </c>
      <c r="Q326" s="14">
        <v>31.553999999999998</v>
      </c>
      <c r="R326" s="15">
        <v>0.18958183100000001</v>
      </c>
      <c r="S326" s="7" t="s">
        <v>39</v>
      </c>
      <c r="T326" s="7" t="s">
        <v>39</v>
      </c>
      <c r="U326" s="16" t="s">
        <v>39</v>
      </c>
      <c r="V326" s="16" t="s">
        <v>997</v>
      </c>
      <c r="W326" s="16" t="s">
        <v>62</v>
      </c>
      <c r="X326" s="17">
        <v>1</v>
      </c>
      <c r="Y326" s="84">
        <f t="shared" si="10"/>
        <v>73050</v>
      </c>
      <c r="Z326" s="75">
        <f>IF(IFERROR(MATCH(E326,CONV_CAISO_Gen_List!C:C,0),FALSE),1,0)</f>
        <v>0</v>
      </c>
      <c r="AA326" s="86">
        <f t="shared" si="11"/>
        <v>31.553999999999998</v>
      </c>
    </row>
    <row r="327" spans="2:27" x14ac:dyDescent="0.25">
      <c r="B327" s="7">
        <v>322</v>
      </c>
      <c r="C327" s="7" t="s">
        <v>1006</v>
      </c>
      <c r="D327" s="7" t="s">
        <v>1007</v>
      </c>
      <c r="E327" s="7"/>
      <c r="F327" s="7" t="s">
        <v>33</v>
      </c>
      <c r="G327" s="7" t="s">
        <v>34</v>
      </c>
      <c r="H327" s="7" t="s">
        <v>771</v>
      </c>
      <c r="I327" s="7" t="s">
        <v>62</v>
      </c>
      <c r="J327" s="7" t="s">
        <v>997</v>
      </c>
      <c r="K327" s="7"/>
      <c r="L327" s="7" t="s">
        <v>5</v>
      </c>
      <c r="M327" s="13">
        <v>31416</v>
      </c>
      <c r="N327" s="13">
        <v>42004</v>
      </c>
      <c r="O327" s="7">
        <v>1</v>
      </c>
      <c r="P327" s="14">
        <v>28</v>
      </c>
      <c r="Q327" s="14">
        <v>16.759</v>
      </c>
      <c r="R327" s="15">
        <v>6.8325995E-2</v>
      </c>
      <c r="S327" s="7" t="s">
        <v>39</v>
      </c>
      <c r="T327" s="7" t="s">
        <v>39</v>
      </c>
      <c r="U327" s="16" t="s">
        <v>39</v>
      </c>
      <c r="V327" s="16" t="s">
        <v>997</v>
      </c>
      <c r="W327" s="16" t="s">
        <v>62</v>
      </c>
      <c r="X327" s="17">
        <v>1</v>
      </c>
      <c r="Y327" s="84">
        <f t="shared" ref="Y327:Y390" si="12">IF(O327,DATE(2099,12,31),N327)</f>
        <v>73050</v>
      </c>
      <c r="Z327" s="75">
        <f>IF(IFERROR(MATCH(E327,CONV_CAISO_Gen_List!C:C,0),FALSE),1,0)</f>
        <v>0</v>
      </c>
      <c r="AA327" s="86">
        <f t="shared" ref="AA327:AA390" si="13">Q327*X327</f>
        <v>16.759</v>
      </c>
    </row>
    <row r="328" spans="2:27" x14ac:dyDescent="0.25">
      <c r="B328" s="7">
        <v>323</v>
      </c>
      <c r="C328" s="7" t="s">
        <v>1008</v>
      </c>
      <c r="D328" s="7" t="s">
        <v>1009</v>
      </c>
      <c r="E328" s="7" t="s">
        <v>1010</v>
      </c>
      <c r="F328" s="7" t="s">
        <v>33</v>
      </c>
      <c r="G328" s="7" t="s">
        <v>34</v>
      </c>
      <c r="H328" s="7" t="s">
        <v>83</v>
      </c>
      <c r="I328" s="7" t="s">
        <v>95</v>
      </c>
      <c r="J328" s="7" t="s">
        <v>997</v>
      </c>
      <c r="K328" s="7"/>
      <c r="L328" s="7" t="s">
        <v>5</v>
      </c>
      <c r="M328" s="13">
        <v>42223</v>
      </c>
      <c r="N328" s="13">
        <v>49527</v>
      </c>
      <c r="O328" s="7">
        <v>1</v>
      </c>
      <c r="P328" s="14">
        <v>19.8</v>
      </c>
      <c r="Q328" s="14">
        <v>68.930000000000007</v>
      </c>
      <c r="R328" s="15">
        <v>0.39741017499999998</v>
      </c>
      <c r="S328" s="7" t="s">
        <v>39</v>
      </c>
      <c r="T328" s="7" t="s">
        <v>39</v>
      </c>
      <c r="U328" s="16" t="s">
        <v>39</v>
      </c>
      <c r="V328" s="16" t="s">
        <v>997</v>
      </c>
      <c r="W328" s="16" t="s">
        <v>95</v>
      </c>
      <c r="X328" s="17">
        <v>1</v>
      </c>
      <c r="Y328" s="84">
        <f t="shared" si="12"/>
        <v>73050</v>
      </c>
      <c r="Z328" s="75">
        <f>IF(IFERROR(MATCH(E328,CONV_CAISO_Gen_List!C:C,0),FALSE),1,0)</f>
        <v>1</v>
      </c>
      <c r="AA328" s="86">
        <f t="shared" si="13"/>
        <v>68.930000000000007</v>
      </c>
    </row>
    <row r="329" spans="2:27" x14ac:dyDescent="0.25">
      <c r="B329" s="7">
        <v>324</v>
      </c>
      <c r="C329" s="7" t="s">
        <v>1011</v>
      </c>
      <c r="D329" s="7" t="s">
        <v>1012</v>
      </c>
      <c r="E329" s="7"/>
      <c r="F329" s="7" t="s">
        <v>33</v>
      </c>
      <c r="G329" s="7" t="s">
        <v>34</v>
      </c>
      <c r="H329" s="7" t="s">
        <v>849</v>
      </c>
      <c r="I329" s="7" t="s">
        <v>850</v>
      </c>
      <c r="J329" s="7" t="s">
        <v>997</v>
      </c>
      <c r="K329" s="7"/>
      <c r="L329" s="7" t="s">
        <v>7</v>
      </c>
      <c r="M329" s="13">
        <v>42675</v>
      </c>
      <c r="N329" s="13">
        <v>49978</v>
      </c>
      <c r="O329" s="7">
        <v>1</v>
      </c>
      <c r="P329" s="14">
        <v>20</v>
      </c>
      <c r="Q329" s="14">
        <v>53.13</v>
      </c>
      <c r="R329" s="15">
        <v>0.30325342500000002</v>
      </c>
      <c r="S329" s="7" t="s">
        <v>39</v>
      </c>
      <c r="T329" s="7" t="s">
        <v>39</v>
      </c>
      <c r="U329" s="16" t="s">
        <v>39</v>
      </c>
      <c r="V329" s="16" t="s">
        <v>997</v>
      </c>
      <c r="W329" s="16" t="s">
        <v>851</v>
      </c>
      <c r="X329" s="17">
        <v>0.84</v>
      </c>
      <c r="Y329" s="84">
        <f t="shared" si="12"/>
        <v>73050</v>
      </c>
      <c r="Z329" s="75">
        <f>IF(IFERROR(MATCH(E329,CONV_CAISO_Gen_List!C:C,0),FALSE),1,0)</f>
        <v>0</v>
      </c>
      <c r="AA329" s="86">
        <f t="shared" si="13"/>
        <v>44.629199999999997</v>
      </c>
    </row>
    <row r="330" spans="2:27" x14ac:dyDescent="0.25">
      <c r="B330" s="7">
        <v>325</v>
      </c>
      <c r="C330" s="7" t="s">
        <v>1013</v>
      </c>
      <c r="D330" s="7" t="s">
        <v>1014</v>
      </c>
      <c r="E330" s="7"/>
      <c r="F330" s="7" t="s">
        <v>33</v>
      </c>
      <c r="G330" s="7" t="s">
        <v>34</v>
      </c>
      <c r="H330" s="7" t="s">
        <v>61</v>
      </c>
      <c r="I330" s="7" t="s">
        <v>62</v>
      </c>
      <c r="J330" s="7" t="s">
        <v>997</v>
      </c>
      <c r="K330" s="7"/>
      <c r="L330" s="7" t="s">
        <v>5</v>
      </c>
      <c r="M330" s="13">
        <v>31778</v>
      </c>
      <c r="N330" s="13">
        <v>42735</v>
      </c>
      <c r="O330" s="7">
        <v>1</v>
      </c>
      <c r="P330" s="14">
        <v>19</v>
      </c>
      <c r="Q330" s="14">
        <v>28.122</v>
      </c>
      <c r="R330" s="15">
        <v>0.168961788</v>
      </c>
      <c r="S330" s="7" t="s">
        <v>39</v>
      </c>
      <c r="T330" s="7" t="s">
        <v>39</v>
      </c>
      <c r="U330" s="16" t="s">
        <v>39</v>
      </c>
      <c r="V330" s="16" t="s">
        <v>997</v>
      </c>
      <c r="W330" s="16" t="s">
        <v>62</v>
      </c>
      <c r="X330" s="17">
        <v>1</v>
      </c>
      <c r="Y330" s="84">
        <f t="shared" si="12"/>
        <v>73050</v>
      </c>
      <c r="Z330" s="75">
        <f>IF(IFERROR(MATCH(E330,CONV_CAISO_Gen_List!C:C,0),FALSE),1,0)</f>
        <v>0</v>
      </c>
      <c r="AA330" s="86">
        <f t="shared" si="13"/>
        <v>28.122</v>
      </c>
    </row>
    <row r="331" spans="2:27" x14ac:dyDescent="0.25">
      <c r="B331" s="7">
        <v>326</v>
      </c>
      <c r="C331" s="7" t="s">
        <v>1015</v>
      </c>
      <c r="D331" s="7" t="s">
        <v>1016</v>
      </c>
      <c r="E331" s="7" t="s">
        <v>1017</v>
      </c>
      <c r="F331" s="7" t="s">
        <v>33</v>
      </c>
      <c r="G331" s="7" t="s">
        <v>34</v>
      </c>
      <c r="H331" s="7" t="s">
        <v>62</v>
      </c>
      <c r="I331" s="7" t="s">
        <v>62</v>
      </c>
      <c r="J331" s="7" t="s">
        <v>997</v>
      </c>
      <c r="K331" s="7"/>
      <c r="L331" s="7" t="s">
        <v>5</v>
      </c>
      <c r="M331" s="13">
        <v>32874</v>
      </c>
      <c r="N331" s="13">
        <v>43100</v>
      </c>
      <c r="O331" s="7">
        <v>1</v>
      </c>
      <c r="P331" s="14">
        <v>10</v>
      </c>
      <c r="Q331" s="14">
        <v>21.831</v>
      </c>
      <c r="R331" s="15">
        <v>0.24921232900000001</v>
      </c>
      <c r="S331" s="7" t="s">
        <v>39</v>
      </c>
      <c r="T331" s="7" t="s">
        <v>39</v>
      </c>
      <c r="U331" s="16" t="s">
        <v>39</v>
      </c>
      <c r="V331" s="16" t="s">
        <v>997</v>
      </c>
      <c r="W331" s="16" t="s">
        <v>62</v>
      </c>
      <c r="X331" s="17">
        <v>1</v>
      </c>
      <c r="Y331" s="84">
        <f t="shared" si="12"/>
        <v>73050</v>
      </c>
      <c r="Z331" s="75">
        <f>IF(IFERROR(MATCH(E331,CONV_CAISO_Gen_List!C:C,0),FALSE),1,0)</f>
        <v>1</v>
      </c>
      <c r="AA331" s="86">
        <f t="shared" si="13"/>
        <v>21.831</v>
      </c>
    </row>
    <row r="332" spans="2:27" x14ac:dyDescent="0.25">
      <c r="B332" s="7">
        <v>327</v>
      </c>
      <c r="C332" s="7" t="s">
        <v>1018</v>
      </c>
      <c r="D332" s="7" t="s">
        <v>1019</v>
      </c>
      <c r="E332" s="7"/>
      <c r="F332" s="7" t="s">
        <v>33</v>
      </c>
      <c r="G332" s="7" t="s">
        <v>34</v>
      </c>
      <c r="H332" s="7" t="s">
        <v>75</v>
      </c>
      <c r="I332" s="7" t="s">
        <v>62</v>
      </c>
      <c r="J332" s="7" t="s">
        <v>997</v>
      </c>
      <c r="K332" s="7"/>
      <c r="L332" s="7" t="s">
        <v>5</v>
      </c>
      <c r="M332" s="13">
        <v>32143</v>
      </c>
      <c r="N332" s="13">
        <v>42369</v>
      </c>
      <c r="O332" s="7">
        <v>1</v>
      </c>
      <c r="P332" s="14">
        <v>43.1</v>
      </c>
      <c r="Q332" s="14">
        <v>80.995000000000005</v>
      </c>
      <c r="R332" s="15">
        <v>0.214524468</v>
      </c>
      <c r="S332" s="7" t="s">
        <v>39</v>
      </c>
      <c r="T332" s="7" t="s">
        <v>39</v>
      </c>
      <c r="U332" s="16" t="s">
        <v>39</v>
      </c>
      <c r="V332" s="16" t="s">
        <v>997</v>
      </c>
      <c r="W332" s="16" t="s">
        <v>62</v>
      </c>
      <c r="X332" s="17">
        <v>1</v>
      </c>
      <c r="Y332" s="84">
        <f t="shared" si="12"/>
        <v>73050</v>
      </c>
      <c r="Z332" s="75">
        <f>IF(IFERROR(MATCH(E332,CONV_CAISO_Gen_List!C:C,0),FALSE),1,0)</f>
        <v>0</v>
      </c>
      <c r="AA332" s="86">
        <f t="shared" si="13"/>
        <v>80.995000000000005</v>
      </c>
    </row>
    <row r="333" spans="2:27" x14ac:dyDescent="0.25">
      <c r="B333" s="7">
        <v>328</v>
      </c>
      <c r="C333" s="7" t="s">
        <v>1020</v>
      </c>
      <c r="D333" s="7" t="s">
        <v>1021</v>
      </c>
      <c r="E333" s="7"/>
      <c r="F333" s="7" t="s">
        <v>33</v>
      </c>
      <c r="G333" s="7" t="s">
        <v>34</v>
      </c>
      <c r="H333" s="7" t="s">
        <v>75</v>
      </c>
      <c r="I333" s="7" t="s">
        <v>62</v>
      </c>
      <c r="J333" s="7" t="s">
        <v>997</v>
      </c>
      <c r="K333" s="7"/>
      <c r="L333" s="7" t="s">
        <v>5</v>
      </c>
      <c r="M333" s="13">
        <v>33239</v>
      </c>
      <c r="N333" s="13">
        <v>42308</v>
      </c>
      <c r="O333" s="7">
        <v>1</v>
      </c>
      <c r="P333" s="14">
        <v>15</v>
      </c>
      <c r="Q333" s="14">
        <v>21.327000000000002</v>
      </c>
      <c r="R333" s="15">
        <v>0.16230593600000001</v>
      </c>
      <c r="S333" s="7" t="s">
        <v>39</v>
      </c>
      <c r="T333" s="7" t="s">
        <v>39</v>
      </c>
      <c r="U333" s="16" t="s">
        <v>39</v>
      </c>
      <c r="V333" s="16" t="s">
        <v>997</v>
      </c>
      <c r="W333" s="16" t="s">
        <v>62</v>
      </c>
      <c r="X333" s="17">
        <v>1</v>
      </c>
      <c r="Y333" s="84">
        <f t="shared" si="12"/>
        <v>73050</v>
      </c>
      <c r="Z333" s="75">
        <f>IF(IFERROR(MATCH(E333,CONV_CAISO_Gen_List!C:C,0),FALSE),1,0)</f>
        <v>0</v>
      </c>
      <c r="AA333" s="86">
        <f t="shared" si="13"/>
        <v>21.327000000000002</v>
      </c>
    </row>
    <row r="334" spans="2:27" x14ac:dyDescent="0.25">
      <c r="B334" s="7">
        <v>329</v>
      </c>
      <c r="C334" s="7" t="s">
        <v>1022</v>
      </c>
      <c r="D334" s="7" t="s">
        <v>1023</v>
      </c>
      <c r="E334" s="7"/>
      <c r="F334" s="7" t="s">
        <v>33</v>
      </c>
      <c r="G334" s="7" t="s">
        <v>34</v>
      </c>
      <c r="H334" s="7" t="s">
        <v>771</v>
      </c>
      <c r="I334" s="7" t="s">
        <v>62</v>
      </c>
      <c r="J334" s="7" t="s">
        <v>997</v>
      </c>
      <c r="K334" s="7"/>
      <c r="L334" s="7" t="s">
        <v>5</v>
      </c>
      <c r="M334" s="13">
        <v>31413</v>
      </c>
      <c r="N334" s="13">
        <v>42308</v>
      </c>
      <c r="O334" s="7">
        <v>1</v>
      </c>
      <c r="P334" s="14">
        <v>144.1</v>
      </c>
      <c r="Q334" s="14">
        <v>194.70400000000001</v>
      </c>
      <c r="R334" s="15">
        <v>0.15424346999999999</v>
      </c>
      <c r="S334" s="7" t="s">
        <v>39</v>
      </c>
      <c r="T334" s="7" t="s">
        <v>39</v>
      </c>
      <c r="U334" s="16" t="s">
        <v>39</v>
      </c>
      <c r="V334" s="16" t="s">
        <v>997</v>
      </c>
      <c r="W334" s="16" t="s">
        <v>62</v>
      </c>
      <c r="X334" s="17">
        <v>1</v>
      </c>
      <c r="Y334" s="84">
        <f t="shared" si="12"/>
        <v>73050</v>
      </c>
      <c r="Z334" s="75">
        <f>IF(IFERROR(MATCH(E334,CONV_CAISO_Gen_List!C:C,0),FALSE),1,0)</f>
        <v>0</v>
      </c>
      <c r="AA334" s="86">
        <f t="shared" si="13"/>
        <v>194.70400000000001</v>
      </c>
    </row>
    <row r="335" spans="2:27" x14ac:dyDescent="0.25">
      <c r="B335" s="7">
        <v>330</v>
      </c>
      <c r="C335" s="7" t="s">
        <v>1024</v>
      </c>
      <c r="D335" s="7" t="s">
        <v>1025</v>
      </c>
      <c r="E335" s="7"/>
      <c r="F335" s="7" t="s">
        <v>33</v>
      </c>
      <c r="G335" s="7" t="s">
        <v>34</v>
      </c>
      <c r="H335" s="7" t="s">
        <v>61</v>
      </c>
      <c r="I335" s="7" t="s">
        <v>62</v>
      </c>
      <c r="J335" s="7" t="s">
        <v>997</v>
      </c>
      <c r="K335" s="7"/>
      <c r="L335" s="7" t="s">
        <v>5</v>
      </c>
      <c r="M335" s="13">
        <v>31782</v>
      </c>
      <c r="N335" s="13">
        <v>42735</v>
      </c>
      <c r="O335" s="7">
        <v>1</v>
      </c>
      <c r="P335" s="14">
        <v>10.8</v>
      </c>
      <c r="Q335" s="14">
        <v>24.593</v>
      </c>
      <c r="R335" s="15">
        <v>0.25994630499999999</v>
      </c>
      <c r="S335" s="7" t="s">
        <v>39</v>
      </c>
      <c r="T335" s="7" t="s">
        <v>39</v>
      </c>
      <c r="U335" s="16" t="s">
        <v>39</v>
      </c>
      <c r="V335" s="16" t="s">
        <v>997</v>
      </c>
      <c r="W335" s="16" t="s">
        <v>62</v>
      </c>
      <c r="X335" s="17">
        <v>1</v>
      </c>
      <c r="Y335" s="84">
        <f t="shared" si="12"/>
        <v>73050</v>
      </c>
      <c r="Z335" s="75">
        <f>IF(IFERROR(MATCH(E335,CONV_CAISO_Gen_List!C:C,0),FALSE),1,0)</f>
        <v>0</v>
      </c>
      <c r="AA335" s="86">
        <f t="shared" si="13"/>
        <v>24.593</v>
      </c>
    </row>
    <row r="336" spans="2:27" x14ac:dyDescent="0.25">
      <c r="B336" s="7">
        <v>331</v>
      </c>
      <c r="C336" s="7" t="s">
        <v>1026</v>
      </c>
      <c r="D336" s="7" t="s">
        <v>1027</v>
      </c>
      <c r="E336" s="7"/>
      <c r="F336" s="7" t="s">
        <v>33</v>
      </c>
      <c r="G336" s="7" t="s">
        <v>34</v>
      </c>
      <c r="H336" s="7" t="s">
        <v>75</v>
      </c>
      <c r="I336" s="7" t="s">
        <v>62</v>
      </c>
      <c r="J336" s="7" t="s">
        <v>997</v>
      </c>
      <c r="K336" s="7"/>
      <c r="L336" s="7" t="s">
        <v>5</v>
      </c>
      <c r="M336" s="13">
        <v>32204</v>
      </c>
      <c r="N336" s="13">
        <v>43160</v>
      </c>
      <c r="O336" s="7">
        <v>1</v>
      </c>
      <c r="P336" s="14">
        <v>5.9</v>
      </c>
      <c r="Q336" s="14">
        <v>11.209</v>
      </c>
      <c r="R336" s="15">
        <v>0.21687562899999999</v>
      </c>
      <c r="S336" s="7" t="s">
        <v>39</v>
      </c>
      <c r="T336" s="7" t="s">
        <v>39</v>
      </c>
      <c r="U336" s="16" t="s">
        <v>39</v>
      </c>
      <c r="V336" s="16" t="s">
        <v>997</v>
      </c>
      <c r="W336" s="16" t="s">
        <v>62</v>
      </c>
      <c r="X336" s="17">
        <v>1</v>
      </c>
      <c r="Y336" s="84">
        <f t="shared" si="12"/>
        <v>73050</v>
      </c>
      <c r="Z336" s="75">
        <f>IF(IFERROR(MATCH(E336,CONV_CAISO_Gen_List!C:C,0),FALSE),1,0)</f>
        <v>0</v>
      </c>
      <c r="AA336" s="86">
        <f t="shared" si="13"/>
        <v>11.209</v>
      </c>
    </row>
    <row r="337" spans="2:27" x14ac:dyDescent="0.25">
      <c r="B337" s="7">
        <v>332</v>
      </c>
      <c r="C337" s="7" t="s">
        <v>1028</v>
      </c>
      <c r="D337" s="7" t="s">
        <v>1029</v>
      </c>
      <c r="E337" s="7" t="s">
        <v>1017</v>
      </c>
      <c r="F337" s="7" t="s">
        <v>33</v>
      </c>
      <c r="G337" s="7" t="s">
        <v>34</v>
      </c>
      <c r="H337" s="7" t="s">
        <v>62</v>
      </c>
      <c r="I337" s="7" t="s">
        <v>62</v>
      </c>
      <c r="J337" s="7" t="s">
        <v>997</v>
      </c>
      <c r="K337" s="7"/>
      <c r="L337" s="7" t="s">
        <v>5</v>
      </c>
      <c r="M337" s="13">
        <v>32874</v>
      </c>
      <c r="N337" s="13">
        <v>43100</v>
      </c>
      <c r="O337" s="7">
        <v>1</v>
      </c>
      <c r="P337" s="14">
        <v>0.7</v>
      </c>
      <c r="Q337" s="14">
        <v>18.687000000000001</v>
      </c>
      <c r="R337" s="15">
        <v>3.047455969</v>
      </c>
      <c r="S337" s="7" t="s">
        <v>39</v>
      </c>
      <c r="T337" s="7" t="s">
        <v>39</v>
      </c>
      <c r="U337" s="16" t="s">
        <v>39</v>
      </c>
      <c r="V337" s="16" t="s">
        <v>997</v>
      </c>
      <c r="W337" s="16" t="s">
        <v>62</v>
      </c>
      <c r="X337" s="17">
        <v>1</v>
      </c>
      <c r="Y337" s="84">
        <f t="shared" si="12"/>
        <v>73050</v>
      </c>
      <c r="Z337" s="75">
        <f>IF(IFERROR(MATCH(E337,CONV_CAISO_Gen_List!C:C,0),FALSE),1,0)</f>
        <v>1</v>
      </c>
      <c r="AA337" s="86">
        <f t="shared" si="13"/>
        <v>18.687000000000001</v>
      </c>
    </row>
    <row r="338" spans="2:27" x14ac:dyDescent="0.25">
      <c r="B338" s="7">
        <v>333</v>
      </c>
      <c r="C338" s="7" t="s">
        <v>1030</v>
      </c>
      <c r="D338" s="7" t="s">
        <v>1031</v>
      </c>
      <c r="E338" s="7" t="s">
        <v>1017</v>
      </c>
      <c r="F338" s="7" t="s">
        <v>33</v>
      </c>
      <c r="G338" s="7" t="s">
        <v>34</v>
      </c>
      <c r="H338" s="7" t="s">
        <v>62</v>
      </c>
      <c r="I338" s="7" t="s">
        <v>62</v>
      </c>
      <c r="J338" s="7" t="s">
        <v>997</v>
      </c>
      <c r="K338" s="7"/>
      <c r="L338" s="7" t="s">
        <v>5</v>
      </c>
      <c r="M338" s="13">
        <v>33239</v>
      </c>
      <c r="N338" s="13">
        <v>43465</v>
      </c>
      <c r="O338" s="7">
        <v>1</v>
      </c>
      <c r="P338" s="14">
        <v>6.5</v>
      </c>
      <c r="Q338" s="14">
        <v>32.728000000000002</v>
      </c>
      <c r="R338" s="15">
        <v>0.57478047099999996</v>
      </c>
      <c r="S338" s="7" t="s">
        <v>39</v>
      </c>
      <c r="T338" s="7" t="s">
        <v>39</v>
      </c>
      <c r="U338" s="16" t="s">
        <v>39</v>
      </c>
      <c r="V338" s="16" t="s">
        <v>997</v>
      </c>
      <c r="W338" s="16" t="s">
        <v>62</v>
      </c>
      <c r="X338" s="17">
        <v>1</v>
      </c>
      <c r="Y338" s="84">
        <f t="shared" si="12"/>
        <v>73050</v>
      </c>
      <c r="Z338" s="75">
        <f>IF(IFERROR(MATCH(E338,CONV_CAISO_Gen_List!C:C,0),FALSE),1,0)</f>
        <v>1</v>
      </c>
      <c r="AA338" s="86">
        <f t="shared" si="13"/>
        <v>32.728000000000002</v>
      </c>
    </row>
    <row r="339" spans="2:27" x14ac:dyDescent="0.25">
      <c r="B339" s="7">
        <v>334</v>
      </c>
      <c r="C339" s="7" t="s">
        <v>1032</v>
      </c>
      <c r="D339" s="7" t="s">
        <v>1033</v>
      </c>
      <c r="E339" s="7" t="s">
        <v>1017</v>
      </c>
      <c r="F339" s="7" t="s">
        <v>33</v>
      </c>
      <c r="G339" s="7" t="s">
        <v>34</v>
      </c>
      <c r="H339" s="7" t="s">
        <v>62</v>
      </c>
      <c r="I339" s="7" t="s">
        <v>62</v>
      </c>
      <c r="J339" s="7" t="s">
        <v>997</v>
      </c>
      <c r="K339" s="7"/>
      <c r="L339" s="7" t="s">
        <v>5</v>
      </c>
      <c r="M339" s="13">
        <v>33239</v>
      </c>
      <c r="N339" s="13">
        <v>43465</v>
      </c>
      <c r="O339" s="7">
        <v>1</v>
      </c>
      <c r="P339" s="14">
        <v>1.5</v>
      </c>
      <c r="Q339" s="14">
        <v>1.516</v>
      </c>
      <c r="R339" s="15">
        <v>0.115372907</v>
      </c>
      <c r="S339" s="7" t="s">
        <v>39</v>
      </c>
      <c r="T339" s="7" t="s">
        <v>39</v>
      </c>
      <c r="U339" s="16" t="s">
        <v>39</v>
      </c>
      <c r="V339" s="16" t="s">
        <v>997</v>
      </c>
      <c r="W339" s="16" t="s">
        <v>62</v>
      </c>
      <c r="X339" s="17">
        <v>1</v>
      </c>
      <c r="Y339" s="84">
        <f t="shared" si="12"/>
        <v>73050</v>
      </c>
      <c r="Z339" s="75">
        <f>IF(IFERROR(MATCH(E339,CONV_CAISO_Gen_List!C:C,0),FALSE),1,0)</f>
        <v>1</v>
      </c>
      <c r="AA339" s="86">
        <f t="shared" si="13"/>
        <v>1.516</v>
      </c>
    </row>
    <row r="340" spans="2:27" x14ac:dyDescent="0.25">
      <c r="B340" s="7">
        <v>335</v>
      </c>
      <c r="C340" s="7" t="s">
        <v>1034</v>
      </c>
      <c r="D340" s="7" t="s">
        <v>1035</v>
      </c>
      <c r="E340" s="7"/>
      <c r="F340" s="7" t="s">
        <v>33</v>
      </c>
      <c r="G340" s="7" t="s">
        <v>34</v>
      </c>
      <c r="H340" s="7" t="s">
        <v>75</v>
      </c>
      <c r="I340" s="7" t="s">
        <v>62</v>
      </c>
      <c r="J340" s="7" t="s">
        <v>997</v>
      </c>
      <c r="K340" s="7"/>
      <c r="L340" s="7" t="s">
        <v>5</v>
      </c>
      <c r="M340" s="13">
        <v>31868</v>
      </c>
      <c r="N340" s="13">
        <v>42094</v>
      </c>
      <c r="O340" s="7">
        <v>1</v>
      </c>
      <c r="P340" s="14">
        <v>54</v>
      </c>
      <c r="Q340" s="14">
        <v>92.998000000000005</v>
      </c>
      <c r="R340" s="15">
        <v>0.19659648199999999</v>
      </c>
      <c r="S340" s="7" t="s">
        <v>39</v>
      </c>
      <c r="T340" s="7" t="s">
        <v>39</v>
      </c>
      <c r="U340" s="16" t="s">
        <v>39</v>
      </c>
      <c r="V340" s="16" t="s">
        <v>997</v>
      </c>
      <c r="W340" s="16" t="s">
        <v>62</v>
      </c>
      <c r="X340" s="17">
        <v>1</v>
      </c>
      <c r="Y340" s="84">
        <f t="shared" si="12"/>
        <v>73050</v>
      </c>
      <c r="Z340" s="75">
        <f>IF(IFERROR(MATCH(E340,CONV_CAISO_Gen_List!C:C,0),FALSE),1,0)</f>
        <v>0</v>
      </c>
      <c r="AA340" s="86">
        <f t="shared" si="13"/>
        <v>92.998000000000005</v>
      </c>
    </row>
    <row r="341" spans="2:27" x14ac:dyDescent="0.25">
      <c r="B341" s="7">
        <v>336</v>
      </c>
      <c r="C341" s="7" t="s">
        <v>1036</v>
      </c>
      <c r="D341" s="7" t="s">
        <v>1037</v>
      </c>
      <c r="E341" s="7" t="s">
        <v>1038</v>
      </c>
      <c r="F341" s="7" t="s">
        <v>33</v>
      </c>
      <c r="G341" s="7" t="s">
        <v>34</v>
      </c>
      <c r="H341" s="7" t="s">
        <v>179</v>
      </c>
      <c r="I341" s="7" t="s">
        <v>57</v>
      </c>
      <c r="J341" s="7" t="s">
        <v>997</v>
      </c>
      <c r="K341" s="7"/>
      <c r="L341" s="7" t="s">
        <v>5</v>
      </c>
      <c r="M341" s="13">
        <v>32308</v>
      </c>
      <c r="N341" s="13">
        <v>43264</v>
      </c>
      <c r="O341" s="7">
        <v>1</v>
      </c>
      <c r="P341" s="14">
        <v>34</v>
      </c>
      <c r="Q341" s="14">
        <v>24.576000000000001</v>
      </c>
      <c r="R341" s="15">
        <v>8.2514102000000006E-2</v>
      </c>
      <c r="S341" s="7" t="s">
        <v>39</v>
      </c>
      <c r="T341" s="7" t="s">
        <v>39</v>
      </c>
      <c r="U341" s="16" t="s">
        <v>39</v>
      </c>
      <c r="V341" s="16" t="s">
        <v>997</v>
      </c>
      <c r="W341" s="16" t="s">
        <v>41</v>
      </c>
      <c r="X341" s="17">
        <v>1</v>
      </c>
      <c r="Y341" s="84">
        <f t="shared" si="12"/>
        <v>73050</v>
      </c>
      <c r="Z341" s="75">
        <f>IF(IFERROR(MATCH(E341,CONV_CAISO_Gen_List!C:C,0),FALSE),1,0)</f>
        <v>1</v>
      </c>
      <c r="AA341" s="86">
        <f t="shared" si="13"/>
        <v>24.576000000000001</v>
      </c>
    </row>
    <row r="342" spans="2:27" x14ac:dyDescent="0.25">
      <c r="B342" s="7">
        <v>337</v>
      </c>
      <c r="C342" s="7" t="s">
        <v>1039</v>
      </c>
      <c r="D342" s="7" t="s">
        <v>1040</v>
      </c>
      <c r="E342" s="7"/>
      <c r="F342" s="7" t="s">
        <v>33</v>
      </c>
      <c r="G342" s="7" t="s">
        <v>34</v>
      </c>
      <c r="H342" s="7" t="s">
        <v>771</v>
      </c>
      <c r="I342" s="7" t="s">
        <v>62</v>
      </c>
      <c r="J342" s="7" t="s">
        <v>997</v>
      </c>
      <c r="K342" s="7"/>
      <c r="L342" s="7" t="s">
        <v>5</v>
      </c>
      <c r="M342" s="13">
        <v>31416</v>
      </c>
      <c r="N342" s="13">
        <v>42004</v>
      </c>
      <c r="O342" s="7">
        <v>1</v>
      </c>
      <c r="P342" s="14">
        <v>27</v>
      </c>
      <c r="Q342" s="14">
        <v>13.464</v>
      </c>
      <c r="R342" s="15">
        <v>5.6925418999999998E-2</v>
      </c>
      <c r="S342" s="7" t="s">
        <v>39</v>
      </c>
      <c r="T342" s="7" t="s">
        <v>39</v>
      </c>
      <c r="U342" s="16" t="s">
        <v>39</v>
      </c>
      <c r="V342" s="16" t="s">
        <v>997</v>
      </c>
      <c r="W342" s="16" t="s">
        <v>62</v>
      </c>
      <c r="X342" s="17">
        <v>1</v>
      </c>
      <c r="Y342" s="84">
        <f t="shared" si="12"/>
        <v>73050</v>
      </c>
      <c r="Z342" s="75">
        <f>IF(IFERROR(MATCH(E342,CONV_CAISO_Gen_List!C:C,0),FALSE),1,0)</f>
        <v>0</v>
      </c>
      <c r="AA342" s="86">
        <f t="shared" si="13"/>
        <v>13.464</v>
      </c>
    </row>
    <row r="343" spans="2:27" x14ac:dyDescent="0.25">
      <c r="B343" s="7">
        <v>338</v>
      </c>
      <c r="C343" s="7" t="s">
        <v>1041</v>
      </c>
      <c r="D343" s="7" t="s">
        <v>1042</v>
      </c>
      <c r="E343" s="7"/>
      <c r="F343" s="7" t="s">
        <v>33</v>
      </c>
      <c r="G343" s="7" t="s">
        <v>34</v>
      </c>
      <c r="H343" s="7" t="s">
        <v>75</v>
      </c>
      <c r="I343" s="7" t="s">
        <v>62</v>
      </c>
      <c r="J343" s="7" t="s">
        <v>997</v>
      </c>
      <c r="K343" s="7"/>
      <c r="L343" s="7" t="s">
        <v>5</v>
      </c>
      <c r="M343" s="13">
        <v>31139</v>
      </c>
      <c r="N343" s="13">
        <v>42068</v>
      </c>
      <c r="O343" s="7">
        <v>1</v>
      </c>
      <c r="P343" s="14">
        <v>22</v>
      </c>
      <c r="Q343" s="14">
        <v>36.404000000000003</v>
      </c>
      <c r="R343" s="15">
        <v>0.188895807</v>
      </c>
      <c r="S343" s="7" t="s">
        <v>39</v>
      </c>
      <c r="T343" s="7" t="s">
        <v>39</v>
      </c>
      <c r="U343" s="16" t="s">
        <v>39</v>
      </c>
      <c r="V343" s="16" t="s">
        <v>997</v>
      </c>
      <c r="W343" s="16" t="s">
        <v>62</v>
      </c>
      <c r="X343" s="17">
        <v>1</v>
      </c>
      <c r="Y343" s="84">
        <f t="shared" si="12"/>
        <v>73050</v>
      </c>
      <c r="Z343" s="75">
        <f>IF(IFERROR(MATCH(E343,CONV_CAISO_Gen_List!C:C,0),FALSE),1,0)</f>
        <v>0</v>
      </c>
      <c r="AA343" s="86">
        <f t="shared" si="13"/>
        <v>36.404000000000003</v>
      </c>
    </row>
    <row r="344" spans="2:27" x14ac:dyDescent="0.25">
      <c r="B344" s="7">
        <v>339</v>
      </c>
      <c r="C344" s="7" t="s">
        <v>1043</v>
      </c>
      <c r="D344" s="7" t="s">
        <v>1044</v>
      </c>
      <c r="E344" s="7"/>
      <c r="F344" s="7" t="s">
        <v>33</v>
      </c>
      <c r="G344" s="7" t="s">
        <v>34</v>
      </c>
      <c r="H344" s="7" t="s">
        <v>75</v>
      </c>
      <c r="I344" s="7" t="s">
        <v>62</v>
      </c>
      <c r="J344" s="7" t="s">
        <v>997</v>
      </c>
      <c r="K344" s="7"/>
      <c r="L344" s="7" t="s">
        <v>5</v>
      </c>
      <c r="M344" s="13">
        <v>30338</v>
      </c>
      <c r="N344" s="13">
        <v>42095</v>
      </c>
      <c r="O344" s="7">
        <v>1</v>
      </c>
      <c r="P344" s="14">
        <v>5.76</v>
      </c>
      <c r="Q344" s="14">
        <v>4.1459999999999999</v>
      </c>
      <c r="R344" s="15">
        <v>8.2167998000000006E-2</v>
      </c>
      <c r="S344" s="7" t="s">
        <v>39</v>
      </c>
      <c r="T344" s="7" t="s">
        <v>39</v>
      </c>
      <c r="U344" s="16" t="s">
        <v>39</v>
      </c>
      <c r="V344" s="16" t="s">
        <v>997</v>
      </c>
      <c r="W344" s="16" t="s">
        <v>62</v>
      </c>
      <c r="X344" s="17">
        <v>1</v>
      </c>
      <c r="Y344" s="84">
        <f t="shared" si="12"/>
        <v>73050</v>
      </c>
      <c r="Z344" s="75">
        <f>IF(IFERROR(MATCH(E344,CONV_CAISO_Gen_List!C:C,0),FALSE),1,0)</f>
        <v>0</v>
      </c>
      <c r="AA344" s="86">
        <f t="shared" si="13"/>
        <v>4.1459999999999999</v>
      </c>
    </row>
    <row r="345" spans="2:27" x14ac:dyDescent="0.25">
      <c r="B345" s="7">
        <v>340</v>
      </c>
      <c r="C345" s="7" t="s">
        <v>1045</v>
      </c>
      <c r="D345" s="7" t="s">
        <v>1046</v>
      </c>
      <c r="E345" s="7"/>
      <c r="F345" s="7" t="s">
        <v>33</v>
      </c>
      <c r="G345" s="7" t="s">
        <v>34</v>
      </c>
      <c r="H345" s="7" t="s">
        <v>75</v>
      </c>
      <c r="I345" s="7" t="s">
        <v>62</v>
      </c>
      <c r="J345" s="7" t="s">
        <v>997</v>
      </c>
      <c r="K345" s="7"/>
      <c r="L345" s="7" t="s">
        <v>5</v>
      </c>
      <c r="M345" s="13">
        <v>30338</v>
      </c>
      <c r="N345" s="13">
        <v>42095</v>
      </c>
      <c r="O345" s="7">
        <v>1</v>
      </c>
      <c r="P345" s="14">
        <v>6.5000000000000002E-2</v>
      </c>
      <c r="Q345" s="14">
        <v>4.5999999999999999E-2</v>
      </c>
      <c r="R345" s="15">
        <v>8.0786792999999996E-2</v>
      </c>
      <c r="S345" s="7" t="s">
        <v>39</v>
      </c>
      <c r="T345" s="7" t="s">
        <v>39</v>
      </c>
      <c r="U345" s="16" t="s">
        <v>39</v>
      </c>
      <c r="V345" s="16" t="s">
        <v>997</v>
      </c>
      <c r="W345" s="16" t="s">
        <v>62</v>
      </c>
      <c r="X345" s="17">
        <v>1</v>
      </c>
      <c r="Y345" s="84">
        <f t="shared" si="12"/>
        <v>73050</v>
      </c>
      <c r="Z345" s="75">
        <f>IF(IFERROR(MATCH(E345,CONV_CAISO_Gen_List!C:C,0),FALSE),1,0)</f>
        <v>0</v>
      </c>
      <c r="AA345" s="86">
        <f t="shared" si="13"/>
        <v>4.5999999999999999E-2</v>
      </c>
    </row>
    <row r="346" spans="2:27" x14ac:dyDescent="0.25">
      <c r="B346" s="7">
        <v>341</v>
      </c>
      <c r="C346" s="7" t="s">
        <v>1047</v>
      </c>
      <c r="D346" s="7" t="s">
        <v>1048</v>
      </c>
      <c r="E346" s="7"/>
      <c r="F346" s="7" t="s">
        <v>33</v>
      </c>
      <c r="G346" s="7" t="s">
        <v>34</v>
      </c>
      <c r="H346" s="7" t="s">
        <v>75</v>
      </c>
      <c r="I346" s="7" t="s">
        <v>62</v>
      </c>
      <c r="J346" s="7" t="s">
        <v>997</v>
      </c>
      <c r="K346" s="7"/>
      <c r="L346" s="7" t="s">
        <v>5</v>
      </c>
      <c r="M346" s="13">
        <v>30338</v>
      </c>
      <c r="N346" s="13">
        <v>42095</v>
      </c>
      <c r="O346" s="7">
        <v>1</v>
      </c>
      <c r="P346" s="14">
        <v>0.71499999999999997</v>
      </c>
      <c r="Q346" s="14">
        <v>4.0830000000000002</v>
      </c>
      <c r="R346" s="15">
        <v>0.65188236399999999</v>
      </c>
      <c r="S346" s="7" t="s">
        <v>39</v>
      </c>
      <c r="T346" s="7" t="s">
        <v>39</v>
      </c>
      <c r="U346" s="16" t="s">
        <v>39</v>
      </c>
      <c r="V346" s="16" t="s">
        <v>997</v>
      </c>
      <c r="W346" s="16" t="s">
        <v>62</v>
      </c>
      <c r="X346" s="17">
        <v>1</v>
      </c>
      <c r="Y346" s="84">
        <f t="shared" si="12"/>
        <v>73050</v>
      </c>
      <c r="Z346" s="75">
        <f>IF(IFERROR(MATCH(E346,CONV_CAISO_Gen_List!C:C,0),FALSE),1,0)</f>
        <v>0</v>
      </c>
      <c r="AA346" s="86">
        <f t="shared" si="13"/>
        <v>4.0830000000000002</v>
      </c>
    </row>
    <row r="347" spans="2:27" x14ac:dyDescent="0.25">
      <c r="B347" s="7">
        <v>342</v>
      </c>
      <c r="C347" s="7" t="s">
        <v>1049</v>
      </c>
      <c r="D347" s="7" t="s">
        <v>1050</v>
      </c>
      <c r="E347" s="7"/>
      <c r="F347" s="7" t="s">
        <v>33</v>
      </c>
      <c r="G347" s="7" t="s">
        <v>34</v>
      </c>
      <c r="H347" s="7" t="s">
        <v>75</v>
      </c>
      <c r="I347" s="7" t="s">
        <v>62</v>
      </c>
      <c r="J347" s="7" t="s">
        <v>997</v>
      </c>
      <c r="K347" s="7"/>
      <c r="L347" s="7" t="s">
        <v>5</v>
      </c>
      <c r="M347" s="13">
        <v>30338</v>
      </c>
      <c r="N347" s="13">
        <v>42095</v>
      </c>
      <c r="O347" s="7">
        <v>1</v>
      </c>
      <c r="P347" s="14">
        <v>1.69</v>
      </c>
      <c r="Q347" s="14">
        <v>1.169</v>
      </c>
      <c r="R347" s="15">
        <v>7.8963011E-2</v>
      </c>
      <c r="S347" s="7" t="s">
        <v>39</v>
      </c>
      <c r="T347" s="7" t="s">
        <v>39</v>
      </c>
      <c r="U347" s="16" t="s">
        <v>39</v>
      </c>
      <c r="V347" s="16" t="s">
        <v>997</v>
      </c>
      <c r="W347" s="16" t="s">
        <v>62</v>
      </c>
      <c r="X347" s="17">
        <v>1</v>
      </c>
      <c r="Y347" s="84">
        <f t="shared" si="12"/>
        <v>73050</v>
      </c>
      <c r="Z347" s="75">
        <f>IF(IFERROR(MATCH(E347,CONV_CAISO_Gen_List!C:C,0),FALSE),1,0)</f>
        <v>0</v>
      </c>
      <c r="AA347" s="86">
        <f t="shared" si="13"/>
        <v>1.169</v>
      </c>
    </row>
    <row r="348" spans="2:27" x14ac:dyDescent="0.25">
      <c r="B348" s="7">
        <v>343</v>
      </c>
      <c r="C348" s="7" t="s">
        <v>1051</v>
      </c>
      <c r="D348" s="7" t="s">
        <v>1052</v>
      </c>
      <c r="E348" s="7"/>
      <c r="F348" s="7" t="s">
        <v>33</v>
      </c>
      <c r="G348" s="7" t="s">
        <v>34</v>
      </c>
      <c r="H348" s="7" t="s">
        <v>75</v>
      </c>
      <c r="I348" s="7" t="s">
        <v>62</v>
      </c>
      <c r="J348" s="7" t="s">
        <v>997</v>
      </c>
      <c r="K348" s="7"/>
      <c r="L348" s="7" t="s">
        <v>5</v>
      </c>
      <c r="M348" s="13">
        <v>30338</v>
      </c>
      <c r="N348" s="13">
        <v>42095</v>
      </c>
      <c r="O348" s="7">
        <v>1</v>
      </c>
      <c r="P348" s="14">
        <v>2.7</v>
      </c>
      <c r="Q348" s="14">
        <v>1.2989999999999999</v>
      </c>
      <c r="R348" s="15">
        <v>5.4921360000000002E-2</v>
      </c>
      <c r="S348" s="7" t="s">
        <v>39</v>
      </c>
      <c r="T348" s="7" t="s">
        <v>39</v>
      </c>
      <c r="U348" s="16" t="s">
        <v>39</v>
      </c>
      <c r="V348" s="16" t="s">
        <v>997</v>
      </c>
      <c r="W348" s="16" t="s">
        <v>62</v>
      </c>
      <c r="X348" s="17">
        <v>1</v>
      </c>
      <c r="Y348" s="84">
        <f t="shared" si="12"/>
        <v>73050</v>
      </c>
      <c r="Z348" s="75">
        <f>IF(IFERROR(MATCH(E348,CONV_CAISO_Gen_List!C:C,0),FALSE),1,0)</f>
        <v>0</v>
      </c>
      <c r="AA348" s="86">
        <f t="shared" si="13"/>
        <v>1.2989999999999999</v>
      </c>
    </row>
    <row r="349" spans="2:27" x14ac:dyDescent="0.25">
      <c r="B349" s="7">
        <v>344</v>
      </c>
      <c r="C349" s="7" t="s">
        <v>1053</v>
      </c>
      <c r="D349" s="7" t="s">
        <v>1054</v>
      </c>
      <c r="E349" s="7"/>
      <c r="F349" s="7" t="s">
        <v>33</v>
      </c>
      <c r="G349" s="7" t="s">
        <v>1055</v>
      </c>
      <c r="H349" s="7" t="s">
        <v>1056</v>
      </c>
      <c r="I349" s="7" t="s">
        <v>1057</v>
      </c>
      <c r="J349" s="7" t="s">
        <v>997</v>
      </c>
      <c r="K349" s="7"/>
      <c r="L349" s="7" t="s">
        <v>5</v>
      </c>
      <c r="M349" s="13">
        <v>41771</v>
      </c>
      <c r="N349" s="13">
        <v>49075</v>
      </c>
      <c r="O349" s="7">
        <v>1</v>
      </c>
      <c r="P349" s="14">
        <v>150</v>
      </c>
      <c r="Q349" s="14">
        <v>445</v>
      </c>
      <c r="R349" s="15">
        <v>0.33866057799999999</v>
      </c>
      <c r="S349" s="7" t="s">
        <v>1058</v>
      </c>
      <c r="T349" s="7" t="s">
        <v>39</v>
      </c>
      <c r="U349" s="16" t="s">
        <v>1059</v>
      </c>
      <c r="V349" s="16" t="s">
        <v>997</v>
      </c>
      <c r="W349" s="16" t="s">
        <v>170</v>
      </c>
      <c r="X349" s="17">
        <v>1</v>
      </c>
      <c r="Y349" s="84">
        <f t="shared" si="12"/>
        <v>73050</v>
      </c>
      <c r="Z349" s="75">
        <f>IF(IFERROR(MATCH(E349,CONV_CAISO_Gen_List!C:C,0),FALSE),1,0)</f>
        <v>0</v>
      </c>
      <c r="AA349" s="86">
        <f t="shared" si="13"/>
        <v>445</v>
      </c>
    </row>
    <row r="350" spans="2:27" x14ac:dyDescent="0.25">
      <c r="B350" s="7">
        <v>345</v>
      </c>
      <c r="C350" s="7" t="s">
        <v>1060</v>
      </c>
      <c r="D350" s="7" t="s">
        <v>1061</v>
      </c>
      <c r="E350" s="7"/>
      <c r="F350" s="7" t="s">
        <v>33</v>
      </c>
      <c r="G350" s="7" t="s">
        <v>1055</v>
      </c>
      <c r="H350" s="7" t="s">
        <v>1056</v>
      </c>
      <c r="I350" s="7" t="s">
        <v>1057</v>
      </c>
      <c r="J350" s="7" t="s">
        <v>997</v>
      </c>
      <c r="K350" s="7"/>
      <c r="L350" s="7" t="s">
        <v>5</v>
      </c>
      <c r="M350" s="13">
        <v>41771</v>
      </c>
      <c r="N350" s="13">
        <v>49075</v>
      </c>
      <c r="O350" s="7">
        <v>1</v>
      </c>
      <c r="P350" s="14">
        <v>150</v>
      </c>
      <c r="Q350" s="14">
        <v>445</v>
      </c>
      <c r="R350" s="15">
        <v>0.33866057799999999</v>
      </c>
      <c r="S350" s="7" t="s">
        <v>1058</v>
      </c>
      <c r="T350" s="7" t="s">
        <v>39</v>
      </c>
      <c r="U350" s="16" t="s">
        <v>1059</v>
      </c>
      <c r="V350" s="16" t="s">
        <v>997</v>
      </c>
      <c r="W350" s="16" t="s">
        <v>170</v>
      </c>
      <c r="X350" s="17">
        <v>1</v>
      </c>
      <c r="Y350" s="84">
        <f t="shared" si="12"/>
        <v>73050</v>
      </c>
      <c r="Z350" s="75">
        <f>IF(IFERROR(MATCH(E350,CONV_CAISO_Gen_List!C:C,0),FALSE),1,0)</f>
        <v>0</v>
      </c>
      <c r="AA350" s="86">
        <f t="shared" si="13"/>
        <v>445</v>
      </c>
    </row>
    <row r="351" spans="2:27" x14ac:dyDescent="0.25">
      <c r="B351" s="7">
        <v>346</v>
      </c>
      <c r="C351" s="7" t="s">
        <v>1062</v>
      </c>
      <c r="D351" s="7" t="s">
        <v>1063</v>
      </c>
      <c r="E351" s="7"/>
      <c r="F351" s="7" t="s">
        <v>33</v>
      </c>
      <c r="G351" s="7" t="s">
        <v>1055</v>
      </c>
      <c r="H351" s="7" t="s">
        <v>1064</v>
      </c>
      <c r="I351" s="7" t="s">
        <v>1065</v>
      </c>
      <c r="J351" s="7" t="s">
        <v>997</v>
      </c>
      <c r="K351" s="7"/>
      <c r="L351" s="7" t="s">
        <v>5</v>
      </c>
      <c r="M351" s="13">
        <v>41262</v>
      </c>
      <c r="N351" s="13">
        <v>48566</v>
      </c>
      <c r="O351" s="7">
        <v>1</v>
      </c>
      <c r="P351" s="14">
        <v>150</v>
      </c>
      <c r="Q351" s="14">
        <v>485</v>
      </c>
      <c r="R351" s="15">
        <v>0.36910197900000002</v>
      </c>
      <c r="S351" s="7" t="s">
        <v>1058</v>
      </c>
      <c r="T351" s="7" t="s">
        <v>39</v>
      </c>
      <c r="U351" s="16" t="s">
        <v>1059</v>
      </c>
      <c r="V351" s="16" t="s">
        <v>997</v>
      </c>
      <c r="W351" s="16" t="s">
        <v>170</v>
      </c>
      <c r="X351" s="17">
        <v>1</v>
      </c>
      <c r="Y351" s="84">
        <f t="shared" si="12"/>
        <v>73050</v>
      </c>
      <c r="Z351" s="75">
        <f>IF(IFERROR(MATCH(E351,CONV_CAISO_Gen_List!C:C,0),FALSE),1,0)</f>
        <v>0</v>
      </c>
      <c r="AA351" s="86">
        <f t="shared" si="13"/>
        <v>485</v>
      </c>
    </row>
    <row r="352" spans="2:27" x14ac:dyDescent="0.25">
      <c r="B352" s="7">
        <v>347</v>
      </c>
      <c r="C352" s="7" t="s">
        <v>1066</v>
      </c>
      <c r="D352" s="7" t="s">
        <v>1067</v>
      </c>
      <c r="E352" s="7" t="s">
        <v>1068</v>
      </c>
      <c r="F352" s="7" t="s">
        <v>33</v>
      </c>
      <c r="G352" s="7" t="s">
        <v>34</v>
      </c>
      <c r="H352" s="7" t="s">
        <v>62</v>
      </c>
      <c r="I352" s="7" t="s">
        <v>62</v>
      </c>
      <c r="J352" s="7" t="s">
        <v>997</v>
      </c>
      <c r="K352" s="7"/>
      <c r="L352" s="7" t="s">
        <v>5</v>
      </c>
      <c r="M352" s="13">
        <v>40900</v>
      </c>
      <c r="N352" s="13">
        <v>48281</v>
      </c>
      <c r="O352" s="7">
        <v>1</v>
      </c>
      <c r="P352" s="14">
        <v>100</v>
      </c>
      <c r="Q352" s="14">
        <v>341</v>
      </c>
      <c r="R352" s="15">
        <v>0.38926940599999998</v>
      </c>
      <c r="S352" s="7" t="s">
        <v>39</v>
      </c>
      <c r="T352" s="7" t="s">
        <v>39</v>
      </c>
      <c r="U352" s="16" t="s">
        <v>39</v>
      </c>
      <c r="V352" s="16" t="s">
        <v>997</v>
      </c>
      <c r="W352" s="16" t="s">
        <v>62</v>
      </c>
      <c r="X352" s="17">
        <v>1</v>
      </c>
      <c r="Y352" s="84">
        <f t="shared" si="12"/>
        <v>73050</v>
      </c>
      <c r="Z352" s="75">
        <f>IF(IFERROR(MATCH(E352,CONV_CAISO_Gen_List!C:C,0),FALSE),1,0)</f>
        <v>1</v>
      </c>
      <c r="AA352" s="86">
        <f t="shared" si="13"/>
        <v>341</v>
      </c>
    </row>
    <row r="353" spans="2:27" x14ac:dyDescent="0.25">
      <c r="B353" s="7">
        <v>348</v>
      </c>
      <c r="C353" s="7" t="s">
        <v>1069</v>
      </c>
      <c r="D353" s="7" t="s">
        <v>1070</v>
      </c>
      <c r="E353" s="7" t="s">
        <v>1071</v>
      </c>
      <c r="F353" s="7" t="s">
        <v>33</v>
      </c>
      <c r="G353" s="7" t="s">
        <v>34</v>
      </c>
      <c r="H353" s="7" t="s">
        <v>771</v>
      </c>
      <c r="I353" s="7" t="s">
        <v>62</v>
      </c>
      <c r="J353" s="7" t="s">
        <v>997</v>
      </c>
      <c r="K353" s="7"/>
      <c r="L353" s="7" t="s">
        <v>5</v>
      </c>
      <c r="M353" s="13">
        <v>40949</v>
      </c>
      <c r="N353" s="13">
        <v>50111</v>
      </c>
      <c r="O353" s="7">
        <v>1</v>
      </c>
      <c r="P353" s="14">
        <v>78.2</v>
      </c>
      <c r="Q353" s="14">
        <v>211</v>
      </c>
      <c r="R353" s="15">
        <v>0.30801480799999997</v>
      </c>
      <c r="S353" s="7" t="s">
        <v>39</v>
      </c>
      <c r="T353" s="7" t="s">
        <v>39</v>
      </c>
      <c r="U353" s="16" t="s">
        <v>39</v>
      </c>
      <c r="V353" s="16" t="s">
        <v>997</v>
      </c>
      <c r="W353" s="16" t="s">
        <v>62</v>
      </c>
      <c r="X353" s="17">
        <v>1</v>
      </c>
      <c r="Y353" s="84">
        <f t="shared" si="12"/>
        <v>73050</v>
      </c>
      <c r="Z353" s="75">
        <f>IF(IFERROR(MATCH(E353,CONV_CAISO_Gen_List!C:C,0),FALSE),1,0)</f>
        <v>1</v>
      </c>
      <c r="AA353" s="86">
        <f t="shared" si="13"/>
        <v>211</v>
      </c>
    </row>
    <row r="354" spans="2:27" x14ac:dyDescent="0.25">
      <c r="B354" s="7">
        <v>349</v>
      </c>
      <c r="C354" s="7" t="s">
        <v>1072</v>
      </c>
      <c r="D354" s="7" t="s">
        <v>1073</v>
      </c>
      <c r="E354" s="7" t="s">
        <v>1074</v>
      </c>
      <c r="F354" s="7" t="s">
        <v>33</v>
      </c>
      <c r="G354" s="7" t="s">
        <v>34</v>
      </c>
      <c r="H354" s="7" t="s">
        <v>83</v>
      </c>
      <c r="I354" s="7" t="s">
        <v>95</v>
      </c>
      <c r="J354" s="7" t="s">
        <v>997</v>
      </c>
      <c r="K354" s="7"/>
      <c r="L354" s="7" t="s">
        <v>5</v>
      </c>
      <c r="M354" s="13">
        <v>40997</v>
      </c>
      <c r="N354" s="13">
        <v>48370</v>
      </c>
      <c r="O354" s="7">
        <v>1</v>
      </c>
      <c r="P354" s="14">
        <v>102</v>
      </c>
      <c r="Q354" s="14">
        <v>285.94099999999997</v>
      </c>
      <c r="R354" s="15">
        <v>0.32001634000000001</v>
      </c>
      <c r="S354" s="7" t="s">
        <v>39</v>
      </c>
      <c r="T354" s="7" t="s">
        <v>39</v>
      </c>
      <c r="U354" s="16" t="s">
        <v>39</v>
      </c>
      <c r="V354" s="16" t="s">
        <v>997</v>
      </c>
      <c r="W354" s="16" t="s">
        <v>95</v>
      </c>
      <c r="X354" s="17">
        <v>1</v>
      </c>
      <c r="Y354" s="84">
        <f t="shared" si="12"/>
        <v>73050</v>
      </c>
      <c r="Z354" s="75">
        <f>IF(IFERROR(MATCH(E354,CONV_CAISO_Gen_List!C:C,0),FALSE),1,0)</f>
        <v>1</v>
      </c>
      <c r="AA354" s="86">
        <f t="shared" si="13"/>
        <v>285.94099999999997</v>
      </c>
    </row>
    <row r="355" spans="2:27" x14ac:dyDescent="0.25">
      <c r="B355" s="7">
        <v>350</v>
      </c>
      <c r="C355" s="7" t="s">
        <v>1075</v>
      </c>
      <c r="D355" s="7" t="s">
        <v>1076</v>
      </c>
      <c r="E355" s="7" t="s">
        <v>1077</v>
      </c>
      <c r="F355" s="7" t="s">
        <v>33</v>
      </c>
      <c r="G355" s="7" t="s">
        <v>34</v>
      </c>
      <c r="H355" s="7" t="s">
        <v>62</v>
      </c>
      <c r="I355" s="7" t="s">
        <v>62</v>
      </c>
      <c r="J355" s="7" t="s">
        <v>997</v>
      </c>
      <c r="K355" s="7"/>
      <c r="L355" s="7" t="s">
        <v>5</v>
      </c>
      <c r="M355" s="13">
        <v>40571</v>
      </c>
      <c r="N355" s="13">
        <v>49701</v>
      </c>
      <c r="O355" s="7">
        <v>1</v>
      </c>
      <c r="P355" s="14">
        <v>36.799999999999997</v>
      </c>
      <c r="Q355" s="14">
        <v>129</v>
      </c>
      <c r="R355" s="15">
        <v>0.40016378800000002</v>
      </c>
      <c r="S355" s="7" t="s">
        <v>39</v>
      </c>
      <c r="T355" s="7" t="s">
        <v>39</v>
      </c>
      <c r="U355" s="16" t="s">
        <v>39</v>
      </c>
      <c r="V355" s="16" t="s">
        <v>997</v>
      </c>
      <c r="W355" s="16" t="s">
        <v>62</v>
      </c>
      <c r="X355" s="17">
        <v>1</v>
      </c>
      <c r="Y355" s="84">
        <f t="shared" si="12"/>
        <v>73050</v>
      </c>
      <c r="Z355" s="75">
        <f>IF(IFERROR(MATCH(E355,CONV_CAISO_Gen_List!C:C,0),FALSE),1,0)</f>
        <v>1</v>
      </c>
      <c r="AA355" s="86">
        <f t="shared" si="13"/>
        <v>129</v>
      </c>
    </row>
    <row r="356" spans="2:27" x14ac:dyDescent="0.25">
      <c r="B356" s="7">
        <v>351</v>
      </c>
      <c r="C356" s="7" t="s">
        <v>1078</v>
      </c>
      <c r="D356" s="7" t="s">
        <v>1079</v>
      </c>
      <c r="E356" s="7"/>
      <c r="F356" s="7" t="s">
        <v>33</v>
      </c>
      <c r="G356" s="7" t="s">
        <v>1080</v>
      </c>
      <c r="H356" s="7" t="s">
        <v>1081</v>
      </c>
      <c r="I356" s="7" t="s">
        <v>1082</v>
      </c>
      <c r="J356" s="7" t="s">
        <v>997</v>
      </c>
      <c r="K356" s="7"/>
      <c r="L356" s="7" t="s">
        <v>5</v>
      </c>
      <c r="M356" s="13">
        <v>40455</v>
      </c>
      <c r="N356" s="13">
        <v>45933</v>
      </c>
      <c r="O356" s="7">
        <v>1</v>
      </c>
      <c r="P356" s="14">
        <v>90</v>
      </c>
      <c r="Q356" s="14">
        <v>277</v>
      </c>
      <c r="R356" s="15">
        <v>0.35134449499999998</v>
      </c>
      <c r="S356" s="7" t="s">
        <v>1083</v>
      </c>
      <c r="T356" s="7" t="s">
        <v>39</v>
      </c>
      <c r="U356" s="16" t="s">
        <v>1084</v>
      </c>
      <c r="V356" s="16" t="s">
        <v>997</v>
      </c>
      <c r="W356" s="16" t="s">
        <v>1085</v>
      </c>
      <c r="X356" s="17">
        <v>1</v>
      </c>
      <c r="Y356" s="84">
        <f t="shared" si="12"/>
        <v>73050</v>
      </c>
      <c r="Z356" s="75">
        <f>IF(IFERROR(MATCH(E356,CONV_CAISO_Gen_List!C:C,0),FALSE),1,0)</f>
        <v>0</v>
      </c>
      <c r="AA356" s="86">
        <f t="shared" si="13"/>
        <v>277</v>
      </c>
    </row>
    <row r="357" spans="2:27" x14ac:dyDescent="0.25">
      <c r="B357" s="7">
        <v>352</v>
      </c>
      <c r="C357" s="7" t="s">
        <v>1086</v>
      </c>
      <c r="D357" s="7" t="s">
        <v>1087</v>
      </c>
      <c r="E357" s="7" t="s">
        <v>1088</v>
      </c>
      <c r="F357" s="7" t="s">
        <v>33</v>
      </c>
      <c r="G357" s="7" t="s">
        <v>34</v>
      </c>
      <c r="H357" s="7" t="s">
        <v>105</v>
      </c>
      <c r="I357" s="7" t="s">
        <v>106</v>
      </c>
      <c r="J357" s="7" t="s">
        <v>997</v>
      </c>
      <c r="K357" s="7"/>
      <c r="L357" s="7" t="s">
        <v>5</v>
      </c>
      <c r="M357" s="13">
        <v>40526</v>
      </c>
      <c r="N357" s="13">
        <v>46004</v>
      </c>
      <c r="O357" s="7">
        <v>1</v>
      </c>
      <c r="P357" s="14">
        <v>103.2</v>
      </c>
      <c r="Q357" s="14">
        <v>303</v>
      </c>
      <c r="R357" s="15">
        <v>0.33516512700000001</v>
      </c>
      <c r="S357" s="7" t="s">
        <v>39</v>
      </c>
      <c r="T357" s="7" t="s">
        <v>39</v>
      </c>
      <c r="U357" s="16" t="s">
        <v>39</v>
      </c>
      <c r="V357" s="16" t="s">
        <v>997</v>
      </c>
      <c r="W357" s="16" t="s">
        <v>51</v>
      </c>
      <c r="X357" s="17">
        <v>1</v>
      </c>
      <c r="Y357" s="84">
        <f t="shared" si="12"/>
        <v>73050</v>
      </c>
      <c r="Z357" s="75">
        <f>IF(IFERROR(MATCH(E357,CONV_CAISO_Gen_List!C:C,0),FALSE),1,0)</f>
        <v>1</v>
      </c>
      <c r="AA357" s="86">
        <f t="shared" si="13"/>
        <v>303</v>
      </c>
    </row>
    <row r="358" spans="2:27" x14ac:dyDescent="0.25">
      <c r="B358" s="7">
        <v>353</v>
      </c>
      <c r="C358" s="7" t="s">
        <v>1089</v>
      </c>
      <c r="D358" s="7" t="s">
        <v>1090</v>
      </c>
      <c r="E358" s="7"/>
      <c r="F358" s="7" t="s">
        <v>33</v>
      </c>
      <c r="G358" s="7" t="s">
        <v>1091</v>
      </c>
      <c r="H358" s="7" t="s">
        <v>1092</v>
      </c>
      <c r="I358" s="7" t="s">
        <v>1082</v>
      </c>
      <c r="J358" s="7" t="s">
        <v>997</v>
      </c>
      <c r="K358" s="7"/>
      <c r="L358" s="7" t="s">
        <v>5</v>
      </c>
      <c r="M358" s="13">
        <v>39801</v>
      </c>
      <c r="N358" s="13">
        <v>43496</v>
      </c>
      <c r="O358" s="7">
        <v>1</v>
      </c>
      <c r="P358" s="14">
        <v>90</v>
      </c>
      <c r="Q358" s="14">
        <v>263.25799999999998</v>
      </c>
      <c r="R358" s="15">
        <v>0.33391425699999999</v>
      </c>
      <c r="S358" s="7" t="s">
        <v>1083</v>
      </c>
      <c r="T358" s="7" t="s">
        <v>39</v>
      </c>
      <c r="U358" s="16" t="s">
        <v>1084</v>
      </c>
      <c r="V358" s="16" t="s">
        <v>997</v>
      </c>
      <c r="W358" s="16" t="s">
        <v>1085</v>
      </c>
      <c r="X358" s="17">
        <v>1</v>
      </c>
      <c r="Y358" s="84">
        <f t="shared" si="12"/>
        <v>73050</v>
      </c>
      <c r="Z358" s="75">
        <f>IF(IFERROR(MATCH(E358,CONV_CAISO_Gen_List!C:C,0),FALSE),1,0)</f>
        <v>0</v>
      </c>
      <c r="AA358" s="86">
        <f t="shared" si="13"/>
        <v>263.25799999999998</v>
      </c>
    </row>
    <row r="359" spans="2:27" x14ac:dyDescent="0.25">
      <c r="B359" s="7">
        <v>354</v>
      </c>
      <c r="C359" s="7" t="s">
        <v>1093</v>
      </c>
      <c r="D359" s="7" t="s">
        <v>1094</v>
      </c>
      <c r="E359" s="7"/>
      <c r="F359" s="7" t="s">
        <v>33</v>
      </c>
      <c r="G359" s="7" t="s">
        <v>1091</v>
      </c>
      <c r="H359" s="7" t="s">
        <v>1092</v>
      </c>
      <c r="I359" s="7" t="s">
        <v>1082</v>
      </c>
      <c r="J359" s="7" t="s">
        <v>997</v>
      </c>
      <c r="K359" s="7"/>
      <c r="L359" s="7" t="s">
        <v>5</v>
      </c>
      <c r="M359" s="13">
        <v>39417</v>
      </c>
      <c r="N359" s="13">
        <v>44895</v>
      </c>
      <c r="O359" s="7">
        <v>1</v>
      </c>
      <c r="P359" s="14">
        <v>85</v>
      </c>
      <c r="Q359" s="14">
        <v>265</v>
      </c>
      <c r="R359" s="15">
        <v>0.35589578300000002</v>
      </c>
      <c r="S359" s="7" t="s">
        <v>1083</v>
      </c>
      <c r="T359" s="7" t="s">
        <v>39</v>
      </c>
      <c r="U359" s="16" t="s">
        <v>1084</v>
      </c>
      <c r="V359" s="16" t="s">
        <v>997</v>
      </c>
      <c r="W359" s="16" t="s">
        <v>1085</v>
      </c>
      <c r="X359" s="17">
        <v>1</v>
      </c>
      <c r="Y359" s="84">
        <f t="shared" si="12"/>
        <v>73050</v>
      </c>
      <c r="Z359" s="75">
        <f>IF(IFERROR(MATCH(E359,CONV_CAISO_Gen_List!C:C,0),FALSE),1,0)</f>
        <v>0</v>
      </c>
      <c r="AA359" s="86">
        <f t="shared" si="13"/>
        <v>265</v>
      </c>
    </row>
    <row r="360" spans="2:27" x14ac:dyDescent="0.25">
      <c r="B360" s="7">
        <v>355</v>
      </c>
      <c r="C360" s="7" t="s">
        <v>1095</v>
      </c>
      <c r="D360" s="7" t="s">
        <v>1096</v>
      </c>
      <c r="E360" s="7"/>
      <c r="F360" s="7" t="s">
        <v>33</v>
      </c>
      <c r="G360" s="7" t="s">
        <v>1091</v>
      </c>
      <c r="H360" s="7" t="s">
        <v>1097</v>
      </c>
      <c r="I360" s="7" t="s">
        <v>1082</v>
      </c>
      <c r="J360" s="7" t="s">
        <v>997</v>
      </c>
      <c r="K360" s="7"/>
      <c r="L360" s="7" t="s">
        <v>5</v>
      </c>
      <c r="M360" s="13">
        <v>39808</v>
      </c>
      <c r="N360" s="13">
        <v>45295</v>
      </c>
      <c r="O360" s="7">
        <v>1</v>
      </c>
      <c r="P360" s="14">
        <v>102.9</v>
      </c>
      <c r="Q360" s="14">
        <v>240</v>
      </c>
      <c r="R360" s="15">
        <v>0.26625131499999999</v>
      </c>
      <c r="S360" s="7" t="s">
        <v>1083</v>
      </c>
      <c r="T360" s="7" t="s">
        <v>39</v>
      </c>
      <c r="U360" s="16" t="s">
        <v>1084</v>
      </c>
      <c r="V360" s="16" t="s">
        <v>997</v>
      </c>
      <c r="W360" s="16" t="s">
        <v>1085</v>
      </c>
      <c r="X360" s="17">
        <v>1</v>
      </c>
      <c r="Y360" s="84">
        <f t="shared" si="12"/>
        <v>73050</v>
      </c>
      <c r="Z360" s="75">
        <f>IF(IFERROR(MATCH(E360,CONV_CAISO_Gen_List!C:C,0),FALSE),1,0)</f>
        <v>0</v>
      </c>
      <c r="AA360" s="86">
        <f t="shared" si="13"/>
        <v>240</v>
      </c>
    </row>
    <row r="361" spans="2:27" x14ac:dyDescent="0.25">
      <c r="B361" s="7">
        <v>356</v>
      </c>
      <c r="C361" s="7" t="s">
        <v>1098</v>
      </c>
      <c r="D361" s="7" t="s">
        <v>1099</v>
      </c>
      <c r="E361" s="7" t="s">
        <v>1100</v>
      </c>
      <c r="F361" s="7" t="s">
        <v>33</v>
      </c>
      <c r="G361" s="7" t="s">
        <v>34</v>
      </c>
      <c r="H361" s="7" t="s">
        <v>62</v>
      </c>
      <c r="I361" s="7" t="s">
        <v>62</v>
      </c>
      <c r="J361" s="7" t="s">
        <v>997</v>
      </c>
      <c r="K361" s="7"/>
      <c r="L361" s="7" t="s">
        <v>5</v>
      </c>
      <c r="M361" s="13">
        <v>39845</v>
      </c>
      <c r="N361" s="13">
        <v>47149</v>
      </c>
      <c r="O361" s="7">
        <v>1</v>
      </c>
      <c r="P361" s="14">
        <v>150</v>
      </c>
      <c r="Q361" s="14">
        <v>426.36818499999998</v>
      </c>
      <c r="R361" s="15">
        <v>0.32448111499999999</v>
      </c>
      <c r="S361" s="7" t="s">
        <v>39</v>
      </c>
      <c r="T361" s="7" t="s">
        <v>39</v>
      </c>
      <c r="U361" s="16" t="s">
        <v>39</v>
      </c>
      <c r="V361" s="16" t="s">
        <v>997</v>
      </c>
      <c r="W361" s="16" t="s">
        <v>62</v>
      </c>
      <c r="X361" s="17">
        <v>1</v>
      </c>
      <c r="Y361" s="84">
        <f t="shared" si="12"/>
        <v>73050</v>
      </c>
      <c r="Z361" s="75">
        <f>IF(IFERROR(MATCH(E361,CONV_CAISO_Gen_List!C:C,0),FALSE),1,0)</f>
        <v>1</v>
      </c>
      <c r="AA361" s="86">
        <f t="shared" si="13"/>
        <v>426.36818499999998</v>
      </c>
    </row>
    <row r="362" spans="2:27" x14ac:dyDescent="0.25">
      <c r="B362" s="7">
        <v>357</v>
      </c>
      <c r="C362" s="7" t="s">
        <v>1101</v>
      </c>
      <c r="D362" s="7" t="s">
        <v>1102</v>
      </c>
      <c r="E362" s="7" t="s">
        <v>1103</v>
      </c>
      <c r="F362" s="7" t="s">
        <v>33</v>
      </c>
      <c r="G362" s="7" t="s">
        <v>34</v>
      </c>
      <c r="H362" s="7" t="s">
        <v>771</v>
      </c>
      <c r="I362" s="7" t="s">
        <v>62</v>
      </c>
      <c r="J362" s="7" t="s">
        <v>997</v>
      </c>
      <c r="K362" s="7"/>
      <c r="L362" s="7" t="s">
        <v>5</v>
      </c>
      <c r="M362" s="13">
        <v>39189</v>
      </c>
      <c r="N362" s="13">
        <v>42841</v>
      </c>
      <c r="O362" s="7">
        <v>1</v>
      </c>
      <c r="P362" s="14">
        <v>43</v>
      </c>
      <c r="Q362" s="14">
        <v>108</v>
      </c>
      <c r="R362" s="15">
        <v>0.286715514</v>
      </c>
      <c r="S362" s="7" t="s">
        <v>39</v>
      </c>
      <c r="T362" s="7" t="s">
        <v>39</v>
      </c>
      <c r="U362" s="16" t="s">
        <v>39</v>
      </c>
      <c r="V362" s="16" t="s">
        <v>997</v>
      </c>
      <c r="W362" s="16" t="s">
        <v>62</v>
      </c>
      <c r="X362" s="17">
        <v>1</v>
      </c>
      <c r="Y362" s="84">
        <f t="shared" si="12"/>
        <v>73050</v>
      </c>
      <c r="Z362" s="75">
        <f>IF(IFERROR(MATCH(E362,CONV_CAISO_Gen_List!C:C,0),FALSE),1,0)</f>
        <v>1</v>
      </c>
      <c r="AA362" s="86">
        <f t="shared" si="13"/>
        <v>108</v>
      </c>
    </row>
    <row r="363" spans="2:27" x14ac:dyDescent="0.25">
      <c r="B363" s="7">
        <v>358</v>
      </c>
      <c r="C363" s="7" t="s">
        <v>1104</v>
      </c>
      <c r="D363" s="7" t="s">
        <v>1105</v>
      </c>
      <c r="E363" s="7" t="s">
        <v>1106</v>
      </c>
      <c r="F363" s="7" t="s">
        <v>33</v>
      </c>
      <c r="G363" s="7" t="s">
        <v>34</v>
      </c>
      <c r="H363" s="7" t="s">
        <v>62</v>
      </c>
      <c r="I363" s="7" t="s">
        <v>62</v>
      </c>
      <c r="J363" s="7" t="s">
        <v>997</v>
      </c>
      <c r="K363" s="7"/>
      <c r="L363" s="7" t="s">
        <v>5</v>
      </c>
      <c r="M363" s="13">
        <v>38899</v>
      </c>
      <c r="N363" s="13">
        <v>44377</v>
      </c>
      <c r="O363" s="7">
        <v>1</v>
      </c>
      <c r="P363" s="14">
        <v>75</v>
      </c>
      <c r="Q363" s="14">
        <v>225</v>
      </c>
      <c r="R363" s="15">
        <v>0.34246575299999998</v>
      </c>
      <c r="S363" s="7" t="s">
        <v>39</v>
      </c>
      <c r="T363" s="7" t="s">
        <v>39</v>
      </c>
      <c r="U363" s="16" t="s">
        <v>39</v>
      </c>
      <c r="V363" s="16" t="s">
        <v>997</v>
      </c>
      <c r="W363" s="16" t="s">
        <v>62</v>
      </c>
      <c r="X363" s="17">
        <v>1</v>
      </c>
      <c r="Y363" s="84">
        <f t="shared" si="12"/>
        <v>73050</v>
      </c>
      <c r="Z363" s="75">
        <f>IF(IFERROR(MATCH(E363,CONV_CAISO_Gen_List!C:C,0),FALSE),1,0)</f>
        <v>1</v>
      </c>
      <c r="AA363" s="86">
        <f t="shared" si="13"/>
        <v>225</v>
      </c>
    </row>
    <row r="364" spans="2:27" x14ac:dyDescent="0.25">
      <c r="B364" s="7">
        <v>359</v>
      </c>
      <c r="C364" s="7" t="s">
        <v>1107</v>
      </c>
      <c r="D364" s="7" t="s">
        <v>1108</v>
      </c>
      <c r="E364" s="7" t="s">
        <v>1109</v>
      </c>
      <c r="F364" s="7" t="s">
        <v>33</v>
      </c>
      <c r="G364" s="7" t="s">
        <v>34</v>
      </c>
      <c r="H364" s="7" t="s">
        <v>61</v>
      </c>
      <c r="I364" s="7" t="s">
        <v>62</v>
      </c>
      <c r="J364" s="7" t="s">
        <v>997</v>
      </c>
      <c r="K364" s="7"/>
      <c r="L364" s="7" t="s">
        <v>5</v>
      </c>
      <c r="M364" s="13">
        <v>38342</v>
      </c>
      <c r="N364" s="13">
        <v>42551</v>
      </c>
      <c r="O364" s="7">
        <v>0</v>
      </c>
      <c r="P364" s="14">
        <v>18</v>
      </c>
      <c r="Q364" s="14">
        <v>65</v>
      </c>
      <c r="R364" s="15">
        <v>0.41222729600000002</v>
      </c>
      <c r="S364" s="7" t="s">
        <v>39</v>
      </c>
      <c r="T364" s="7" t="s">
        <v>39</v>
      </c>
      <c r="U364" s="16" t="s">
        <v>39</v>
      </c>
      <c r="V364" s="16" t="s">
        <v>997</v>
      </c>
      <c r="W364" s="16" t="s">
        <v>62</v>
      </c>
      <c r="X364" s="17">
        <v>1</v>
      </c>
      <c r="Y364" s="84">
        <f t="shared" si="12"/>
        <v>42551</v>
      </c>
      <c r="Z364" s="75">
        <f>IF(IFERROR(MATCH(E364,CONV_CAISO_Gen_List!C:C,0),FALSE),1,0)</f>
        <v>1</v>
      </c>
      <c r="AA364" s="86">
        <f t="shared" si="13"/>
        <v>65</v>
      </c>
    </row>
    <row r="365" spans="2:27" x14ac:dyDescent="0.25">
      <c r="B365" s="7">
        <v>360</v>
      </c>
      <c r="C365" s="7" t="s">
        <v>1110</v>
      </c>
      <c r="D365" s="7" t="s">
        <v>1111</v>
      </c>
      <c r="E365" s="7" t="s">
        <v>1112</v>
      </c>
      <c r="F365" s="7" t="s">
        <v>33</v>
      </c>
      <c r="G365" s="7" t="s">
        <v>34</v>
      </c>
      <c r="H365" s="7" t="s">
        <v>62</v>
      </c>
      <c r="I365" s="7" t="s">
        <v>62</v>
      </c>
      <c r="J365" s="7" t="s">
        <v>997</v>
      </c>
      <c r="K365" s="7"/>
      <c r="L365" s="7" t="s">
        <v>5</v>
      </c>
      <c r="M365" s="13">
        <v>40955</v>
      </c>
      <c r="N365" s="13">
        <v>50112</v>
      </c>
      <c r="O365" s="7">
        <v>1</v>
      </c>
      <c r="P365" s="14">
        <v>78.2</v>
      </c>
      <c r="Q365" s="14">
        <v>201</v>
      </c>
      <c r="R365" s="15">
        <v>0.29341695000000001</v>
      </c>
      <c r="S365" s="7" t="s">
        <v>39</v>
      </c>
      <c r="T365" s="7" t="s">
        <v>39</v>
      </c>
      <c r="U365" s="16" t="s">
        <v>39</v>
      </c>
      <c r="V365" s="16" t="s">
        <v>997</v>
      </c>
      <c r="W365" s="16" t="s">
        <v>62</v>
      </c>
      <c r="X365" s="17">
        <v>1</v>
      </c>
      <c r="Y365" s="84">
        <f t="shared" si="12"/>
        <v>73050</v>
      </c>
      <c r="Z365" s="75">
        <f>IF(IFERROR(MATCH(E365,CONV_CAISO_Gen_List!C:C,0),FALSE),1,0)</f>
        <v>1</v>
      </c>
      <c r="AA365" s="86">
        <f t="shared" si="13"/>
        <v>201</v>
      </c>
    </row>
    <row r="366" spans="2:27" x14ac:dyDescent="0.25">
      <c r="B366" s="7">
        <v>361</v>
      </c>
      <c r="C366" s="7" t="s">
        <v>1113</v>
      </c>
      <c r="D366" s="7" t="s">
        <v>1114</v>
      </c>
      <c r="E366" s="7" t="s">
        <v>1115</v>
      </c>
      <c r="F366" s="7" t="s">
        <v>33</v>
      </c>
      <c r="G366" s="7" t="s">
        <v>34</v>
      </c>
      <c r="H366" s="7" t="s">
        <v>83</v>
      </c>
      <c r="I366" s="7" t="s">
        <v>95</v>
      </c>
      <c r="J366" s="7" t="s">
        <v>997</v>
      </c>
      <c r="K366" s="7"/>
      <c r="L366" s="7" t="s">
        <v>5</v>
      </c>
      <c r="M366" s="13">
        <v>41264</v>
      </c>
      <c r="N366" s="13">
        <v>50394</v>
      </c>
      <c r="O366" s="7">
        <v>1</v>
      </c>
      <c r="P366" s="14">
        <v>162</v>
      </c>
      <c r="Q366" s="14">
        <v>419.37422500000002</v>
      </c>
      <c r="R366" s="15">
        <v>0.29551709900000001</v>
      </c>
      <c r="S366" s="7" t="s">
        <v>39</v>
      </c>
      <c r="T366" s="7" t="s">
        <v>39</v>
      </c>
      <c r="U366" s="16" t="s">
        <v>39</v>
      </c>
      <c r="V366" s="16" t="s">
        <v>997</v>
      </c>
      <c r="W366" s="16" t="s">
        <v>95</v>
      </c>
      <c r="X366" s="17">
        <v>1</v>
      </c>
      <c r="Y366" s="84">
        <f t="shared" si="12"/>
        <v>73050</v>
      </c>
      <c r="Z366" s="75">
        <f>IF(IFERROR(MATCH(E366,CONV_CAISO_Gen_List!C:C,0),FALSE),1,0)</f>
        <v>1</v>
      </c>
      <c r="AA366" s="86">
        <f t="shared" si="13"/>
        <v>419.37422500000002</v>
      </c>
    </row>
    <row r="367" spans="2:27" x14ac:dyDescent="0.25">
      <c r="B367" s="7">
        <v>362</v>
      </c>
      <c r="C367" s="7" t="s">
        <v>1116</v>
      </c>
      <c r="D367" s="7" t="s">
        <v>1117</v>
      </c>
      <c r="E367" s="7" t="s">
        <v>1118</v>
      </c>
      <c r="F367" s="7" t="s">
        <v>33</v>
      </c>
      <c r="G367" s="7" t="s">
        <v>34</v>
      </c>
      <c r="H367" s="7" t="s">
        <v>62</v>
      </c>
      <c r="I367" s="7" t="s">
        <v>62</v>
      </c>
      <c r="J367" s="7" t="s">
        <v>997</v>
      </c>
      <c r="K367" s="7"/>
      <c r="L367" s="7" t="s">
        <v>5</v>
      </c>
      <c r="M367" s="13">
        <v>41264</v>
      </c>
      <c r="N367" s="13">
        <v>50432</v>
      </c>
      <c r="O367" s="7">
        <v>1</v>
      </c>
      <c r="P367" s="14">
        <v>100</v>
      </c>
      <c r="Q367" s="14">
        <v>269</v>
      </c>
      <c r="R367" s="15">
        <v>0.30707762599999999</v>
      </c>
      <c r="S367" s="7" t="s">
        <v>39</v>
      </c>
      <c r="T367" s="7" t="s">
        <v>39</v>
      </c>
      <c r="U367" s="16" t="s">
        <v>39</v>
      </c>
      <c r="V367" s="16" t="s">
        <v>997</v>
      </c>
      <c r="W367" s="16" t="s">
        <v>62</v>
      </c>
      <c r="X367" s="17">
        <v>1</v>
      </c>
      <c r="Y367" s="84">
        <f t="shared" si="12"/>
        <v>73050</v>
      </c>
      <c r="Z367" s="75">
        <f>IF(IFERROR(MATCH(E367,CONV_CAISO_Gen_List!C:C,0),FALSE),1,0)</f>
        <v>1</v>
      </c>
      <c r="AA367" s="86">
        <f t="shared" si="13"/>
        <v>269</v>
      </c>
    </row>
    <row r="368" spans="2:27" x14ac:dyDescent="0.25">
      <c r="B368" s="7">
        <v>363</v>
      </c>
      <c r="C368" s="7" t="s">
        <v>1119</v>
      </c>
      <c r="D368" s="7" t="s">
        <v>1120</v>
      </c>
      <c r="E368" s="7" t="s">
        <v>1109</v>
      </c>
      <c r="F368" s="7" t="s">
        <v>33</v>
      </c>
      <c r="G368" s="7" t="s">
        <v>34</v>
      </c>
      <c r="H368" s="7" t="s">
        <v>61</v>
      </c>
      <c r="I368" s="7" t="s">
        <v>62</v>
      </c>
      <c r="J368" s="7" t="s">
        <v>997</v>
      </c>
      <c r="K368" s="7"/>
      <c r="L368" s="7" t="s">
        <v>5</v>
      </c>
      <c r="M368" s="13">
        <v>42552</v>
      </c>
      <c r="N368" s="13">
        <v>48029</v>
      </c>
      <c r="O368" s="7">
        <v>1</v>
      </c>
      <c r="P368" s="14">
        <v>18</v>
      </c>
      <c r="Q368" s="14">
        <v>62.02</v>
      </c>
      <c r="R368" s="15">
        <v>0.39332825999999999</v>
      </c>
      <c r="S368" s="7" t="s">
        <v>39</v>
      </c>
      <c r="T368" s="7" t="s">
        <v>39</v>
      </c>
      <c r="U368" s="16" t="s">
        <v>39</v>
      </c>
      <c r="V368" s="16" t="s">
        <v>997</v>
      </c>
      <c r="W368" s="16" t="s">
        <v>62</v>
      </c>
      <c r="X368" s="17">
        <v>1</v>
      </c>
      <c r="Y368" s="84">
        <f t="shared" si="12"/>
        <v>73050</v>
      </c>
      <c r="Z368" s="75">
        <f>IF(IFERROR(MATCH(E368,CONV_CAISO_Gen_List!C:C,0),FALSE),1,0)</f>
        <v>1</v>
      </c>
      <c r="AA368" s="86">
        <f t="shared" si="13"/>
        <v>62.02</v>
      </c>
    </row>
    <row r="369" spans="2:27" x14ac:dyDescent="0.25">
      <c r="B369" s="7">
        <v>364</v>
      </c>
      <c r="C369" s="7" t="s">
        <v>1121</v>
      </c>
      <c r="D369" s="7" t="s">
        <v>1122</v>
      </c>
      <c r="E369" s="7" t="s">
        <v>1123</v>
      </c>
      <c r="F369" s="7" t="s">
        <v>33</v>
      </c>
      <c r="G369" s="7" t="s">
        <v>34</v>
      </c>
      <c r="H369" s="7" t="s">
        <v>83</v>
      </c>
      <c r="I369" s="7" t="s">
        <v>95</v>
      </c>
      <c r="J369" s="7" t="s">
        <v>997</v>
      </c>
      <c r="K369" s="7"/>
      <c r="L369" s="7" t="s">
        <v>5</v>
      </c>
      <c r="M369" s="13">
        <v>41547</v>
      </c>
      <c r="N369" s="13">
        <v>45199</v>
      </c>
      <c r="O369" s="7">
        <v>1</v>
      </c>
      <c r="P369" s="14">
        <v>19.954999999999998</v>
      </c>
      <c r="Q369" s="14">
        <v>46.41</v>
      </c>
      <c r="R369" s="15">
        <v>0.26549462299999999</v>
      </c>
      <c r="S369" s="7" t="s">
        <v>39</v>
      </c>
      <c r="T369" s="7" t="s">
        <v>39</v>
      </c>
      <c r="U369" s="16" t="s">
        <v>39</v>
      </c>
      <c r="V369" s="16" t="s">
        <v>997</v>
      </c>
      <c r="W369" s="16" t="s">
        <v>95</v>
      </c>
      <c r="X369" s="17">
        <v>1</v>
      </c>
      <c r="Y369" s="84">
        <f t="shared" si="12"/>
        <v>73050</v>
      </c>
      <c r="Z369" s="75">
        <f>IF(IFERROR(MATCH(E369,CONV_CAISO_Gen_List!C:C,0),FALSE),1,0)</f>
        <v>1</v>
      </c>
      <c r="AA369" s="86">
        <f t="shared" si="13"/>
        <v>46.41</v>
      </c>
    </row>
    <row r="370" spans="2:27" x14ac:dyDescent="0.25">
      <c r="B370" s="7">
        <v>365</v>
      </c>
      <c r="C370" s="7" t="s">
        <v>1124</v>
      </c>
      <c r="D370" s="7" t="s">
        <v>1125</v>
      </c>
      <c r="E370" s="7"/>
      <c r="F370" s="7" t="s">
        <v>33</v>
      </c>
      <c r="G370" s="7" t="s">
        <v>34</v>
      </c>
      <c r="H370" s="7" t="s">
        <v>75</v>
      </c>
      <c r="I370" s="7" t="s">
        <v>62</v>
      </c>
      <c r="J370" s="7" t="s">
        <v>997</v>
      </c>
      <c r="K370" s="7"/>
      <c r="L370" s="7" t="s">
        <v>7</v>
      </c>
      <c r="M370" s="13">
        <v>42348</v>
      </c>
      <c r="N370" s="13">
        <v>49697</v>
      </c>
      <c r="O370" s="7">
        <v>1</v>
      </c>
      <c r="P370" s="14">
        <v>20</v>
      </c>
      <c r="Q370" s="14">
        <v>43.76</v>
      </c>
      <c r="R370" s="15">
        <v>0.24977168899999999</v>
      </c>
      <c r="S370" s="7" t="s">
        <v>39</v>
      </c>
      <c r="T370" s="7" t="s">
        <v>39</v>
      </c>
      <c r="U370" s="16" t="s">
        <v>39</v>
      </c>
      <c r="V370" s="16" t="s">
        <v>997</v>
      </c>
      <c r="W370" s="16" t="s">
        <v>62</v>
      </c>
      <c r="X370" s="17">
        <v>0.84</v>
      </c>
      <c r="Y370" s="84">
        <f t="shared" si="12"/>
        <v>73050</v>
      </c>
      <c r="Z370" s="75">
        <f>IF(IFERROR(MATCH(E370,CONV_CAISO_Gen_List!C:C,0),FALSE),1,0)</f>
        <v>0</v>
      </c>
      <c r="AA370" s="86">
        <f t="shared" si="13"/>
        <v>36.758399999999995</v>
      </c>
    </row>
    <row r="371" spans="2:27" x14ac:dyDescent="0.25">
      <c r="B371" s="7">
        <v>366</v>
      </c>
      <c r="C371" s="7" t="s">
        <v>1126</v>
      </c>
      <c r="D371" s="7" t="s">
        <v>1127</v>
      </c>
      <c r="E371" s="7" t="s">
        <v>1128</v>
      </c>
      <c r="F371" s="7" t="s">
        <v>33</v>
      </c>
      <c r="G371" s="7" t="s">
        <v>34</v>
      </c>
      <c r="H371" s="7" t="s">
        <v>83</v>
      </c>
      <c r="I371" s="7" t="s">
        <v>95</v>
      </c>
      <c r="J371" s="7" t="s">
        <v>997</v>
      </c>
      <c r="K371" s="7"/>
      <c r="L371" s="7" t="s">
        <v>5</v>
      </c>
      <c r="M371" s="13">
        <v>41260</v>
      </c>
      <c r="N371" s="13">
        <v>44926</v>
      </c>
      <c r="O371" s="7">
        <v>1</v>
      </c>
      <c r="P371" s="14">
        <v>8.7100000000000009</v>
      </c>
      <c r="Q371" s="14">
        <v>15.41</v>
      </c>
      <c r="R371" s="15">
        <v>0.20196698299999999</v>
      </c>
      <c r="S371" s="7" t="s">
        <v>39</v>
      </c>
      <c r="T371" s="7" t="s">
        <v>39</v>
      </c>
      <c r="U371" s="16" t="s">
        <v>39</v>
      </c>
      <c r="V371" s="16" t="s">
        <v>997</v>
      </c>
      <c r="W371" s="16" t="s">
        <v>95</v>
      </c>
      <c r="X371" s="17">
        <v>1</v>
      </c>
      <c r="Y371" s="84">
        <f t="shared" si="12"/>
        <v>73050</v>
      </c>
      <c r="Z371" s="75">
        <f>IF(IFERROR(MATCH(E371,CONV_CAISO_Gen_List!C:C,0),FALSE),1,0)</f>
        <v>1</v>
      </c>
      <c r="AA371" s="86">
        <f t="shared" si="13"/>
        <v>15.41</v>
      </c>
    </row>
    <row r="372" spans="2:27" x14ac:dyDescent="0.25">
      <c r="B372" s="7">
        <v>367</v>
      </c>
      <c r="C372" s="7" t="s">
        <v>1129</v>
      </c>
      <c r="D372" s="7" t="s">
        <v>1130</v>
      </c>
      <c r="E372" s="7" t="s">
        <v>1131</v>
      </c>
      <c r="F372" s="7" t="s">
        <v>1132</v>
      </c>
      <c r="G372" s="7" t="s">
        <v>34</v>
      </c>
      <c r="H372" s="7" t="s">
        <v>364</v>
      </c>
      <c r="I372" s="7" t="s">
        <v>84</v>
      </c>
      <c r="J372" s="7" t="s">
        <v>37</v>
      </c>
      <c r="K372" s="7" t="s">
        <v>38</v>
      </c>
      <c r="L372" s="7" t="s">
        <v>5</v>
      </c>
      <c r="M372" s="13">
        <v>30337</v>
      </c>
      <c r="N372" s="13">
        <v>73050</v>
      </c>
      <c r="O372" s="7">
        <v>1</v>
      </c>
      <c r="P372" s="14">
        <v>7.4999999999999997E-2</v>
      </c>
      <c r="Q372" s="14">
        <v>0.11</v>
      </c>
      <c r="R372" s="15">
        <v>0.16742770200000001</v>
      </c>
      <c r="S372" s="7" t="s">
        <v>39</v>
      </c>
      <c r="T372" s="7" t="s">
        <v>39</v>
      </c>
      <c r="U372" s="16" t="s">
        <v>39</v>
      </c>
      <c r="V372" s="16" t="s">
        <v>40</v>
      </c>
      <c r="W372" s="16" t="s">
        <v>84</v>
      </c>
      <c r="X372" s="17">
        <v>1</v>
      </c>
      <c r="Y372" s="84">
        <f t="shared" si="12"/>
        <v>73050</v>
      </c>
      <c r="Z372" s="75">
        <f>IF(IFERROR(MATCH(E372,CONV_CAISO_Gen_List!C:C,0),FALSE),1,0)</f>
        <v>1</v>
      </c>
      <c r="AA372" s="86">
        <f t="shared" si="13"/>
        <v>0.11</v>
      </c>
    </row>
    <row r="373" spans="2:27" x14ac:dyDescent="0.25">
      <c r="B373" s="7">
        <v>368</v>
      </c>
      <c r="C373" s="7" t="s">
        <v>1133</v>
      </c>
      <c r="D373" s="7" t="s">
        <v>1134</v>
      </c>
      <c r="E373" s="7" t="s">
        <v>1135</v>
      </c>
      <c r="F373" s="7" t="s">
        <v>1132</v>
      </c>
      <c r="G373" s="7" t="s">
        <v>34</v>
      </c>
      <c r="H373" s="7" t="s">
        <v>94</v>
      </c>
      <c r="I373" s="7" t="s">
        <v>1136</v>
      </c>
      <c r="J373" s="7" t="s">
        <v>37</v>
      </c>
      <c r="K373" s="7" t="s">
        <v>38</v>
      </c>
      <c r="L373" s="7" t="s">
        <v>5</v>
      </c>
      <c r="M373" s="13">
        <v>30642</v>
      </c>
      <c r="N373" s="13">
        <v>73050</v>
      </c>
      <c r="O373" s="7">
        <v>1</v>
      </c>
      <c r="P373" s="14">
        <v>3.9</v>
      </c>
      <c r="Q373" s="14">
        <v>5.84</v>
      </c>
      <c r="R373" s="15">
        <v>0.170940171</v>
      </c>
      <c r="S373" s="7" t="s">
        <v>39</v>
      </c>
      <c r="T373" s="7" t="s">
        <v>39</v>
      </c>
      <c r="U373" s="16" t="s">
        <v>39</v>
      </c>
      <c r="V373" s="16" t="s">
        <v>40</v>
      </c>
      <c r="W373" s="16" t="s">
        <v>41</v>
      </c>
      <c r="X373" s="17">
        <v>1</v>
      </c>
      <c r="Y373" s="84">
        <f t="shared" si="12"/>
        <v>73050</v>
      </c>
      <c r="Z373" s="75">
        <f>IF(IFERROR(MATCH(E373,CONV_CAISO_Gen_List!C:C,0),FALSE),1,0)</f>
        <v>1</v>
      </c>
      <c r="AA373" s="86">
        <f t="shared" si="13"/>
        <v>5.84</v>
      </c>
    </row>
    <row r="374" spans="2:27" x14ac:dyDescent="0.25">
      <c r="B374" s="7">
        <v>369</v>
      </c>
      <c r="C374" s="7" t="s">
        <v>1137</v>
      </c>
      <c r="D374" s="7" t="s">
        <v>1138</v>
      </c>
      <c r="E374" s="7" t="s">
        <v>1139</v>
      </c>
      <c r="F374" s="7" t="s">
        <v>1132</v>
      </c>
      <c r="G374" s="7" t="s">
        <v>34</v>
      </c>
      <c r="H374" s="7" t="s">
        <v>94</v>
      </c>
      <c r="I374" s="7" t="s">
        <v>1136</v>
      </c>
      <c r="J374" s="7" t="s">
        <v>37</v>
      </c>
      <c r="K374" s="7" t="s">
        <v>38</v>
      </c>
      <c r="L374" s="7" t="s">
        <v>5</v>
      </c>
      <c r="M374" s="13">
        <v>32925</v>
      </c>
      <c r="N374" s="13">
        <v>44289</v>
      </c>
      <c r="O374" s="7">
        <v>1</v>
      </c>
      <c r="P374" s="14">
        <v>8</v>
      </c>
      <c r="Q374" s="14">
        <v>42.09</v>
      </c>
      <c r="R374" s="15">
        <v>0.60059931499999997</v>
      </c>
      <c r="S374" s="7" t="s">
        <v>39</v>
      </c>
      <c r="T374" s="7" t="s">
        <v>39</v>
      </c>
      <c r="U374" s="16" t="s">
        <v>39</v>
      </c>
      <c r="V374" s="16" t="s">
        <v>40</v>
      </c>
      <c r="W374" s="16" t="s">
        <v>41</v>
      </c>
      <c r="X374" s="17">
        <v>1</v>
      </c>
      <c r="Y374" s="84">
        <f t="shared" si="12"/>
        <v>73050</v>
      </c>
      <c r="Z374" s="75">
        <f>IF(IFERROR(MATCH(E374,CONV_CAISO_Gen_List!C:C,0),FALSE),1,0)</f>
        <v>1</v>
      </c>
      <c r="AA374" s="86">
        <f t="shared" si="13"/>
        <v>42.09</v>
      </c>
    </row>
    <row r="375" spans="2:27" x14ac:dyDescent="0.25">
      <c r="B375" s="7">
        <v>370</v>
      </c>
      <c r="C375" s="7" t="s">
        <v>1140</v>
      </c>
      <c r="D375" s="7" t="s">
        <v>1141</v>
      </c>
      <c r="E375" s="7"/>
      <c r="F375" s="7" t="s">
        <v>1132</v>
      </c>
      <c r="G375" s="7" t="s">
        <v>34</v>
      </c>
      <c r="H375" s="7" t="s">
        <v>364</v>
      </c>
      <c r="I375" s="7" t="s">
        <v>84</v>
      </c>
      <c r="J375" s="7" t="s">
        <v>37</v>
      </c>
      <c r="K375" s="7" t="s">
        <v>38</v>
      </c>
      <c r="L375" s="7" t="s">
        <v>5</v>
      </c>
      <c r="M375" s="13">
        <v>31852</v>
      </c>
      <c r="N375" s="13">
        <v>73050</v>
      </c>
      <c r="O375" s="7">
        <v>1</v>
      </c>
      <c r="P375" s="14">
        <v>0.1</v>
      </c>
      <c r="Q375" s="14">
        <v>0.11</v>
      </c>
      <c r="R375" s="15">
        <v>0.125570776</v>
      </c>
      <c r="S375" s="7" t="s">
        <v>39</v>
      </c>
      <c r="T375" s="7" t="s">
        <v>39</v>
      </c>
      <c r="U375" s="16" t="s">
        <v>39</v>
      </c>
      <c r="V375" s="16" t="s">
        <v>40</v>
      </c>
      <c r="W375" s="16" t="s">
        <v>84</v>
      </c>
      <c r="X375" s="17">
        <v>1</v>
      </c>
      <c r="Y375" s="84">
        <f t="shared" si="12"/>
        <v>73050</v>
      </c>
      <c r="Z375" s="75">
        <f>IF(IFERROR(MATCH(E375,CONV_CAISO_Gen_List!C:C,0),FALSE),1,0)</f>
        <v>0</v>
      </c>
      <c r="AA375" s="86">
        <f t="shared" si="13"/>
        <v>0.11</v>
      </c>
    </row>
    <row r="376" spans="2:27" x14ac:dyDescent="0.25">
      <c r="B376" s="7">
        <v>371</v>
      </c>
      <c r="C376" s="7" t="s">
        <v>1142</v>
      </c>
      <c r="D376" s="7" t="s">
        <v>1143</v>
      </c>
      <c r="E376" s="7" t="s">
        <v>1144</v>
      </c>
      <c r="F376" s="7" t="s">
        <v>1132</v>
      </c>
      <c r="G376" s="7" t="s">
        <v>34</v>
      </c>
      <c r="H376" s="7" t="s">
        <v>94</v>
      </c>
      <c r="I376" s="7" t="s">
        <v>1136</v>
      </c>
      <c r="J376" s="7" t="s">
        <v>37</v>
      </c>
      <c r="K376" s="7" t="s">
        <v>38</v>
      </c>
      <c r="L376" s="7" t="s">
        <v>5</v>
      </c>
      <c r="M376" s="13">
        <v>31632</v>
      </c>
      <c r="N376" s="13">
        <v>42735</v>
      </c>
      <c r="O376" s="7">
        <v>1</v>
      </c>
      <c r="P376" s="14">
        <v>50</v>
      </c>
      <c r="Q376" s="14">
        <v>378.65</v>
      </c>
      <c r="R376" s="15">
        <v>0.864497717</v>
      </c>
      <c r="S376" s="7" t="s">
        <v>39</v>
      </c>
      <c r="T376" s="7" t="s">
        <v>39</v>
      </c>
      <c r="U376" s="16" t="s">
        <v>39</v>
      </c>
      <c r="V376" s="16" t="s">
        <v>40</v>
      </c>
      <c r="W376" s="16" t="s">
        <v>41</v>
      </c>
      <c r="X376" s="17">
        <v>1</v>
      </c>
      <c r="Y376" s="84">
        <f t="shared" si="12"/>
        <v>73050</v>
      </c>
      <c r="Z376" s="75">
        <f>IF(IFERROR(MATCH(E376,CONV_CAISO_Gen_List!C:C,0),FALSE),1,0)</f>
        <v>1</v>
      </c>
      <c r="AA376" s="86">
        <f t="shared" si="13"/>
        <v>378.65</v>
      </c>
    </row>
    <row r="377" spans="2:27" x14ac:dyDescent="0.25">
      <c r="B377" s="7">
        <v>372</v>
      </c>
      <c r="C377" s="7" t="s">
        <v>1145</v>
      </c>
      <c r="D377" s="7" t="s">
        <v>1146</v>
      </c>
      <c r="E377" s="7"/>
      <c r="F377" s="7" t="s">
        <v>1132</v>
      </c>
      <c r="G377" s="7" t="s">
        <v>34</v>
      </c>
      <c r="H377" s="7" t="s">
        <v>715</v>
      </c>
      <c r="I377" s="7" t="s">
        <v>291</v>
      </c>
      <c r="J377" s="7" t="s">
        <v>37</v>
      </c>
      <c r="K377" s="7" t="s">
        <v>38</v>
      </c>
      <c r="L377" s="7" t="s">
        <v>5</v>
      </c>
      <c r="M377" s="13">
        <v>33966</v>
      </c>
      <c r="N377" s="13">
        <v>44922</v>
      </c>
      <c r="O377" s="7">
        <v>1</v>
      </c>
      <c r="P377" s="14">
        <v>0.57999999999999996</v>
      </c>
      <c r="Q377" s="14">
        <v>1.1399999999999999</v>
      </c>
      <c r="R377" s="15">
        <v>0.22437411400000001</v>
      </c>
      <c r="S377" s="7" t="s">
        <v>39</v>
      </c>
      <c r="T377" s="7" t="s">
        <v>39</v>
      </c>
      <c r="U377" s="16" t="s">
        <v>39</v>
      </c>
      <c r="V377" s="16" t="s">
        <v>40</v>
      </c>
      <c r="W377" s="16" t="s">
        <v>292</v>
      </c>
      <c r="X377" s="17">
        <v>1</v>
      </c>
      <c r="Y377" s="84">
        <f t="shared" si="12"/>
        <v>73050</v>
      </c>
      <c r="Z377" s="75">
        <f>IF(IFERROR(MATCH(E377,CONV_CAISO_Gen_List!C:C,0),FALSE),1,0)</f>
        <v>0</v>
      </c>
      <c r="AA377" s="86">
        <f t="shared" si="13"/>
        <v>1.1399999999999999</v>
      </c>
    </row>
    <row r="378" spans="2:27" x14ac:dyDescent="0.25">
      <c r="B378" s="7">
        <v>373</v>
      </c>
      <c r="C378" s="7" t="s">
        <v>1147</v>
      </c>
      <c r="D378" s="7" t="s">
        <v>1148</v>
      </c>
      <c r="E378" s="7" t="s">
        <v>1149</v>
      </c>
      <c r="F378" s="7" t="s">
        <v>1132</v>
      </c>
      <c r="G378" s="7" t="s">
        <v>34</v>
      </c>
      <c r="H378" s="7" t="s">
        <v>849</v>
      </c>
      <c r="I378" s="7" t="s">
        <v>1150</v>
      </c>
      <c r="J378" s="7" t="s">
        <v>37</v>
      </c>
      <c r="K378" s="7" t="s">
        <v>38</v>
      </c>
      <c r="L378" s="7" t="s">
        <v>5</v>
      </c>
      <c r="M378" s="13">
        <v>40483</v>
      </c>
      <c r="N378" s="13">
        <v>44135</v>
      </c>
      <c r="O378" s="7">
        <v>1</v>
      </c>
      <c r="P378" s="14">
        <v>3.77</v>
      </c>
      <c r="Q378" s="14">
        <v>17</v>
      </c>
      <c r="R378" s="15">
        <v>0.51475842699999996</v>
      </c>
      <c r="S378" s="7" t="s">
        <v>39</v>
      </c>
      <c r="T378" s="7" t="s">
        <v>39</v>
      </c>
      <c r="U378" s="16" t="s">
        <v>39</v>
      </c>
      <c r="V378" s="16" t="s">
        <v>40</v>
      </c>
      <c r="W378" s="16" t="s">
        <v>41</v>
      </c>
      <c r="X378" s="17">
        <v>1</v>
      </c>
      <c r="Y378" s="84">
        <f t="shared" si="12"/>
        <v>73050</v>
      </c>
      <c r="Z378" s="75">
        <f>IF(IFERROR(MATCH(E378,CONV_CAISO_Gen_List!C:C,0),FALSE),1,0)</f>
        <v>1</v>
      </c>
      <c r="AA378" s="86">
        <f t="shared" si="13"/>
        <v>17</v>
      </c>
    </row>
    <row r="379" spans="2:27" x14ac:dyDescent="0.25">
      <c r="B379" s="7">
        <v>374</v>
      </c>
      <c r="C379" s="7" t="s">
        <v>1151</v>
      </c>
      <c r="D379" s="7" t="s">
        <v>1152</v>
      </c>
      <c r="E379" s="7" t="s">
        <v>1153</v>
      </c>
      <c r="F379" s="7" t="s">
        <v>1132</v>
      </c>
      <c r="G379" s="7" t="s">
        <v>34</v>
      </c>
      <c r="H379" s="7" t="s">
        <v>1154</v>
      </c>
      <c r="I379" s="7" t="s">
        <v>709</v>
      </c>
      <c r="J379" s="7" t="s">
        <v>37</v>
      </c>
      <c r="K379" s="7" t="s">
        <v>38</v>
      </c>
      <c r="L379" s="7" t="s">
        <v>5</v>
      </c>
      <c r="M379" s="13">
        <v>40483</v>
      </c>
      <c r="N379" s="13">
        <v>44135</v>
      </c>
      <c r="O379" s="7">
        <v>1</v>
      </c>
      <c r="P379" s="14">
        <v>2.4900000000000002</v>
      </c>
      <c r="Q379" s="14">
        <v>11</v>
      </c>
      <c r="R379" s="15">
        <v>0.50430030599999998</v>
      </c>
      <c r="S379" s="7" t="s">
        <v>39</v>
      </c>
      <c r="T379" s="7" t="s">
        <v>39</v>
      </c>
      <c r="U379" s="16" t="s">
        <v>39</v>
      </c>
      <c r="V379" s="16" t="s">
        <v>40</v>
      </c>
      <c r="W379" s="16" t="s">
        <v>41</v>
      </c>
      <c r="X379" s="17">
        <v>1</v>
      </c>
      <c r="Y379" s="84">
        <f t="shared" si="12"/>
        <v>73050</v>
      </c>
      <c r="Z379" s="75">
        <f>IF(IFERROR(MATCH(E379,CONV_CAISO_Gen_List!C:C,0),FALSE),1,0)</f>
        <v>1</v>
      </c>
      <c r="AA379" s="86">
        <f t="shared" si="13"/>
        <v>11</v>
      </c>
    </row>
    <row r="380" spans="2:27" x14ac:dyDescent="0.25">
      <c r="B380" s="7">
        <v>375</v>
      </c>
      <c r="C380" s="7" t="s">
        <v>1155</v>
      </c>
      <c r="D380" s="7" t="s">
        <v>1156</v>
      </c>
      <c r="E380" s="7" t="s">
        <v>1157</v>
      </c>
      <c r="F380" s="7" t="s">
        <v>1132</v>
      </c>
      <c r="G380" s="7" t="s">
        <v>34</v>
      </c>
      <c r="H380" s="7" t="s">
        <v>79</v>
      </c>
      <c r="I380" s="7" t="s">
        <v>79</v>
      </c>
      <c r="J380" s="7" t="s">
        <v>37</v>
      </c>
      <c r="K380" s="7" t="s">
        <v>38</v>
      </c>
      <c r="L380" s="7" t="s">
        <v>5</v>
      </c>
      <c r="M380" s="13">
        <v>39239</v>
      </c>
      <c r="N380" s="13">
        <v>46568</v>
      </c>
      <c r="O380" s="7">
        <v>1</v>
      </c>
      <c r="P380" s="14">
        <v>2.84</v>
      </c>
      <c r="Q380" s="14">
        <v>19</v>
      </c>
      <c r="R380" s="15">
        <v>0.76371470799999996</v>
      </c>
      <c r="S380" s="7" t="s">
        <v>39</v>
      </c>
      <c r="T380" s="7" t="s">
        <v>39</v>
      </c>
      <c r="U380" s="16" t="s">
        <v>39</v>
      </c>
      <c r="V380" s="16" t="s">
        <v>40</v>
      </c>
      <c r="W380" s="16" t="s">
        <v>68</v>
      </c>
      <c r="X380" s="17">
        <v>1</v>
      </c>
      <c r="Y380" s="84">
        <f t="shared" si="12"/>
        <v>73050</v>
      </c>
      <c r="Z380" s="75">
        <f>IF(IFERROR(MATCH(E380,CONV_CAISO_Gen_List!C:C,0),FALSE),1,0)</f>
        <v>1</v>
      </c>
      <c r="AA380" s="86">
        <f t="shared" si="13"/>
        <v>19</v>
      </c>
    </row>
    <row r="381" spans="2:27" x14ac:dyDescent="0.25">
      <c r="B381" s="7">
        <v>376</v>
      </c>
      <c r="C381" s="7" t="s">
        <v>1158</v>
      </c>
      <c r="D381" s="7" t="s">
        <v>1159</v>
      </c>
      <c r="E381" s="7" t="s">
        <v>1160</v>
      </c>
      <c r="F381" s="7" t="s">
        <v>1132</v>
      </c>
      <c r="G381" s="7" t="s">
        <v>34</v>
      </c>
      <c r="H381" s="7" t="s">
        <v>1154</v>
      </c>
      <c r="I381" s="7" t="s">
        <v>79</v>
      </c>
      <c r="J381" s="7" t="s">
        <v>37</v>
      </c>
      <c r="K381" s="7" t="s">
        <v>38</v>
      </c>
      <c r="L381" s="7" t="s">
        <v>5</v>
      </c>
      <c r="M381" s="13">
        <v>40051</v>
      </c>
      <c r="N381" s="13">
        <v>43890</v>
      </c>
      <c r="O381" s="7">
        <v>1</v>
      </c>
      <c r="P381" s="14">
        <v>1.5</v>
      </c>
      <c r="Q381" s="14">
        <v>9.1999999999999993</v>
      </c>
      <c r="R381" s="15">
        <v>0.70015220700000003</v>
      </c>
      <c r="S381" s="7" t="s">
        <v>39</v>
      </c>
      <c r="T381" s="7" t="s">
        <v>39</v>
      </c>
      <c r="U381" s="16" t="s">
        <v>39</v>
      </c>
      <c r="V381" s="16" t="s">
        <v>40</v>
      </c>
      <c r="W381" s="16" t="s">
        <v>68</v>
      </c>
      <c r="X381" s="17">
        <v>1</v>
      </c>
      <c r="Y381" s="84">
        <f t="shared" si="12"/>
        <v>73050</v>
      </c>
      <c r="Z381" s="75">
        <f>IF(IFERROR(MATCH(E381,CONV_CAISO_Gen_List!C:C,0),FALSE),1,0)</f>
        <v>1</v>
      </c>
      <c r="AA381" s="86">
        <f t="shared" si="13"/>
        <v>9.1999999999999993</v>
      </c>
    </row>
    <row r="382" spans="2:27" x14ac:dyDescent="0.25">
      <c r="B382" s="7">
        <v>377</v>
      </c>
      <c r="C382" s="7" t="s">
        <v>1161</v>
      </c>
      <c r="D382" s="7" t="s">
        <v>1162</v>
      </c>
      <c r="E382" s="7" t="s">
        <v>1163</v>
      </c>
      <c r="F382" s="7" t="s">
        <v>1132</v>
      </c>
      <c r="G382" s="7" t="s">
        <v>34</v>
      </c>
      <c r="H382" s="7" t="s">
        <v>849</v>
      </c>
      <c r="I382" s="7" t="s">
        <v>1150</v>
      </c>
      <c r="J382" s="7" t="s">
        <v>37</v>
      </c>
      <c r="K382" s="7" t="s">
        <v>38</v>
      </c>
      <c r="L382" s="7" t="s">
        <v>5</v>
      </c>
      <c r="M382" s="13">
        <v>39965</v>
      </c>
      <c r="N382" s="13">
        <v>43616</v>
      </c>
      <c r="O382" s="7">
        <v>1</v>
      </c>
      <c r="P382" s="14">
        <v>1.1000000000000001</v>
      </c>
      <c r="Q382" s="14">
        <v>6.57</v>
      </c>
      <c r="R382" s="15">
        <v>0.68181818199999999</v>
      </c>
      <c r="S382" s="7" t="s">
        <v>39</v>
      </c>
      <c r="T382" s="7" t="s">
        <v>39</v>
      </c>
      <c r="U382" s="16" t="s">
        <v>39</v>
      </c>
      <c r="V382" s="16" t="s">
        <v>40</v>
      </c>
      <c r="W382" s="16" t="s">
        <v>41</v>
      </c>
      <c r="X382" s="17">
        <v>1</v>
      </c>
      <c r="Y382" s="84">
        <f t="shared" si="12"/>
        <v>73050</v>
      </c>
      <c r="Z382" s="75">
        <f>IF(IFERROR(MATCH(E382,CONV_CAISO_Gen_List!C:C,0),FALSE),1,0)</f>
        <v>1</v>
      </c>
      <c r="AA382" s="86">
        <f t="shared" si="13"/>
        <v>6.57</v>
      </c>
    </row>
    <row r="383" spans="2:27" x14ac:dyDescent="0.25">
      <c r="B383" s="7">
        <v>378</v>
      </c>
      <c r="C383" s="7" t="s">
        <v>1164</v>
      </c>
      <c r="D383" s="7" t="s">
        <v>1165</v>
      </c>
      <c r="E383" s="7"/>
      <c r="F383" s="7" t="s">
        <v>1132</v>
      </c>
      <c r="G383" s="7" t="s">
        <v>34</v>
      </c>
      <c r="H383" s="7" t="s">
        <v>1166</v>
      </c>
      <c r="I383" s="7" t="s">
        <v>1167</v>
      </c>
      <c r="J383" s="7" t="s">
        <v>37</v>
      </c>
      <c r="K383" s="7" t="s">
        <v>38</v>
      </c>
      <c r="L383" s="7" t="s">
        <v>5</v>
      </c>
      <c r="M383" s="13">
        <v>38899</v>
      </c>
      <c r="N383" s="13">
        <v>49856</v>
      </c>
      <c r="O383" s="7">
        <v>1</v>
      </c>
      <c r="P383" s="14">
        <v>12</v>
      </c>
      <c r="Q383" s="14">
        <v>0.01</v>
      </c>
      <c r="R383" s="15">
        <v>9.5099999999999994E-5</v>
      </c>
      <c r="S383" s="7" t="s">
        <v>39</v>
      </c>
      <c r="T383" s="7" t="s">
        <v>39</v>
      </c>
      <c r="U383" s="16" t="s">
        <v>39</v>
      </c>
      <c r="V383" s="16" t="s">
        <v>40</v>
      </c>
      <c r="W383" s="16" t="s">
        <v>41</v>
      </c>
      <c r="X383" s="17">
        <v>1</v>
      </c>
      <c r="Y383" s="84">
        <f t="shared" si="12"/>
        <v>73050</v>
      </c>
      <c r="Z383" s="75">
        <f>IF(IFERROR(MATCH(E383,CONV_CAISO_Gen_List!C:C,0),FALSE),1,0)</f>
        <v>0</v>
      </c>
      <c r="AA383" s="86">
        <f t="shared" si="13"/>
        <v>0.01</v>
      </c>
    </row>
    <row r="384" spans="2:27" x14ac:dyDescent="0.25">
      <c r="B384" s="7">
        <v>379</v>
      </c>
      <c r="C384" s="7" t="s">
        <v>1168</v>
      </c>
      <c r="D384" s="7" t="s">
        <v>1169</v>
      </c>
      <c r="E384" s="7" t="s">
        <v>1170</v>
      </c>
      <c r="F384" s="7" t="s">
        <v>1132</v>
      </c>
      <c r="G384" s="7" t="s">
        <v>34</v>
      </c>
      <c r="H384" s="7" t="s">
        <v>849</v>
      </c>
      <c r="I384" s="7" t="s">
        <v>1171</v>
      </c>
      <c r="J384" s="7" t="s">
        <v>40</v>
      </c>
      <c r="K384" s="7" t="s">
        <v>101</v>
      </c>
      <c r="L384" s="7" t="s">
        <v>5</v>
      </c>
      <c r="M384" s="13">
        <v>33592</v>
      </c>
      <c r="N384" s="13">
        <v>48247</v>
      </c>
      <c r="O384" s="7">
        <v>1</v>
      </c>
      <c r="P384" s="14">
        <v>49.9</v>
      </c>
      <c r="Q384" s="14">
        <v>354.05</v>
      </c>
      <c r="R384" s="15">
        <v>0.80995324000000002</v>
      </c>
      <c r="S384" s="7" t="s">
        <v>39</v>
      </c>
      <c r="T384" s="7" t="s">
        <v>39</v>
      </c>
      <c r="U384" s="16" t="s">
        <v>39</v>
      </c>
      <c r="V384" s="16" t="s">
        <v>40</v>
      </c>
      <c r="W384" s="16" t="s">
        <v>851</v>
      </c>
      <c r="X384" s="17">
        <v>1</v>
      </c>
      <c r="Y384" s="84">
        <f t="shared" si="12"/>
        <v>73050</v>
      </c>
      <c r="Z384" s="75">
        <f>IF(IFERROR(MATCH(E384,CONV_CAISO_Gen_List!C:C,0),FALSE),1,0)</f>
        <v>0</v>
      </c>
      <c r="AA384" s="86">
        <f t="shared" si="13"/>
        <v>354.05</v>
      </c>
    </row>
    <row r="385" spans="2:27" x14ac:dyDescent="0.25">
      <c r="B385" s="7">
        <v>380</v>
      </c>
      <c r="C385" s="7" t="s">
        <v>1172</v>
      </c>
      <c r="D385" s="7" t="s">
        <v>1173</v>
      </c>
      <c r="E385" s="7"/>
      <c r="F385" s="7" t="s">
        <v>1132</v>
      </c>
      <c r="G385" s="7" t="s">
        <v>34</v>
      </c>
      <c r="H385" s="7" t="s">
        <v>908</v>
      </c>
      <c r="I385" s="7" t="s">
        <v>1174</v>
      </c>
      <c r="J385" s="7" t="s">
        <v>196</v>
      </c>
      <c r="K385" s="7"/>
      <c r="L385" s="7" t="s">
        <v>5</v>
      </c>
      <c r="M385" s="13">
        <v>31260</v>
      </c>
      <c r="N385" s="13">
        <v>42352</v>
      </c>
      <c r="O385" s="7">
        <v>1</v>
      </c>
      <c r="P385" s="14">
        <v>52</v>
      </c>
      <c r="Q385" s="14">
        <v>297.7</v>
      </c>
      <c r="R385" s="15">
        <v>0.65353881300000005</v>
      </c>
      <c r="S385" s="7" t="s">
        <v>910</v>
      </c>
      <c r="T385" s="7" t="s">
        <v>39</v>
      </c>
      <c r="U385" s="16" t="s">
        <v>910</v>
      </c>
      <c r="V385" s="16" t="s">
        <v>196</v>
      </c>
      <c r="W385" s="16" t="s">
        <v>911</v>
      </c>
      <c r="X385" s="17">
        <v>1</v>
      </c>
      <c r="Y385" s="84">
        <f t="shared" si="12"/>
        <v>73050</v>
      </c>
      <c r="Z385" s="75">
        <f>IF(IFERROR(MATCH(E385,CONV_CAISO_Gen_List!C:C,0),FALSE),1,0)</f>
        <v>0</v>
      </c>
      <c r="AA385" s="86">
        <f t="shared" si="13"/>
        <v>297.7</v>
      </c>
    </row>
    <row r="386" spans="2:27" x14ac:dyDescent="0.25">
      <c r="B386" s="7">
        <v>381</v>
      </c>
      <c r="C386" s="7" t="s">
        <v>1175</v>
      </c>
      <c r="D386" s="7" t="s">
        <v>1176</v>
      </c>
      <c r="E386" s="7" t="s">
        <v>1170</v>
      </c>
      <c r="F386" s="7" t="s">
        <v>1132</v>
      </c>
      <c r="G386" s="7" t="s">
        <v>34</v>
      </c>
      <c r="H386" s="7" t="s">
        <v>908</v>
      </c>
      <c r="I386" s="7" t="s">
        <v>909</v>
      </c>
      <c r="J386" s="7" t="s">
        <v>196</v>
      </c>
      <c r="K386" s="7"/>
      <c r="L386" s="7" t="s">
        <v>5</v>
      </c>
      <c r="M386" s="13">
        <v>32431</v>
      </c>
      <c r="N386" s="13">
        <v>43465</v>
      </c>
      <c r="O386" s="7">
        <v>0</v>
      </c>
      <c r="P386" s="14">
        <v>38</v>
      </c>
      <c r="Q386" s="14">
        <v>308.98</v>
      </c>
      <c r="R386" s="15">
        <v>0.92820235500000003</v>
      </c>
      <c r="S386" s="7" t="s">
        <v>910</v>
      </c>
      <c r="T386" s="7" t="s">
        <v>39</v>
      </c>
      <c r="U386" s="16" t="s">
        <v>910</v>
      </c>
      <c r="V386" s="16" t="s">
        <v>196</v>
      </c>
      <c r="W386" s="16" t="s">
        <v>911</v>
      </c>
      <c r="X386" s="17">
        <v>1</v>
      </c>
      <c r="Y386" s="84">
        <f t="shared" si="12"/>
        <v>43465</v>
      </c>
      <c r="Z386" s="75">
        <f>IF(IFERROR(MATCH(E386,CONV_CAISO_Gen_List!C:C,0),FALSE),1,0)</f>
        <v>0</v>
      </c>
      <c r="AA386" s="86">
        <f t="shared" si="13"/>
        <v>308.98</v>
      </c>
    </row>
    <row r="387" spans="2:27" x14ac:dyDescent="0.25">
      <c r="B387" s="7">
        <v>382</v>
      </c>
      <c r="C387" s="7" t="s">
        <v>1177</v>
      </c>
      <c r="D387" s="7" t="s">
        <v>1178</v>
      </c>
      <c r="E387" s="7" t="s">
        <v>1170</v>
      </c>
      <c r="F387" s="7" t="s">
        <v>1132</v>
      </c>
      <c r="G387" s="7" t="s">
        <v>34</v>
      </c>
      <c r="H387" s="7" t="s">
        <v>908</v>
      </c>
      <c r="I387" s="7" t="s">
        <v>909</v>
      </c>
      <c r="J387" s="7" t="s">
        <v>196</v>
      </c>
      <c r="K387" s="7"/>
      <c r="L387" s="7" t="s">
        <v>5</v>
      </c>
      <c r="M387" s="13">
        <v>31387</v>
      </c>
      <c r="N387" s="13">
        <v>42409</v>
      </c>
      <c r="O387" s="7">
        <v>0</v>
      </c>
      <c r="P387" s="14">
        <v>34</v>
      </c>
      <c r="Q387" s="14">
        <v>281.18</v>
      </c>
      <c r="R387" s="15">
        <v>0.94406392699999997</v>
      </c>
      <c r="S387" s="7" t="s">
        <v>910</v>
      </c>
      <c r="T387" s="7" t="s">
        <v>39</v>
      </c>
      <c r="U387" s="16" t="s">
        <v>910</v>
      </c>
      <c r="V387" s="16" t="s">
        <v>196</v>
      </c>
      <c r="W387" s="16" t="s">
        <v>911</v>
      </c>
      <c r="X387" s="17">
        <v>1</v>
      </c>
      <c r="Y387" s="84">
        <f t="shared" si="12"/>
        <v>42409</v>
      </c>
      <c r="Z387" s="75">
        <f>IF(IFERROR(MATCH(E387,CONV_CAISO_Gen_List!C:C,0),FALSE),1,0)</f>
        <v>0</v>
      </c>
      <c r="AA387" s="86">
        <f t="shared" si="13"/>
        <v>281.18</v>
      </c>
    </row>
    <row r="388" spans="2:27" x14ac:dyDescent="0.25">
      <c r="B388" s="7">
        <v>383</v>
      </c>
      <c r="C388" s="7" t="s">
        <v>1179</v>
      </c>
      <c r="D388" s="7" t="s">
        <v>1180</v>
      </c>
      <c r="E388" s="7" t="s">
        <v>1170</v>
      </c>
      <c r="F388" s="7" t="s">
        <v>1132</v>
      </c>
      <c r="G388" s="7" t="s">
        <v>34</v>
      </c>
      <c r="H388" s="7" t="s">
        <v>908</v>
      </c>
      <c r="I388" s="7" t="s">
        <v>909</v>
      </c>
      <c r="J388" s="7" t="s">
        <v>196</v>
      </c>
      <c r="K388" s="7"/>
      <c r="L388" s="7" t="s">
        <v>5</v>
      </c>
      <c r="M388" s="13">
        <v>32482</v>
      </c>
      <c r="N388" s="13">
        <v>43770</v>
      </c>
      <c r="O388" s="7">
        <v>0</v>
      </c>
      <c r="P388" s="14">
        <v>38</v>
      </c>
      <c r="Q388" s="14">
        <v>312.89999999999998</v>
      </c>
      <c r="R388" s="15">
        <v>0.93997837100000003</v>
      </c>
      <c r="S388" s="7" t="s">
        <v>910</v>
      </c>
      <c r="T388" s="7" t="s">
        <v>39</v>
      </c>
      <c r="U388" s="16" t="s">
        <v>910</v>
      </c>
      <c r="V388" s="16" t="s">
        <v>196</v>
      </c>
      <c r="W388" s="16" t="s">
        <v>911</v>
      </c>
      <c r="X388" s="17">
        <v>1</v>
      </c>
      <c r="Y388" s="84">
        <f t="shared" si="12"/>
        <v>43770</v>
      </c>
      <c r="Z388" s="75">
        <f>IF(IFERROR(MATCH(E388,CONV_CAISO_Gen_List!C:C,0),FALSE),1,0)</f>
        <v>0</v>
      </c>
      <c r="AA388" s="86">
        <f t="shared" si="13"/>
        <v>312.89999999999998</v>
      </c>
    </row>
    <row r="389" spans="2:27" x14ac:dyDescent="0.25">
      <c r="B389" s="7">
        <v>384</v>
      </c>
      <c r="C389" s="7" t="s">
        <v>1181</v>
      </c>
      <c r="D389" s="7" t="s">
        <v>1182</v>
      </c>
      <c r="E389" s="7" t="s">
        <v>1183</v>
      </c>
      <c r="F389" s="7" t="s">
        <v>1132</v>
      </c>
      <c r="G389" s="7" t="s">
        <v>839</v>
      </c>
      <c r="H389" s="7" t="s">
        <v>1184</v>
      </c>
      <c r="I389" s="7" t="s">
        <v>1185</v>
      </c>
      <c r="J389" s="7" t="s">
        <v>196</v>
      </c>
      <c r="K389" s="7"/>
      <c r="L389" s="7" t="s">
        <v>5</v>
      </c>
      <c r="M389" s="13">
        <v>32308</v>
      </c>
      <c r="N389" s="13">
        <v>43285</v>
      </c>
      <c r="O389" s="7">
        <v>0</v>
      </c>
      <c r="P389" s="14">
        <v>56</v>
      </c>
      <c r="Q389" s="14">
        <v>490</v>
      </c>
      <c r="R389" s="15">
        <v>0.99885844700000004</v>
      </c>
      <c r="S389" s="7" t="s">
        <v>39</v>
      </c>
      <c r="T389" s="7" t="s">
        <v>39</v>
      </c>
      <c r="U389" s="16" t="s">
        <v>39</v>
      </c>
      <c r="V389" s="16" t="s">
        <v>196</v>
      </c>
      <c r="W389" s="16" t="s">
        <v>41</v>
      </c>
      <c r="X389" s="17">
        <v>1</v>
      </c>
      <c r="Y389" s="84">
        <f t="shared" si="12"/>
        <v>43285</v>
      </c>
      <c r="Z389" s="75">
        <f>IF(IFERROR(MATCH(E389,CONV_CAISO_Gen_List!C:C,0),FALSE),1,0)</f>
        <v>1</v>
      </c>
      <c r="AA389" s="86">
        <f t="shared" si="13"/>
        <v>490</v>
      </c>
    </row>
    <row r="390" spans="2:27" x14ac:dyDescent="0.25">
      <c r="B390" s="7">
        <v>385</v>
      </c>
      <c r="C390" s="7" t="s">
        <v>1186</v>
      </c>
      <c r="D390" s="7" t="s">
        <v>1187</v>
      </c>
      <c r="E390" s="7" t="s">
        <v>1170</v>
      </c>
      <c r="F390" s="7" t="s">
        <v>1132</v>
      </c>
      <c r="G390" s="7" t="s">
        <v>34</v>
      </c>
      <c r="H390" s="7" t="s">
        <v>908</v>
      </c>
      <c r="I390" s="7" t="s">
        <v>1174</v>
      </c>
      <c r="J390" s="7" t="s">
        <v>196</v>
      </c>
      <c r="K390" s="7"/>
      <c r="L390" s="7" t="s">
        <v>5</v>
      </c>
      <c r="M390" s="13">
        <v>34141</v>
      </c>
      <c r="N390" s="13">
        <v>45111</v>
      </c>
      <c r="O390" s="7">
        <v>1</v>
      </c>
      <c r="P390" s="14">
        <v>37</v>
      </c>
      <c r="Q390" s="14">
        <v>222.88</v>
      </c>
      <c r="R390" s="15">
        <v>0.68764655100000005</v>
      </c>
      <c r="S390" s="7" t="s">
        <v>910</v>
      </c>
      <c r="T390" s="7" t="s">
        <v>39</v>
      </c>
      <c r="U390" s="16" t="s">
        <v>910</v>
      </c>
      <c r="V390" s="16" t="s">
        <v>196</v>
      </c>
      <c r="W390" s="16" t="s">
        <v>911</v>
      </c>
      <c r="X390" s="17">
        <v>1</v>
      </c>
      <c r="Y390" s="84">
        <f t="shared" si="12"/>
        <v>73050</v>
      </c>
      <c r="Z390" s="75">
        <f>IF(IFERROR(MATCH(E390,CONV_CAISO_Gen_List!C:C,0),FALSE),1,0)</f>
        <v>0</v>
      </c>
      <c r="AA390" s="86">
        <f t="shared" si="13"/>
        <v>222.88</v>
      </c>
    </row>
    <row r="391" spans="2:27" x14ac:dyDescent="0.25">
      <c r="B391" s="7">
        <v>386</v>
      </c>
      <c r="C391" s="7" t="s">
        <v>1188</v>
      </c>
      <c r="D391" s="7" t="s">
        <v>1189</v>
      </c>
      <c r="E391" s="7" t="s">
        <v>1170</v>
      </c>
      <c r="F391" s="7" t="s">
        <v>1132</v>
      </c>
      <c r="G391" s="7" t="s">
        <v>34</v>
      </c>
      <c r="H391" s="7" t="s">
        <v>908</v>
      </c>
      <c r="I391" s="7" t="s">
        <v>909</v>
      </c>
      <c r="J391" s="7" t="s">
        <v>196</v>
      </c>
      <c r="K391" s="7"/>
      <c r="L391" s="7" t="s">
        <v>5</v>
      </c>
      <c r="M391" s="13">
        <v>32511</v>
      </c>
      <c r="N391" s="13">
        <v>43509</v>
      </c>
      <c r="O391" s="7">
        <v>0</v>
      </c>
      <c r="P391" s="14">
        <v>49.8</v>
      </c>
      <c r="Q391" s="14">
        <v>322.58</v>
      </c>
      <c r="R391" s="15">
        <v>0.73944178500000002</v>
      </c>
      <c r="S391" s="7" t="s">
        <v>910</v>
      </c>
      <c r="T391" s="7" t="s">
        <v>39</v>
      </c>
      <c r="U391" s="16" t="s">
        <v>910</v>
      </c>
      <c r="V391" s="16" t="s">
        <v>196</v>
      </c>
      <c r="W391" s="16" t="s">
        <v>911</v>
      </c>
      <c r="X391" s="17">
        <v>1</v>
      </c>
      <c r="Y391" s="84">
        <f t="shared" ref="Y391:Y454" si="14">IF(O391,DATE(2099,12,31),N391)</f>
        <v>43509</v>
      </c>
      <c r="Z391" s="75">
        <f>IF(IFERROR(MATCH(E391,CONV_CAISO_Gen_List!C:C,0),FALSE),1,0)</f>
        <v>0</v>
      </c>
      <c r="AA391" s="86">
        <f t="shared" ref="AA391:AA454" si="15">Q391*X391</f>
        <v>322.58</v>
      </c>
    </row>
    <row r="392" spans="2:27" x14ac:dyDescent="0.25">
      <c r="B392" s="7">
        <v>387</v>
      </c>
      <c r="C392" s="7" t="s">
        <v>1190</v>
      </c>
      <c r="D392" s="7" t="s">
        <v>1191</v>
      </c>
      <c r="E392" s="7" t="s">
        <v>1170</v>
      </c>
      <c r="F392" s="7" t="s">
        <v>1132</v>
      </c>
      <c r="G392" s="7" t="s">
        <v>34</v>
      </c>
      <c r="H392" s="7" t="s">
        <v>908</v>
      </c>
      <c r="I392" s="7" t="s">
        <v>909</v>
      </c>
      <c r="J392" s="7" t="s">
        <v>196</v>
      </c>
      <c r="K392" s="7"/>
      <c r="L392" s="7" t="s">
        <v>5</v>
      </c>
      <c r="M392" s="13">
        <v>32819</v>
      </c>
      <c r="N392" s="13">
        <v>43831</v>
      </c>
      <c r="O392" s="7">
        <v>0</v>
      </c>
      <c r="P392" s="14">
        <v>38</v>
      </c>
      <c r="Q392" s="14">
        <v>310.48</v>
      </c>
      <c r="R392" s="15">
        <v>0.93270848399999995</v>
      </c>
      <c r="S392" s="7" t="s">
        <v>910</v>
      </c>
      <c r="T392" s="7" t="s">
        <v>39</v>
      </c>
      <c r="U392" s="16" t="s">
        <v>910</v>
      </c>
      <c r="V392" s="16" t="s">
        <v>196</v>
      </c>
      <c r="W392" s="16" t="s">
        <v>911</v>
      </c>
      <c r="X392" s="17">
        <v>1</v>
      </c>
      <c r="Y392" s="84">
        <f t="shared" si="14"/>
        <v>43831</v>
      </c>
      <c r="Z392" s="75">
        <f>IF(IFERROR(MATCH(E392,CONV_CAISO_Gen_List!C:C,0),FALSE),1,0)</f>
        <v>0</v>
      </c>
      <c r="AA392" s="86">
        <f t="shared" si="15"/>
        <v>310.48</v>
      </c>
    </row>
    <row r="393" spans="2:27" x14ac:dyDescent="0.25">
      <c r="B393" s="7">
        <v>388</v>
      </c>
      <c r="C393" s="7" t="s">
        <v>1192</v>
      </c>
      <c r="D393" s="7" t="s">
        <v>1193</v>
      </c>
      <c r="E393" s="7" t="s">
        <v>1194</v>
      </c>
      <c r="F393" s="7" t="s">
        <v>1132</v>
      </c>
      <c r="G393" s="7" t="s">
        <v>34</v>
      </c>
      <c r="H393" s="7" t="s">
        <v>208</v>
      </c>
      <c r="I393" s="7" t="s">
        <v>209</v>
      </c>
      <c r="J393" s="7" t="s">
        <v>196</v>
      </c>
      <c r="K393" s="7"/>
      <c r="L393" s="7" t="s">
        <v>5</v>
      </c>
      <c r="M393" s="13">
        <v>33214</v>
      </c>
      <c r="N393" s="13">
        <v>44171</v>
      </c>
      <c r="O393" s="7">
        <v>1</v>
      </c>
      <c r="P393" s="14">
        <v>10.5</v>
      </c>
      <c r="Q393" s="14">
        <v>82.88</v>
      </c>
      <c r="R393" s="15">
        <v>0.90106544899999996</v>
      </c>
      <c r="S393" s="7" t="s">
        <v>39</v>
      </c>
      <c r="T393" s="7" t="s">
        <v>39</v>
      </c>
      <c r="U393" s="16" t="s">
        <v>39</v>
      </c>
      <c r="V393" s="16" t="s">
        <v>196</v>
      </c>
      <c r="W393" s="16" t="s">
        <v>41</v>
      </c>
      <c r="X393" s="17">
        <v>1</v>
      </c>
      <c r="Y393" s="84">
        <f t="shared" si="14"/>
        <v>73050</v>
      </c>
      <c r="Z393" s="75">
        <f>IF(IFERROR(MATCH(E393,CONV_CAISO_Gen_List!C:C,0),FALSE),1,0)</f>
        <v>1</v>
      </c>
      <c r="AA393" s="86">
        <f t="shared" si="15"/>
        <v>82.88</v>
      </c>
    </row>
    <row r="394" spans="2:27" x14ac:dyDescent="0.25">
      <c r="B394" s="7">
        <v>389</v>
      </c>
      <c r="C394" s="7" t="s">
        <v>1195</v>
      </c>
      <c r="D394" s="7" t="s">
        <v>1196</v>
      </c>
      <c r="E394" s="7" t="s">
        <v>1170</v>
      </c>
      <c r="F394" s="7" t="s">
        <v>1132</v>
      </c>
      <c r="G394" s="7" t="s">
        <v>34</v>
      </c>
      <c r="H394" s="7" t="s">
        <v>908</v>
      </c>
      <c r="I394" s="7" t="s">
        <v>909</v>
      </c>
      <c r="J394" s="7" t="s">
        <v>196</v>
      </c>
      <c r="K394" s="7"/>
      <c r="L394" s="7" t="s">
        <v>5</v>
      </c>
      <c r="M394" s="13">
        <v>32941</v>
      </c>
      <c r="N394" s="13">
        <v>43925</v>
      </c>
      <c r="O394" s="7">
        <v>0</v>
      </c>
      <c r="P394" s="14">
        <v>20</v>
      </c>
      <c r="Q394" s="14">
        <v>108.21</v>
      </c>
      <c r="R394" s="15">
        <v>0.61763698600000005</v>
      </c>
      <c r="S394" s="7" t="s">
        <v>910</v>
      </c>
      <c r="T394" s="7" t="s">
        <v>39</v>
      </c>
      <c r="U394" s="16" t="s">
        <v>910</v>
      </c>
      <c r="V394" s="16" t="s">
        <v>196</v>
      </c>
      <c r="W394" s="16" t="s">
        <v>911</v>
      </c>
      <c r="X394" s="17">
        <v>1</v>
      </c>
      <c r="Y394" s="84">
        <f t="shared" si="14"/>
        <v>43925</v>
      </c>
      <c r="Z394" s="75">
        <f>IF(IFERROR(MATCH(E394,CONV_CAISO_Gen_List!C:C,0),FALSE),1,0)</f>
        <v>0</v>
      </c>
      <c r="AA394" s="86">
        <f t="shared" si="15"/>
        <v>108.21</v>
      </c>
    </row>
    <row r="395" spans="2:27" x14ac:dyDescent="0.25">
      <c r="B395" s="7">
        <v>390</v>
      </c>
      <c r="C395" s="7" t="s">
        <v>1197</v>
      </c>
      <c r="D395" s="7" t="s">
        <v>1198</v>
      </c>
      <c r="E395" s="7" t="s">
        <v>1199</v>
      </c>
      <c r="F395" s="7" t="s">
        <v>1132</v>
      </c>
      <c r="G395" s="7" t="s">
        <v>34</v>
      </c>
      <c r="H395" s="7" t="s">
        <v>1200</v>
      </c>
      <c r="I395" s="7" t="s">
        <v>1201</v>
      </c>
      <c r="J395" s="7" t="s">
        <v>196</v>
      </c>
      <c r="K395" s="7"/>
      <c r="L395" s="7" t="s">
        <v>5</v>
      </c>
      <c r="M395" s="13">
        <v>32482</v>
      </c>
      <c r="N395" s="13">
        <v>43536</v>
      </c>
      <c r="O395" s="7">
        <v>1</v>
      </c>
      <c r="P395" s="14">
        <v>75</v>
      </c>
      <c r="Q395" s="14">
        <v>373.26</v>
      </c>
      <c r="R395" s="15">
        <v>0.56812785399999999</v>
      </c>
      <c r="S395" s="7" t="s">
        <v>39</v>
      </c>
      <c r="T395" s="7" t="s">
        <v>39</v>
      </c>
      <c r="U395" s="16" t="s">
        <v>39</v>
      </c>
      <c r="V395" s="16" t="s">
        <v>196</v>
      </c>
      <c r="W395" s="16" t="s">
        <v>41</v>
      </c>
      <c r="X395" s="17">
        <v>1</v>
      </c>
      <c r="Y395" s="84">
        <f t="shared" si="14"/>
        <v>73050</v>
      </c>
      <c r="Z395" s="75">
        <f>IF(IFERROR(MATCH(E395,CONV_CAISO_Gen_List!C:C,0),FALSE),1,0)</f>
        <v>1</v>
      </c>
      <c r="AA395" s="86">
        <f t="shared" si="15"/>
        <v>373.26</v>
      </c>
    </row>
    <row r="396" spans="2:27" x14ac:dyDescent="0.25">
      <c r="B396" s="7">
        <v>391</v>
      </c>
      <c r="C396" s="7" t="s">
        <v>1202</v>
      </c>
      <c r="D396" s="7" t="s">
        <v>1203</v>
      </c>
      <c r="E396" s="7" t="s">
        <v>1170</v>
      </c>
      <c r="F396" s="7" t="s">
        <v>1132</v>
      </c>
      <c r="G396" s="7" t="s">
        <v>34</v>
      </c>
      <c r="H396" s="7" t="s">
        <v>908</v>
      </c>
      <c r="I396" s="7" t="s">
        <v>909</v>
      </c>
      <c r="J396" s="7" t="s">
        <v>196</v>
      </c>
      <c r="K396" s="7"/>
      <c r="L396" s="7" t="s">
        <v>5</v>
      </c>
      <c r="M396" s="13">
        <v>31959</v>
      </c>
      <c r="N396" s="13">
        <v>42916</v>
      </c>
      <c r="O396" s="7">
        <v>0</v>
      </c>
      <c r="P396" s="14">
        <v>10</v>
      </c>
      <c r="Q396" s="14">
        <v>64.48</v>
      </c>
      <c r="R396" s="15">
        <v>0.73607305899999997</v>
      </c>
      <c r="S396" s="7" t="s">
        <v>910</v>
      </c>
      <c r="T396" s="7" t="s">
        <v>39</v>
      </c>
      <c r="U396" s="16" t="s">
        <v>910</v>
      </c>
      <c r="V396" s="16" t="s">
        <v>196</v>
      </c>
      <c r="W396" s="16" t="s">
        <v>911</v>
      </c>
      <c r="X396" s="17">
        <v>1</v>
      </c>
      <c r="Y396" s="84">
        <f t="shared" si="14"/>
        <v>42916</v>
      </c>
      <c r="Z396" s="75">
        <f>IF(IFERROR(MATCH(E396,CONV_CAISO_Gen_List!C:C,0),FALSE),1,0)</f>
        <v>0</v>
      </c>
      <c r="AA396" s="86">
        <f t="shared" si="15"/>
        <v>64.48</v>
      </c>
    </row>
    <row r="397" spans="2:27" x14ac:dyDescent="0.25">
      <c r="B397" s="7">
        <v>392</v>
      </c>
      <c r="C397" s="7" t="s">
        <v>1204</v>
      </c>
      <c r="D397" s="7" t="s">
        <v>1205</v>
      </c>
      <c r="E397" s="7" t="s">
        <v>1170</v>
      </c>
      <c r="F397" s="7" t="s">
        <v>1132</v>
      </c>
      <c r="G397" s="7" t="s">
        <v>34</v>
      </c>
      <c r="H397" s="7" t="s">
        <v>908</v>
      </c>
      <c r="I397" s="7" t="s">
        <v>909</v>
      </c>
      <c r="J397" s="7" t="s">
        <v>196</v>
      </c>
      <c r="K397" s="7"/>
      <c r="L397" s="7" t="s">
        <v>5</v>
      </c>
      <c r="M397" s="13">
        <v>35194</v>
      </c>
      <c r="N397" s="13">
        <v>46165</v>
      </c>
      <c r="O397" s="7">
        <v>0</v>
      </c>
      <c r="P397" s="14">
        <v>36</v>
      </c>
      <c r="Q397" s="14">
        <v>261.58083959999999</v>
      </c>
      <c r="R397" s="15">
        <v>0.82946740100000005</v>
      </c>
      <c r="S397" s="7" t="s">
        <v>910</v>
      </c>
      <c r="T397" s="7" t="s">
        <v>39</v>
      </c>
      <c r="U397" s="16" t="s">
        <v>910</v>
      </c>
      <c r="V397" s="16" t="s">
        <v>196</v>
      </c>
      <c r="W397" s="16" t="s">
        <v>911</v>
      </c>
      <c r="X397" s="17">
        <v>1</v>
      </c>
      <c r="Y397" s="84">
        <f t="shared" si="14"/>
        <v>46165</v>
      </c>
      <c r="Z397" s="75">
        <f>IF(IFERROR(MATCH(E397,CONV_CAISO_Gen_List!C:C,0),FALSE),1,0)</f>
        <v>0</v>
      </c>
      <c r="AA397" s="86">
        <f t="shared" si="15"/>
        <v>261.58083959999999</v>
      </c>
    </row>
    <row r="398" spans="2:27" x14ac:dyDescent="0.25">
      <c r="B398" s="7">
        <v>393</v>
      </c>
      <c r="C398" s="7" t="s">
        <v>1206</v>
      </c>
      <c r="D398" s="7" t="s">
        <v>1207</v>
      </c>
      <c r="E398" s="7" t="s">
        <v>1208</v>
      </c>
      <c r="F398" s="7" t="s">
        <v>1132</v>
      </c>
      <c r="G398" s="7" t="s">
        <v>34</v>
      </c>
      <c r="H398" s="7" t="s">
        <v>1200</v>
      </c>
      <c r="I398" s="7" t="s">
        <v>1209</v>
      </c>
      <c r="J398" s="7" t="s">
        <v>196</v>
      </c>
      <c r="K398" s="7"/>
      <c r="L398" s="7" t="s">
        <v>5</v>
      </c>
      <c r="M398" s="13">
        <v>40190</v>
      </c>
      <c r="N398" s="13">
        <v>47514</v>
      </c>
      <c r="O398" s="7">
        <v>1</v>
      </c>
      <c r="P398" s="14">
        <v>204</v>
      </c>
      <c r="Q398" s="14">
        <v>1217.9184749999999</v>
      </c>
      <c r="R398" s="15">
        <v>0.68152837899999996</v>
      </c>
      <c r="S398" s="7" t="s">
        <v>39</v>
      </c>
      <c r="T398" s="7" t="s">
        <v>39</v>
      </c>
      <c r="U398" s="16" t="s">
        <v>39</v>
      </c>
      <c r="V398" s="16" t="s">
        <v>196</v>
      </c>
      <c r="W398" s="16" t="s">
        <v>292</v>
      </c>
      <c r="X398" s="17">
        <v>1</v>
      </c>
      <c r="Y398" s="84">
        <f t="shared" si="14"/>
        <v>73050</v>
      </c>
      <c r="Z398" s="75">
        <f>IF(IFERROR(MATCH(E398,CONV_CAISO_Gen_List!C:C,0),FALSE),1,0)</f>
        <v>1</v>
      </c>
      <c r="AA398" s="86">
        <f t="shared" si="15"/>
        <v>1217.9184749999999</v>
      </c>
    </row>
    <row r="399" spans="2:27" x14ac:dyDescent="0.25">
      <c r="B399" s="7">
        <v>394</v>
      </c>
      <c r="C399" s="7" t="s">
        <v>1210</v>
      </c>
      <c r="D399" s="7" t="s">
        <v>1211</v>
      </c>
      <c r="E399" s="7" t="s">
        <v>1170</v>
      </c>
      <c r="F399" s="7" t="s">
        <v>1132</v>
      </c>
      <c r="G399" s="7" t="s">
        <v>34</v>
      </c>
      <c r="H399" s="7" t="s">
        <v>908</v>
      </c>
      <c r="I399" s="7" t="s">
        <v>1174</v>
      </c>
      <c r="J399" s="7" t="s">
        <v>196</v>
      </c>
      <c r="K399" s="7"/>
      <c r="L399" s="7" t="s">
        <v>5</v>
      </c>
      <c r="M399" s="13">
        <v>31761</v>
      </c>
      <c r="N399" s="13">
        <v>43068</v>
      </c>
      <c r="O399" s="7">
        <v>1</v>
      </c>
      <c r="P399" s="14">
        <v>63</v>
      </c>
      <c r="Q399" s="14">
        <v>385.76</v>
      </c>
      <c r="R399" s="15">
        <v>0.69899253500000003</v>
      </c>
      <c r="S399" s="7" t="s">
        <v>910</v>
      </c>
      <c r="T399" s="7" t="s">
        <v>39</v>
      </c>
      <c r="U399" s="16" t="s">
        <v>910</v>
      </c>
      <c r="V399" s="16" t="s">
        <v>196</v>
      </c>
      <c r="W399" s="16" t="s">
        <v>911</v>
      </c>
      <c r="X399" s="17">
        <v>1</v>
      </c>
      <c r="Y399" s="84">
        <f t="shared" si="14"/>
        <v>73050</v>
      </c>
      <c r="Z399" s="75">
        <f>IF(IFERROR(MATCH(E399,CONV_CAISO_Gen_List!C:C,0),FALSE),1,0)</f>
        <v>0</v>
      </c>
      <c r="AA399" s="86">
        <f t="shared" si="15"/>
        <v>385.76</v>
      </c>
    </row>
    <row r="400" spans="2:27" x14ac:dyDescent="0.25">
      <c r="B400" s="7">
        <v>395</v>
      </c>
      <c r="C400" s="7" t="s">
        <v>1212</v>
      </c>
      <c r="D400" s="7" t="s">
        <v>1213</v>
      </c>
      <c r="E400" s="7" t="s">
        <v>1183</v>
      </c>
      <c r="F400" s="7" t="s">
        <v>1132</v>
      </c>
      <c r="G400" s="7" t="s">
        <v>839</v>
      </c>
      <c r="H400" s="7" t="s">
        <v>1184</v>
      </c>
      <c r="I400" s="7" t="s">
        <v>1185</v>
      </c>
      <c r="J400" s="7" t="s">
        <v>196</v>
      </c>
      <c r="K400" s="7"/>
      <c r="L400" s="7" t="s">
        <v>5</v>
      </c>
      <c r="M400" s="13">
        <v>43286</v>
      </c>
      <c r="N400" s="13">
        <v>50590</v>
      </c>
      <c r="O400" s="7">
        <v>1</v>
      </c>
      <c r="P400" s="14">
        <v>50</v>
      </c>
      <c r="Q400" s="14">
        <v>394.2</v>
      </c>
      <c r="R400" s="15">
        <v>0.9</v>
      </c>
      <c r="S400" s="7" t="s">
        <v>39</v>
      </c>
      <c r="T400" s="7" t="s">
        <v>39</v>
      </c>
      <c r="U400" s="16" t="s">
        <v>39</v>
      </c>
      <c r="V400" s="16" t="s">
        <v>196</v>
      </c>
      <c r="W400" s="16" t="s">
        <v>41</v>
      </c>
      <c r="X400" s="17">
        <v>1</v>
      </c>
      <c r="Y400" s="84">
        <f t="shared" si="14"/>
        <v>73050</v>
      </c>
      <c r="Z400" s="75">
        <f>IF(IFERROR(MATCH(E400,CONV_CAISO_Gen_List!C:C,0),FALSE),1,0)</f>
        <v>1</v>
      </c>
      <c r="AA400" s="86">
        <f t="shared" si="15"/>
        <v>394.2</v>
      </c>
    </row>
    <row r="401" spans="2:27" x14ac:dyDescent="0.25">
      <c r="B401" s="7">
        <v>396</v>
      </c>
      <c r="C401" s="7" t="s">
        <v>1214</v>
      </c>
      <c r="D401" s="7" t="s">
        <v>1215</v>
      </c>
      <c r="E401" s="7" t="s">
        <v>1216</v>
      </c>
      <c r="F401" s="7" t="s">
        <v>1132</v>
      </c>
      <c r="G401" s="7" t="s">
        <v>34</v>
      </c>
      <c r="H401" s="7" t="s">
        <v>1217</v>
      </c>
      <c r="I401" s="7" t="s">
        <v>202</v>
      </c>
      <c r="J401" s="7" t="s">
        <v>196</v>
      </c>
      <c r="K401" s="7"/>
      <c r="L401" s="7" t="s">
        <v>5</v>
      </c>
      <c r="M401" s="13">
        <v>39234</v>
      </c>
      <c r="N401" s="13">
        <v>42886</v>
      </c>
      <c r="O401" s="7">
        <v>0</v>
      </c>
      <c r="P401" s="14">
        <v>225</v>
      </c>
      <c r="Q401" s="14">
        <v>1971</v>
      </c>
      <c r="R401" s="15">
        <v>1</v>
      </c>
      <c r="S401" s="7" t="s">
        <v>39</v>
      </c>
      <c r="T401" s="7" t="s">
        <v>39</v>
      </c>
      <c r="U401" s="16" t="s">
        <v>39</v>
      </c>
      <c r="V401" s="16" t="s">
        <v>196</v>
      </c>
      <c r="W401" s="16" t="s">
        <v>41</v>
      </c>
      <c r="X401" s="17">
        <v>1</v>
      </c>
      <c r="Y401" s="84">
        <f t="shared" si="14"/>
        <v>42886</v>
      </c>
      <c r="Z401" s="75">
        <f>IF(IFERROR(MATCH(E401,CONV_CAISO_Gen_List!C:C,0),FALSE),1,0)</f>
        <v>1</v>
      </c>
      <c r="AA401" s="86">
        <f t="shared" si="15"/>
        <v>1971</v>
      </c>
    </row>
    <row r="402" spans="2:27" x14ac:dyDescent="0.25">
      <c r="B402" s="7">
        <v>397</v>
      </c>
      <c r="C402" s="7" t="s">
        <v>1218</v>
      </c>
      <c r="D402" s="7" t="s">
        <v>1219</v>
      </c>
      <c r="E402" s="7"/>
      <c r="F402" s="7" t="s">
        <v>1132</v>
      </c>
      <c r="G402" s="7" t="s">
        <v>34</v>
      </c>
      <c r="H402" s="7" t="s">
        <v>908</v>
      </c>
      <c r="I402" s="7" t="s">
        <v>909</v>
      </c>
      <c r="J402" s="7" t="s">
        <v>196</v>
      </c>
      <c r="K402" s="7"/>
      <c r="L402" s="7" t="s">
        <v>5</v>
      </c>
      <c r="M402" s="13">
        <v>40087</v>
      </c>
      <c r="N402" s="13">
        <v>47938</v>
      </c>
      <c r="O402" s="7">
        <v>1</v>
      </c>
      <c r="P402" s="14">
        <v>33.177999999999997</v>
      </c>
      <c r="Q402" s="14">
        <v>95.00418071</v>
      </c>
      <c r="R402" s="15">
        <v>0.32688004399999998</v>
      </c>
      <c r="S402" s="7" t="s">
        <v>910</v>
      </c>
      <c r="T402" s="7" t="s">
        <v>39</v>
      </c>
      <c r="U402" s="16" t="s">
        <v>910</v>
      </c>
      <c r="V402" s="16" t="s">
        <v>196</v>
      </c>
      <c r="W402" s="16" t="s">
        <v>911</v>
      </c>
      <c r="X402" s="17">
        <v>1</v>
      </c>
      <c r="Y402" s="84">
        <f t="shared" si="14"/>
        <v>73050</v>
      </c>
      <c r="Z402" s="75">
        <f>IF(IFERROR(MATCH(E402,CONV_CAISO_Gen_List!C:C,0),FALSE),1,0)</f>
        <v>0</v>
      </c>
      <c r="AA402" s="86">
        <f t="shared" si="15"/>
        <v>95.00418071</v>
      </c>
    </row>
    <row r="403" spans="2:27" x14ac:dyDescent="0.25">
      <c r="B403" s="7">
        <v>398</v>
      </c>
      <c r="C403" s="7" t="s">
        <v>1220</v>
      </c>
      <c r="D403" s="7" t="s">
        <v>1221</v>
      </c>
      <c r="E403" s="7" t="s">
        <v>1216</v>
      </c>
      <c r="F403" s="7" t="s">
        <v>1132</v>
      </c>
      <c r="G403" s="7" t="s">
        <v>34</v>
      </c>
      <c r="H403" s="7" t="s">
        <v>1217</v>
      </c>
      <c r="I403" s="7" t="s">
        <v>202</v>
      </c>
      <c r="J403" s="7" t="s">
        <v>196</v>
      </c>
      <c r="K403" s="7"/>
      <c r="L403" s="7" t="s">
        <v>5</v>
      </c>
      <c r="M403" s="13">
        <v>42887</v>
      </c>
      <c r="N403" s="13">
        <v>46538</v>
      </c>
      <c r="O403" s="7">
        <v>1</v>
      </c>
      <c r="P403" s="14">
        <v>225</v>
      </c>
      <c r="Q403" s="14">
        <v>1971</v>
      </c>
      <c r="R403" s="15">
        <v>1</v>
      </c>
      <c r="S403" s="7" t="s">
        <v>39</v>
      </c>
      <c r="T403" s="7" t="s">
        <v>39</v>
      </c>
      <c r="U403" s="16" t="s">
        <v>39</v>
      </c>
      <c r="V403" s="16" t="s">
        <v>196</v>
      </c>
      <c r="W403" s="16" t="s">
        <v>41</v>
      </c>
      <c r="X403" s="17">
        <v>1</v>
      </c>
      <c r="Y403" s="84">
        <f t="shared" si="14"/>
        <v>73050</v>
      </c>
      <c r="Z403" s="75">
        <f>IF(IFERROR(MATCH(E403,CONV_CAISO_Gen_List!C:C,0),FALSE),1,0)</f>
        <v>1</v>
      </c>
      <c r="AA403" s="86">
        <f t="shared" si="15"/>
        <v>1971</v>
      </c>
    </row>
    <row r="404" spans="2:27" x14ac:dyDescent="0.25">
      <c r="B404" s="7">
        <v>399</v>
      </c>
      <c r="C404" s="7" t="s">
        <v>1222</v>
      </c>
      <c r="D404" s="7" t="s">
        <v>1223</v>
      </c>
      <c r="E404" s="7" t="s">
        <v>1224</v>
      </c>
      <c r="F404" s="7" t="s">
        <v>1132</v>
      </c>
      <c r="G404" s="7" t="s">
        <v>34</v>
      </c>
      <c r="H404" s="7" t="s">
        <v>1200</v>
      </c>
      <c r="I404" s="7" t="s">
        <v>1201</v>
      </c>
      <c r="J404" s="7" t="s">
        <v>216</v>
      </c>
      <c r="K404" s="7" t="s">
        <v>217</v>
      </c>
      <c r="L404" s="7" t="s">
        <v>5</v>
      </c>
      <c r="M404" s="13">
        <v>2923</v>
      </c>
      <c r="N404" s="13">
        <v>2922</v>
      </c>
      <c r="O404" s="7">
        <v>1</v>
      </c>
      <c r="P404" s="14">
        <v>0</v>
      </c>
      <c r="Q404" s="14">
        <v>12.38805234</v>
      </c>
      <c r="R404" s="15">
        <v>0</v>
      </c>
      <c r="S404" s="7" t="s">
        <v>39</v>
      </c>
      <c r="T404" s="7" t="s">
        <v>39</v>
      </c>
      <c r="U404" s="16" t="s">
        <v>39</v>
      </c>
      <c r="V404" s="16" t="s">
        <v>218</v>
      </c>
      <c r="W404" s="16" t="s">
        <v>41</v>
      </c>
      <c r="X404" s="17">
        <v>1</v>
      </c>
      <c r="Y404" s="84">
        <f t="shared" si="14"/>
        <v>73050</v>
      </c>
      <c r="Z404" s="75">
        <f>IF(IFERROR(MATCH(E404,CONV_CAISO_Gen_List!C:C,0),FALSE),1,0)</f>
        <v>1</v>
      </c>
      <c r="AA404" s="86">
        <f t="shared" si="15"/>
        <v>12.38805234</v>
      </c>
    </row>
    <row r="405" spans="2:27" x14ac:dyDescent="0.25">
      <c r="B405" s="7">
        <v>400</v>
      </c>
      <c r="C405" s="7" t="s">
        <v>1225</v>
      </c>
      <c r="D405" s="7" t="s">
        <v>1226</v>
      </c>
      <c r="E405" s="7" t="s">
        <v>1227</v>
      </c>
      <c r="F405" s="7" t="s">
        <v>1132</v>
      </c>
      <c r="G405" s="7" t="s">
        <v>34</v>
      </c>
      <c r="H405" s="7" t="s">
        <v>1200</v>
      </c>
      <c r="I405" s="7" t="s">
        <v>1201</v>
      </c>
      <c r="J405" s="7" t="s">
        <v>216</v>
      </c>
      <c r="K405" s="7" t="s">
        <v>217</v>
      </c>
      <c r="L405" s="7" t="s">
        <v>5</v>
      </c>
      <c r="M405" s="13">
        <v>4750</v>
      </c>
      <c r="N405" s="13">
        <v>4749</v>
      </c>
      <c r="O405" s="7">
        <v>1</v>
      </c>
      <c r="P405" s="14">
        <v>0</v>
      </c>
      <c r="Q405" s="14">
        <v>18.25398272</v>
      </c>
      <c r="R405" s="15">
        <v>0</v>
      </c>
      <c r="S405" s="7" t="s">
        <v>39</v>
      </c>
      <c r="T405" s="7" t="s">
        <v>39</v>
      </c>
      <c r="U405" s="16" t="s">
        <v>39</v>
      </c>
      <c r="V405" s="16" t="s">
        <v>218</v>
      </c>
      <c r="W405" s="16" t="s">
        <v>41</v>
      </c>
      <c r="X405" s="17">
        <v>1</v>
      </c>
      <c r="Y405" s="84">
        <f t="shared" si="14"/>
        <v>73050</v>
      </c>
      <c r="Z405" s="75">
        <f>IF(IFERROR(MATCH(E405,CONV_CAISO_Gen_List!C:C,0),FALSE),1,0)</f>
        <v>1</v>
      </c>
      <c r="AA405" s="86">
        <f t="shared" si="15"/>
        <v>18.25398272</v>
      </c>
    </row>
    <row r="406" spans="2:27" x14ac:dyDescent="0.25">
      <c r="B406" s="7">
        <v>401</v>
      </c>
      <c r="C406" s="7" t="s">
        <v>1228</v>
      </c>
      <c r="D406" s="7" t="s">
        <v>1229</v>
      </c>
      <c r="E406" s="7" t="s">
        <v>1227</v>
      </c>
      <c r="F406" s="7" t="s">
        <v>1132</v>
      </c>
      <c r="G406" s="7" t="s">
        <v>34</v>
      </c>
      <c r="H406" s="7" t="s">
        <v>1200</v>
      </c>
      <c r="I406" s="7" t="s">
        <v>1201</v>
      </c>
      <c r="J406" s="7" t="s">
        <v>216</v>
      </c>
      <c r="K406" s="7" t="s">
        <v>217</v>
      </c>
      <c r="L406" s="7" t="s">
        <v>5</v>
      </c>
      <c r="M406" s="13">
        <v>1828</v>
      </c>
      <c r="N406" s="13">
        <v>1827</v>
      </c>
      <c r="O406" s="7">
        <v>1</v>
      </c>
      <c r="P406" s="14">
        <v>0</v>
      </c>
      <c r="Q406" s="14">
        <v>18.51009728</v>
      </c>
      <c r="R406" s="15">
        <v>0</v>
      </c>
      <c r="S406" s="7" t="s">
        <v>39</v>
      </c>
      <c r="T406" s="7" t="s">
        <v>39</v>
      </c>
      <c r="U406" s="16" t="s">
        <v>39</v>
      </c>
      <c r="V406" s="16" t="s">
        <v>218</v>
      </c>
      <c r="W406" s="16" t="s">
        <v>41</v>
      </c>
      <c r="X406" s="17">
        <v>1</v>
      </c>
      <c r="Y406" s="84">
        <f t="shared" si="14"/>
        <v>73050</v>
      </c>
      <c r="Z406" s="75">
        <f>IF(IFERROR(MATCH(E406,CONV_CAISO_Gen_List!C:C,0),FALSE),1,0)</f>
        <v>1</v>
      </c>
      <c r="AA406" s="86">
        <f t="shared" si="15"/>
        <v>18.51009728</v>
      </c>
    </row>
    <row r="407" spans="2:27" x14ac:dyDescent="0.25">
      <c r="B407" s="7">
        <v>402</v>
      </c>
      <c r="C407" s="7" t="s">
        <v>1230</v>
      </c>
      <c r="D407" s="7" t="s">
        <v>1231</v>
      </c>
      <c r="E407" s="7" t="s">
        <v>1224</v>
      </c>
      <c r="F407" s="7" t="s">
        <v>1132</v>
      </c>
      <c r="G407" s="7" t="s">
        <v>34</v>
      </c>
      <c r="H407" s="7" t="s">
        <v>1200</v>
      </c>
      <c r="I407" s="7" t="s">
        <v>1201</v>
      </c>
      <c r="J407" s="7" t="s">
        <v>216</v>
      </c>
      <c r="K407" s="7" t="s">
        <v>217</v>
      </c>
      <c r="L407" s="7" t="s">
        <v>5</v>
      </c>
      <c r="M407" s="13">
        <v>6941</v>
      </c>
      <c r="N407" s="13">
        <v>6940</v>
      </c>
      <c r="O407" s="7">
        <v>1</v>
      </c>
      <c r="P407" s="14">
        <v>0</v>
      </c>
      <c r="Q407" s="14">
        <v>7.6663766539999996</v>
      </c>
      <c r="R407" s="15">
        <v>0</v>
      </c>
      <c r="S407" s="7" t="s">
        <v>39</v>
      </c>
      <c r="T407" s="7" t="s">
        <v>39</v>
      </c>
      <c r="U407" s="16" t="s">
        <v>39</v>
      </c>
      <c r="V407" s="16" t="s">
        <v>218</v>
      </c>
      <c r="W407" s="16" t="s">
        <v>41</v>
      </c>
      <c r="X407" s="17">
        <v>1</v>
      </c>
      <c r="Y407" s="84">
        <f t="shared" si="14"/>
        <v>73050</v>
      </c>
      <c r="Z407" s="75">
        <f>IF(IFERROR(MATCH(E407,CONV_CAISO_Gen_List!C:C,0),FALSE),1,0)</f>
        <v>1</v>
      </c>
      <c r="AA407" s="86">
        <f t="shared" si="15"/>
        <v>7.6663766539999996</v>
      </c>
    </row>
    <row r="408" spans="2:27" x14ac:dyDescent="0.25">
      <c r="B408" s="7">
        <v>403</v>
      </c>
      <c r="C408" s="7" t="s">
        <v>1232</v>
      </c>
      <c r="D408" s="7" t="s">
        <v>1233</v>
      </c>
      <c r="E408" s="7" t="s">
        <v>1224</v>
      </c>
      <c r="F408" s="7" t="s">
        <v>1132</v>
      </c>
      <c r="G408" s="7" t="s">
        <v>34</v>
      </c>
      <c r="H408" s="7" t="s">
        <v>1200</v>
      </c>
      <c r="I408" s="7" t="s">
        <v>1201</v>
      </c>
      <c r="J408" s="7" t="s">
        <v>216</v>
      </c>
      <c r="K408" s="7" t="s">
        <v>217</v>
      </c>
      <c r="L408" s="7" t="s">
        <v>5</v>
      </c>
      <c r="M408" s="13">
        <v>4750</v>
      </c>
      <c r="N408" s="13">
        <v>4749</v>
      </c>
      <c r="O408" s="7">
        <v>1</v>
      </c>
      <c r="P408" s="14">
        <v>0</v>
      </c>
      <c r="Q408" s="14">
        <v>2.707771004</v>
      </c>
      <c r="R408" s="15">
        <v>0</v>
      </c>
      <c r="S408" s="7" t="s">
        <v>39</v>
      </c>
      <c r="T408" s="7" t="s">
        <v>39</v>
      </c>
      <c r="U408" s="16" t="s">
        <v>39</v>
      </c>
      <c r="V408" s="16" t="s">
        <v>218</v>
      </c>
      <c r="W408" s="16" t="s">
        <v>41</v>
      </c>
      <c r="X408" s="17">
        <v>1</v>
      </c>
      <c r="Y408" s="84">
        <f t="shared" si="14"/>
        <v>73050</v>
      </c>
      <c r="Z408" s="75">
        <f>IF(IFERROR(MATCH(E408,CONV_CAISO_Gen_List!C:C,0),FALSE),1,0)</f>
        <v>1</v>
      </c>
      <c r="AA408" s="86">
        <f t="shared" si="15"/>
        <v>2.707771004</v>
      </c>
    </row>
    <row r="409" spans="2:27" x14ac:dyDescent="0.25">
      <c r="B409" s="7">
        <v>404</v>
      </c>
      <c r="C409" s="7" t="s">
        <v>1234</v>
      </c>
      <c r="D409" s="7" t="s">
        <v>1235</v>
      </c>
      <c r="E409" s="7" t="s">
        <v>1236</v>
      </c>
      <c r="F409" s="7" t="s">
        <v>1132</v>
      </c>
      <c r="G409" s="7" t="s">
        <v>34</v>
      </c>
      <c r="H409" s="7" t="s">
        <v>83</v>
      </c>
      <c r="I409" s="7" t="s">
        <v>84</v>
      </c>
      <c r="J409" s="7" t="s">
        <v>216</v>
      </c>
      <c r="K409" s="7" t="s">
        <v>217</v>
      </c>
      <c r="L409" s="7" t="s">
        <v>5</v>
      </c>
      <c r="M409" s="13">
        <v>1462</v>
      </c>
      <c r="N409" s="13">
        <v>1461</v>
      </c>
      <c r="O409" s="7">
        <v>1</v>
      </c>
      <c r="P409" s="14">
        <v>0</v>
      </c>
      <c r="Q409" s="14">
        <v>0</v>
      </c>
      <c r="R409" s="15">
        <v>0</v>
      </c>
      <c r="S409" s="7" t="s">
        <v>39</v>
      </c>
      <c r="T409" s="7" t="s">
        <v>39</v>
      </c>
      <c r="U409" s="16" t="s">
        <v>39</v>
      </c>
      <c r="V409" s="16" t="s">
        <v>218</v>
      </c>
      <c r="W409" s="16" t="s">
        <v>84</v>
      </c>
      <c r="X409" s="17">
        <v>1</v>
      </c>
      <c r="Y409" s="84">
        <f t="shared" si="14"/>
        <v>73050</v>
      </c>
      <c r="Z409" s="75">
        <f>IF(IFERROR(MATCH(E409,CONV_CAISO_Gen_List!C:C,0),FALSE),1,0)</f>
        <v>1</v>
      </c>
      <c r="AA409" s="86">
        <f t="shared" si="15"/>
        <v>0</v>
      </c>
    </row>
    <row r="410" spans="2:27" x14ac:dyDescent="0.25">
      <c r="B410" s="7">
        <v>405</v>
      </c>
      <c r="C410" s="7" t="s">
        <v>1237</v>
      </c>
      <c r="D410" s="7" t="s">
        <v>1238</v>
      </c>
      <c r="E410" s="7" t="s">
        <v>1239</v>
      </c>
      <c r="F410" s="7" t="s">
        <v>1132</v>
      </c>
      <c r="G410" s="7" t="s">
        <v>34</v>
      </c>
      <c r="H410" s="7" t="s">
        <v>715</v>
      </c>
      <c r="I410" s="7" t="s">
        <v>291</v>
      </c>
      <c r="J410" s="7" t="s">
        <v>216</v>
      </c>
      <c r="K410" s="7" t="s">
        <v>217</v>
      </c>
      <c r="L410" s="7" t="s">
        <v>5</v>
      </c>
      <c r="M410" s="13">
        <v>6211</v>
      </c>
      <c r="N410" s="13">
        <v>6210</v>
      </c>
      <c r="O410" s="7">
        <v>1</v>
      </c>
      <c r="P410" s="14">
        <v>0</v>
      </c>
      <c r="Q410" s="14">
        <v>1.968163044</v>
      </c>
      <c r="R410" s="15">
        <v>0</v>
      </c>
      <c r="S410" s="7" t="s">
        <v>39</v>
      </c>
      <c r="T410" s="7" t="s">
        <v>39</v>
      </c>
      <c r="U410" s="16" t="s">
        <v>39</v>
      </c>
      <c r="V410" s="16" t="s">
        <v>218</v>
      </c>
      <c r="W410" s="16" t="s">
        <v>292</v>
      </c>
      <c r="X410" s="17">
        <v>1</v>
      </c>
      <c r="Y410" s="84">
        <f t="shared" si="14"/>
        <v>73050</v>
      </c>
      <c r="Z410" s="75">
        <f>IF(IFERROR(MATCH(E410,CONV_CAISO_Gen_List!C:C,0),FALSE),1,0)</f>
        <v>1</v>
      </c>
      <c r="AA410" s="86">
        <f t="shared" si="15"/>
        <v>1.968163044</v>
      </c>
    </row>
    <row r="411" spans="2:27" x14ac:dyDescent="0.25">
      <c r="B411" s="7">
        <v>406</v>
      </c>
      <c r="C411" s="7" t="s">
        <v>1240</v>
      </c>
      <c r="D411" s="7" t="s">
        <v>1241</v>
      </c>
      <c r="E411" s="7" t="s">
        <v>1242</v>
      </c>
      <c r="F411" s="7" t="s">
        <v>1132</v>
      </c>
      <c r="G411" s="7" t="s">
        <v>34</v>
      </c>
      <c r="H411" s="7" t="s">
        <v>364</v>
      </c>
      <c r="I411" s="7" t="s">
        <v>84</v>
      </c>
      <c r="J411" s="7" t="s">
        <v>216</v>
      </c>
      <c r="K411" s="7" t="s">
        <v>217</v>
      </c>
      <c r="L411" s="7" t="s">
        <v>5</v>
      </c>
      <c r="M411" s="13">
        <v>10594</v>
      </c>
      <c r="N411" s="13">
        <v>10593</v>
      </c>
      <c r="O411" s="7">
        <v>1</v>
      </c>
      <c r="P411" s="14">
        <v>0</v>
      </c>
      <c r="Q411" s="14">
        <v>8.7025500000000005</v>
      </c>
      <c r="R411" s="15">
        <v>0</v>
      </c>
      <c r="S411" s="7" t="s">
        <v>39</v>
      </c>
      <c r="T411" s="7" t="s">
        <v>39</v>
      </c>
      <c r="U411" s="16" t="s">
        <v>39</v>
      </c>
      <c r="V411" s="16" t="s">
        <v>218</v>
      </c>
      <c r="W411" s="16" t="s">
        <v>84</v>
      </c>
      <c r="X411" s="17">
        <v>1</v>
      </c>
      <c r="Y411" s="84">
        <f t="shared" si="14"/>
        <v>73050</v>
      </c>
      <c r="Z411" s="75">
        <f>IF(IFERROR(MATCH(E411,CONV_CAISO_Gen_List!C:C,0),FALSE),1,0)</f>
        <v>1</v>
      </c>
      <c r="AA411" s="86">
        <f t="shared" si="15"/>
        <v>8.7025500000000005</v>
      </c>
    </row>
    <row r="412" spans="2:27" x14ac:dyDescent="0.25">
      <c r="B412" s="7">
        <v>407</v>
      </c>
      <c r="C412" s="7" t="s">
        <v>1243</v>
      </c>
      <c r="D412" s="7" t="s">
        <v>1244</v>
      </c>
      <c r="E412" s="7" t="s">
        <v>1245</v>
      </c>
      <c r="F412" s="7" t="s">
        <v>1132</v>
      </c>
      <c r="G412" s="7" t="s">
        <v>34</v>
      </c>
      <c r="H412" s="7" t="s">
        <v>364</v>
      </c>
      <c r="I412" s="7" t="s">
        <v>84</v>
      </c>
      <c r="J412" s="7" t="s">
        <v>216</v>
      </c>
      <c r="K412" s="7" t="s">
        <v>217</v>
      </c>
      <c r="L412" s="7" t="s">
        <v>5</v>
      </c>
      <c r="M412" s="13">
        <v>10594</v>
      </c>
      <c r="N412" s="13">
        <v>10593</v>
      </c>
      <c r="O412" s="7">
        <v>1</v>
      </c>
      <c r="P412" s="14">
        <v>0</v>
      </c>
      <c r="Q412" s="14">
        <v>5.343998182</v>
      </c>
      <c r="R412" s="15">
        <v>0</v>
      </c>
      <c r="S412" s="7" t="s">
        <v>39</v>
      </c>
      <c r="T412" s="7" t="s">
        <v>39</v>
      </c>
      <c r="U412" s="16" t="s">
        <v>39</v>
      </c>
      <c r="V412" s="16" t="s">
        <v>218</v>
      </c>
      <c r="W412" s="16" t="s">
        <v>84</v>
      </c>
      <c r="X412" s="17">
        <v>1</v>
      </c>
      <c r="Y412" s="84">
        <f t="shared" si="14"/>
        <v>73050</v>
      </c>
      <c r="Z412" s="75">
        <f>IF(IFERROR(MATCH(E412,CONV_CAISO_Gen_List!C:C,0),FALSE),1,0)</f>
        <v>0</v>
      </c>
      <c r="AA412" s="86">
        <f t="shared" si="15"/>
        <v>5.343998182</v>
      </c>
    </row>
    <row r="413" spans="2:27" x14ac:dyDescent="0.25">
      <c r="B413" s="7">
        <v>408</v>
      </c>
      <c r="C413" s="7" t="s">
        <v>1246</v>
      </c>
      <c r="D413" s="7" t="s">
        <v>1247</v>
      </c>
      <c r="E413" s="7" t="s">
        <v>1248</v>
      </c>
      <c r="F413" s="7" t="s">
        <v>1132</v>
      </c>
      <c r="G413" s="7" t="s">
        <v>34</v>
      </c>
      <c r="H413" s="7" t="s">
        <v>364</v>
      </c>
      <c r="I413" s="7" t="s">
        <v>84</v>
      </c>
      <c r="J413" s="7" t="s">
        <v>216</v>
      </c>
      <c r="K413" s="7" t="s">
        <v>217</v>
      </c>
      <c r="L413" s="7" t="s">
        <v>5</v>
      </c>
      <c r="M413" s="13">
        <v>4750</v>
      </c>
      <c r="N413" s="13">
        <v>4749</v>
      </c>
      <c r="O413" s="7">
        <v>1</v>
      </c>
      <c r="P413" s="14">
        <v>0</v>
      </c>
      <c r="Q413" s="14">
        <v>14.250661819999999</v>
      </c>
      <c r="R413" s="15">
        <v>0</v>
      </c>
      <c r="S413" s="7" t="s">
        <v>39</v>
      </c>
      <c r="T413" s="7" t="s">
        <v>39</v>
      </c>
      <c r="U413" s="16" t="s">
        <v>39</v>
      </c>
      <c r="V413" s="16" t="s">
        <v>218</v>
      </c>
      <c r="W413" s="16" t="s">
        <v>84</v>
      </c>
      <c r="X413" s="17">
        <v>1</v>
      </c>
      <c r="Y413" s="84">
        <f t="shared" si="14"/>
        <v>73050</v>
      </c>
      <c r="Z413" s="75">
        <f>IF(IFERROR(MATCH(E413,CONV_CAISO_Gen_List!C:C,0),FALSE),1,0)</f>
        <v>0</v>
      </c>
      <c r="AA413" s="86">
        <f t="shared" si="15"/>
        <v>14.250661819999999</v>
      </c>
    </row>
    <row r="414" spans="2:27" x14ac:dyDescent="0.25">
      <c r="B414" s="7">
        <v>409</v>
      </c>
      <c r="C414" s="7" t="s">
        <v>1249</v>
      </c>
      <c r="D414" s="7" t="s">
        <v>1250</v>
      </c>
      <c r="E414" s="7" t="s">
        <v>1251</v>
      </c>
      <c r="F414" s="7" t="s">
        <v>1132</v>
      </c>
      <c r="G414" s="7" t="s">
        <v>34</v>
      </c>
      <c r="H414" s="7" t="s">
        <v>83</v>
      </c>
      <c r="I414" s="7" t="s">
        <v>84</v>
      </c>
      <c r="J414" s="7" t="s">
        <v>216</v>
      </c>
      <c r="K414" s="7" t="s">
        <v>217</v>
      </c>
      <c r="L414" s="7" t="s">
        <v>5</v>
      </c>
      <c r="M414" s="13">
        <v>2558</v>
      </c>
      <c r="N414" s="13">
        <v>2557</v>
      </c>
      <c r="O414" s="7">
        <v>1</v>
      </c>
      <c r="P414" s="14">
        <v>0</v>
      </c>
      <c r="Q414" s="14">
        <v>109.89789</v>
      </c>
      <c r="R414" s="15">
        <v>0</v>
      </c>
      <c r="S414" s="7" t="s">
        <v>39</v>
      </c>
      <c r="T414" s="7" t="s">
        <v>39</v>
      </c>
      <c r="U414" s="16" t="s">
        <v>39</v>
      </c>
      <c r="V414" s="16" t="s">
        <v>218</v>
      </c>
      <c r="W414" s="16" t="s">
        <v>84</v>
      </c>
      <c r="X414" s="17">
        <v>1</v>
      </c>
      <c r="Y414" s="84">
        <f t="shared" si="14"/>
        <v>73050</v>
      </c>
      <c r="Z414" s="75">
        <f>IF(IFERROR(MATCH(E414,CONV_CAISO_Gen_List!C:C,0),FALSE),1,0)</f>
        <v>1</v>
      </c>
      <c r="AA414" s="86">
        <f t="shared" si="15"/>
        <v>109.89789</v>
      </c>
    </row>
    <row r="415" spans="2:27" x14ac:dyDescent="0.25">
      <c r="B415" s="7">
        <v>410</v>
      </c>
      <c r="C415" s="7" t="s">
        <v>1252</v>
      </c>
      <c r="D415" s="7" t="s">
        <v>1253</v>
      </c>
      <c r="E415" s="7" t="s">
        <v>1254</v>
      </c>
      <c r="F415" s="7" t="s">
        <v>1132</v>
      </c>
      <c r="G415" s="7" t="s">
        <v>34</v>
      </c>
      <c r="H415" s="7" t="s">
        <v>208</v>
      </c>
      <c r="I415" s="7" t="s">
        <v>209</v>
      </c>
      <c r="J415" s="7" t="s">
        <v>216</v>
      </c>
      <c r="K415" s="7" t="s">
        <v>217</v>
      </c>
      <c r="L415" s="7" t="s">
        <v>5</v>
      </c>
      <c r="M415" s="13">
        <v>4019</v>
      </c>
      <c r="N415" s="13">
        <v>4018</v>
      </c>
      <c r="O415" s="7">
        <v>1</v>
      </c>
      <c r="P415" s="14">
        <v>0</v>
      </c>
      <c r="Q415" s="14">
        <v>2.22418</v>
      </c>
      <c r="R415" s="15">
        <v>0</v>
      </c>
      <c r="S415" s="7" t="s">
        <v>39</v>
      </c>
      <c r="T415" s="7" t="s">
        <v>39</v>
      </c>
      <c r="U415" s="16" t="s">
        <v>39</v>
      </c>
      <c r="V415" s="16" t="s">
        <v>218</v>
      </c>
      <c r="W415" s="16" t="s">
        <v>41</v>
      </c>
      <c r="X415" s="17">
        <v>1</v>
      </c>
      <c r="Y415" s="84">
        <f t="shared" si="14"/>
        <v>73050</v>
      </c>
      <c r="Z415" s="75">
        <f>IF(IFERROR(MATCH(E415,CONV_CAISO_Gen_List!C:C,0),FALSE),1,0)</f>
        <v>1</v>
      </c>
      <c r="AA415" s="86">
        <f t="shared" si="15"/>
        <v>2.22418</v>
      </c>
    </row>
    <row r="416" spans="2:27" x14ac:dyDescent="0.25">
      <c r="B416" s="7">
        <v>411</v>
      </c>
      <c r="C416" s="7" t="s">
        <v>1255</v>
      </c>
      <c r="D416" s="7" t="s">
        <v>1256</v>
      </c>
      <c r="E416" s="7" t="s">
        <v>1239</v>
      </c>
      <c r="F416" s="7" t="s">
        <v>1132</v>
      </c>
      <c r="G416" s="7" t="s">
        <v>34</v>
      </c>
      <c r="H416" s="7" t="s">
        <v>715</v>
      </c>
      <c r="I416" s="7" t="s">
        <v>291</v>
      </c>
      <c r="J416" s="7" t="s">
        <v>216</v>
      </c>
      <c r="K416" s="7" t="s">
        <v>217</v>
      </c>
      <c r="L416" s="7" t="s">
        <v>5</v>
      </c>
      <c r="M416" s="13">
        <v>1462</v>
      </c>
      <c r="N416" s="13">
        <v>1461</v>
      </c>
      <c r="O416" s="7">
        <v>1</v>
      </c>
      <c r="P416" s="14">
        <v>0</v>
      </c>
      <c r="Q416" s="14">
        <v>0.33358695700000002</v>
      </c>
      <c r="R416" s="15">
        <v>0</v>
      </c>
      <c r="S416" s="7" t="s">
        <v>39</v>
      </c>
      <c r="T416" s="7" t="s">
        <v>39</v>
      </c>
      <c r="U416" s="16" t="s">
        <v>39</v>
      </c>
      <c r="V416" s="16" t="s">
        <v>218</v>
      </c>
      <c r="W416" s="16" t="s">
        <v>292</v>
      </c>
      <c r="X416" s="17">
        <v>1</v>
      </c>
      <c r="Y416" s="84">
        <f t="shared" si="14"/>
        <v>73050</v>
      </c>
      <c r="Z416" s="75">
        <f>IF(IFERROR(MATCH(E416,CONV_CAISO_Gen_List!C:C,0),FALSE),1,0)</f>
        <v>1</v>
      </c>
      <c r="AA416" s="86">
        <f t="shared" si="15"/>
        <v>0.33358695700000002</v>
      </c>
    </row>
    <row r="417" spans="2:27" x14ac:dyDescent="0.25">
      <c r="B417" s="7">
        <v>412</v>
      </c>
      <c r="C417" s="7" t="s">
        <v>1257</v>
      </c>
      <c r="D417" s="7" t="s">
        <v>1258</v>
      </c>
      <c r="E417" s="7" t="s">
        <v>1259</v>
      </c>
      <c r="F417" s="7" t="s">
        <v>1132</v>
      </c>
      <c r="G417" s="7" t="s">
        <v>34</v>
      </c>
      <c r="H417" s="7" t="s">
        <v>185</v>
      </c>
      <c r="I417" s="7" t="s">
        <v>84</v>
      </c>
      <c r="J417" s="7" t="s">
        <v>216</v>
      </c>
      <c r="K417" s="7" t="s">
        <v>217</v>
      </c>
      <c r="L417" s="7" t="s">
        <v>5</v>
      </c>
      <c r="M417" s="13">
        <v>21916</v>
      </c>
      <c r="N417" s="13">
        <v>21915</v>
      </c>
      <c r="O417" s="7">
        <v>1</v>
      </c>
      <c r="P417" s="14">
        <v>0</v>
      </c>
      <c r="Q417" s="14">
        <v>0</v>
      </c>
      <c r="R417" s="15">
        <v>0</v>
      </c>
      <c r="S417" s="7" t="s">
        <v>39</v>
      </c>
      <c r="T417" s="7" t="s">
        <v>39</v>
      </c>
      <c r="U417" s="16" t="s">
        <v>39</v>
      </c>
      <c r="V417" s="16" t="s">
        <v>218</v>
      </c>
      <c r="W417" s="16" t="s">
        <v>84</v>
      </c>
      <c r="X417" s="17">
        <v>1</v>
      </c>
      <c r="Y417" s="84">
        <f t="shared" si="14"/>
        <v>73050</v>
      </c>
      <c r="Z417" s="75">
        <f>IF(IFERROR(MATCH(E417,CONV_CAISO_Gen_List!C:C,0),FALSE),1,0)</f>
        <v>1</v>
      </c>
      <c r="AA417" s="86">
        <f t="shared" si="15"/>
        <v>0</v>
      </c>
    </row>
    <row r="418" spans="2:27" x14ac:dyDescent="0.25">
      <c r="B418" s="7">
        <v>413</v>
      </c>
      <c r="C418" s="7" t="s">
        <v>1260</v>
      </c>
      <c r="D418" s="7" t="s">
        <v>1261</v>
      </c>
      <c r="E418" s="7" t="s">
        <v>1262</v>
      </c>
      <c r="F418" s="7" t="s">
        <v>1132</v>
      </c>
      <c r="G418" s="7" t="s">
        <v>34</v>
      </c>
      <c r="H418" s="7" t="s">
        <v>715</v>
      </c>
      <c r="I418" s="7" t="s">
        <v>291</v>
      </c>
      <c r="J418" s="7" t="s">
        <v>216</v>
      </c>
      <c r="K418" s="7" t="s">
        <v>217</v>
      </c>
      <c r="L418" s="7" t="s">
        <v>5</v>
      </c>
      <c r="M418" s="13">
        <v>367</v>
      </c>
      <c r="N418" s="13">
        <v>73050</v>
      </c>
      <c r="O418" s="7">
        <v>1</v>
      </c>
      <c r="P418" s="14">
        <v>0</v>
      </c>
      <c r="Q418" s="14">
        <v>1.4128926319999999</v>
      </c>
      <c r="R418" s="15">
        <v>0</v>
      </c>
      <c r="S418" s="7" t="s">
        <v>39</v>
      </c>
      <c r="T418" s="7" t="s">
        <v>39</v>
      </c>
      <c r="U418" s="16" t="s">
        <v>39</v>
      </c>
      <c r="V418" s="16" t="s">
        <v>218</v>
      </c>
      <c r="W418" s="16" t="s">
        <v>292</v>
      </c>
      <c r="X418" s="17">
        <v>1</v>
      </c>
      <c r="Y418" s="84">
        <f t="shared" si="14"/>
        <v>73050</v>
      </c>
      <c r="Z418" s="75">
        <f>IF(IFERROR(MATCH(E418,CONV_CAISO_Gen_List!C:C,0),FALSE),1,0)</f>
        <v>1</v>
      </c>
      <c r="AA418" s="86">
        <f t="shared" si="15"/>
        <v>1.4128926319999999</v>
      </c>
    </row>
    <row r="419" spans="2:27" x14ac:dyDescent="0.25">
      <c r="B419" s="7">
        <v>414</v>
      </c>
      <c r="C419" s="7" t="s">
        <v>1263</v>
      </c>
      <c r="D419" s="7" t="s">
        <v>1264</v>
      </c>
      <c r="E419" s="7" t="s">
        <v>1262</v>
      </c>
      <c r="F419" s="7" t="s">
        <v>1132</v>
      </c>
      <c r="G419" s="7" t="s">
        <v>34</v>
      </c>
      <c r="H419" s="7" t="s">
        <v>715</v>
      </c>
      <c r="I419" s="7" t="s">
        <v>291</v>
      </c>
      <c r="J419" s="7" t="s">
        <v>216</v>
      </c>
      <c r="K419" s="7" t="s">
        <v>217</v>
      </c>
      <c r="L419" s="7" t="s">
        <v>5</v>
      </c>
      <c r="M419" s="13">
        <v>1097</v>
      </c>
      <c r="N419" s="13">
        <v>73050</v>
      </c>
      <c r="O419" s="7">
        <v>1</v>
      </c>
      <c r="P419" s="14">
        <v>0</v>
      </c>
      <c r="Q419" s="14">
        <v>5.2983473679999999</v>
      </c>
      <c r="R419" s="15">
        <v>0</v>
      </c>
      <c r="S419" s="7" t="s">
        <v>39</v>
      </c>
      <c r="T419" s="7" t="s">
        <v>39</v>
      </c>
      <c r="U419" s="16" t="s">
        <v>39</v>
      </c>
      <c r="V419" s="16" t="s">
        <v>218</v>
      </c>
      <c r="W419" s="16" t="s">
        <v>292</v>
      </c>
      <c r="X419" s="17">
        <v>1</v>
      </c>
      <c r="Y419" s="84">
        <f t="shared" si="14"/>
        <v>73050</v>
      </c>
      <c r="Z419" s="75">
        <f>IF(IFERROR(MATCH(E419,CONV_CAISO_Gen_List!C:C,0),FALSE),1,0)</f>
        <v>1</v>
      </c>
      <c r="AA419" s="86">
        <f t="shared" si="15"/>
        <v>5.2983473679999999</v>
      </c>
    </row>
    <row r="420" spans="2:27" x14ac:dyDescent="0.25">
      <c r="B420" s="7">
        <v>415</v>
      </c>
      <c r="C420" s="7" t="s">
        <v>1265</v>
      </c>
      <c r="D420" s="7" t="s">
        <v>1266</v>
      </c>
      <c r="E420" s="7" t="s">
        <v>1267</v>
      </c>
      <c r="F420" s="7" t="s">
        <v>1132</v>
      </c>
      <c r="G420" s="7" t="s">
        <v>34</v>
      </c>
      <c r="H420" s="7" t="s">
        <v>94</v>
      </c>
      <c r="I420" s="7" t="s">
        <v>1136</v>
      </c>
      <c r="J420" s="7" t="s">
        <v>216</v>
      </c>
      <c r="K420" s="7" t="s">
        <v>217</v>
      </c>
      <c r="L420" s="7" t="s">
        <v>5</v>
      </c>
      <c r="M420" s="13">
        <v>732</v>
      </c>
      <c r="N420" s="13">
        <v>73050</v>
      </c>
      <c r="O420" s="7">
        <v>1</v>
      </c>
      <c r="P420" s="14">
        <v>0</v>
      </c>
      <c r="Q420" s="14">
        <v>1.100125714</v>
      </c>
      <c r="R420" s="15">
        <v>0</v>
      </c>
      <c r="S420" s="7" t="s">
        <v>39</v>
      </c>
      <c r="T420" s="7" t="s">
        <v>39</v>
      </c>
      <c r="U420" s="16" t="s">
        <v>39</v>
      </c>
      <c r="V420" s="16" t="s">
        <v>218</v>
      </c>
      <c r="W420" s="16" t="s">
        <v>41</v>
      </c>
      <c r="X420" s="17">
        <v>1</v>
      </c>
      <c r="Y420" s="84">
        <f t="shared" si="14"/>
        <v>73050</v>
      </c>
      <c r="Z420" s="75">
        <f>IF(IFERROR(MATCH(E420,CONV_CAISO_Gen_List!C:C,0),FALSE),1,0)</f>
        <v>1</v>
      </c>
      <c r="AA420" s="86">
        <f t="shared" si="15"/>
        <v>1.100125714</v>
      </c>
    </row>
    <row r="421" spans="2:27" x14ac:dyDescent="0.25">
      <c r="B421" s="7">
        <v>416</v>
      </c>
      <c r="C421" s="7" t="s">
        <v>1268</v>
      </c>
      <c r="D421" s="7" t="s">
        <v>1269</v>
      </c>
      <c r="E421" s="7" t="s">
        <v>1267</v>
      </c>
      <c r="F421" s="7" t="s">
        <v>1132</v>
      </c>
      <c r="G421" s="7" t="s">
        <v>34</v>
      </c>
      <c r="H421" s="7" t="s">
        <v>94</v>
      </c>
      <c r="I421" s="7" t="s">
        <v>1136</v>
      </c>
      <c r="J421" s="7" t="s">
        <v>216</v>
      </c>
      <c r="K421" s="7" t="s">
        <v>217</v>
      </c>
      <c r="L421" s="7" t="s">
        <v>5</v>
      </c>
      <c r="M421" s="13">
        <v>22647</v>
      </c>
      <c r="N421" s="13">
        <v>73050</v>
      </c>
      <c r="O421" s="7">
        <v>1</v>
      </c>
      <c r="P421" s="14">
        <v>0</v>
      </c>
      <c r="Q421" s="14">
        <v>0.58673371399999996</v>
      </c>
      <c r="R421" s="15">
        <v>0</v>
      </c>
      <c r="S421" s="7" t="s">
        <v>39</v>
      </c>
      <c r="T421" s="7" t="s">
        <v>39</v>
      </c>
      <c r="U421" s="16" t="s">
        <v>39</v>
      </c>
      <c r="V421" s="16" t="s">
        <v>218</v>
      </c>
      <c r="W421" s="16" t="s">
        <v>41</v>
      </c>
      <c r="X421" s="17">
        <v>1</v>
      </c>
      <c r="Y421" s="84">
        <f t="shared" si="14"/>
        <v>73050</v>
      </c>
      <c r="Z421" s="75">
        <f>IF(IFERROR(MATCH(E421,CONV_CAISO_Gen_List!C:C,0),FALSE),1,0)</f>
        <v>1</v>
      </c>
      <c r="AA421" s="86">
        <f t="shared" si="15"/>
        <v>0.58673371399999996</v>
      </c>
    </row>
    <row r="422" spans="2:27" x14ac:dyDescent="0.25">
      <c r="B422" s="7">
        <v>417</v>
      </c>
      <c r="C422" s="7" t="s">
        <v>1270</v>
      </c>
      <c r="D422" s="7" t="s">
        <v>1271</v>
      </c>
      <c r="E422" s="7" t="s">
        <v>1272</v>
      </c>
      <c r="F422" s="7" t="s">
        <v>1132</v>
      </c>
      <c r="G422" s="7" t="s">
        <v>34</v>
      </c>
      <c r="H422" s="7" t="s">
        <v>208</v>
      </c>
      <c r="I422" s="7" t="s">
        <v>209</v>
      </c>
      <c r="J422" s="7" t="s">
        <v>216</v>
      </c>
      <c r="K422" s="7" t="s">
        <v>217</v>
      </c>
      <c r="L422" s="7" t="s">
        <v>5</v>
      </c>
      <c r="M422" s="13">
        <v>8767</v>
      </c>
      <c r="N422" s="13">
        <v>73050</v>
      </c>
      <c r="O422" s="7">
        <v>1</v>
      </c>
      <c r="P422" s="14">
        <v>0</v>
      </c>
      <c r="Q422" s="14">
        <v>19.249960000000002</v>
      </c>
      <c r="R422" s="15">
        <v>0</v>
      </c>
      <c r="S422" s="7" t="s">
        <v>39</v>
      </c>
      <c r="T422" s="7" t="s">
        <v>39</v>
      </c>
      <c r="U422" s="16" t="s">
        <v>39</v>
      </c>
      <c r="V422" s="16" t="s">
        <v>218</v>
      </c>
      <c r="W422" s="16" t="s">
        <v>41</v>
      </c>
      <c r="X422" s="17">
        <v>1</v>
      </c>
      <c r="Y422" s="84">
        <f t="shared" si="14"/>
        <v>73050</v>
      </c>
      <c r="Z422" s="75">
        <f>IF(IFERROR(MATCH(E422,CONV_CAISO_Gen_List!C:C,0),FALSE),1,0)</f>
        <v>1</v>
      </c>
      <c r="AA422" s="86">
        <f t="shared" si="15"/>
        <v>19.249960000000002</v>
      </c>
    </row>
    <row r="423" spans="2:27" x14ac:dyDescent="0.25">
      <c r="B423" s="7">
        <v>418</v>
      </c>
      <c r="C423" s="7" t="s">
        <v>1273</v>
      </c>
      <c r="D423" s="7" t="s">
        <v>1274</v>
      </c>
      <c r="E423" s="7" t="s">
        <v>1275</v>
      </c>
      <c r="F423" s="7" t="s">
        <v>1132</v>
      </c>
      <c r="G423" s="7" t="s">
        <v>34</v>
      </c>
      <c r="H423" s="7" t="s">
        <v>185</v>
      </c>
      <c r="I423" s="7" t="s">
        <v>84</v>
      </c>
      <c r="J423" s="7" t="s">
        <v>216</v>
      </c>
      <c r="K423" s="7" t="s">
        <v>217</v>
      </c>
      <c r="L423" s="7" t="s">
        <v>5</v>
      </c>
      <c r="M423" s="13">
        <v>20455</v>
      </c>
      <c r="N423" s="13">
        <v>73050</v>
      </c>
      <c r="O423" s="7">
        <v>1</v>
      </c>
      <c r="P423" s="14">
        <v>0</v>
      </c>
      <c r="Q423" s="14">
        <v>15.87</v>
      </c>
      <c r="R423" s="15">
        <v>0</v>
      </c>
      <c r="S423" s="7" t="s">
        <v>39</v>
      </c>
      <c r="T423" s="7" t="s">
        <v>39</v>
      </c>
      <c r="U423" s="16" t="s">
        <v>39</v>
      </c>
      <c r="V423" s="16" t="s">
        <v>218</v>
      </c>
      <c r="W423" s="16" t="s">
        <v>84</v>
      </c>
      <c r="X423" s="17">
        <v>1</v>
      </c>
      <c r="Y423" s="84">
        <f t="shared" si="14"/>
        <v>73050</v>
      </c>
      <c r="Z423" s="75">
        <f>IF(IFERROR(MATCH(E423,CONV_CAISO_Gen_List!C:C,0),FALSE),1,0)</f>
        <v>0</v>
      </c>
      <c r="AA423" s="86">
        <f t="shared" si="15"/>
        <v>15.87</v>
      </c>
    </row>
    <row r="424" spans="2:27" x14ac:dyDescent="0.25">
      <c r="B424" s="7">
        <v>419</v>
      </c>
      <c r="C424" s="7" t="s">
        <v>1276</v>
      </c>
      <c r="D424" s="7" t="s">
        <v>1277</v>
      </c>
      <c r="E424" s="7" t="s">
        <v>1278</v>
      </c>
      <c r="F424" s="7" t="s">
        <v>1132</v>
      </c>
      <c r="G424" s="7" t="s">
        <v>34</v>
      </c>
      <c r="H424" s="7" t="s">
        <v>208</v>
      </c>
      <c r="I424" s="7" t="s">
        <v>209</v>
      </c>
      <c r="J424" s="7" t="s">
        <v>216</v>
      </c>
      <c r="K424" s="7" t="s">
        <v>217</v>
      </c>
      <c r="L424" s="7" t="s">
        <v>5</v>
      </c>
      <c r="M424" s="13">
        <v>5845</v>
      </c>
      <c r="N424" s="13">
        <v>73050</v>
      </c>
      <c r="O424" s="7">
        <v>1</v>
      </c>
      <c r="P424" s="14">
        <v>0</v>
      </c>
      <c r="Q424" s="14">
        <v>21.444590000000002</v>
      </c>
      <c r="R424" s="15">
        <v>0</v>
      </c>
      <c r="S424" s="7" t="s">
        <v>39</v>
      </c>
      <c r="T424" s="7" t="s">
        <v>39</v>
      </c>
      <c r="U424" s="16" t="s">
        <v>39</v>
      </c>
      <c r="V424" s="16" t="s">
        <v>218</v>
      </c>
      <c r="W424" s="16" t="s">
        <v>41</v>
      </c>
      <c r="X424" s="17">
        <v>1</v>
      </c>
      <c r="Y424" s="84">
        <f t="shared" si="14"/>
        <v>73050</v>
      </c>
      <c r="Z424" s="75">
        <f>IF(IFERROR(MATCH(E424,CONV_CAISO_Gen_List!C:C,0),FALSE),1,0)</f>
        <v>1</v>
      </c>
      <c r="AA424" s="86">
        <f t="shared" si="15"/>
        <v>21.444590000000002</v>
      </c>
    </row>
    <row r="425" spans="2:27" x14ac:dyDescent="0.25">
      <c r="B425" s="7">
        <v>420</v>
      </c>
      <c r="C425" s="7" t="s">
        <v>1279</v>
      </c>
      <c r="D425" s="7" t="s">
        <v>1280</v>
      </c>
      <c r="E425" s="7" t="s">
        <v>1281</v>
      </c>
      <c r="F425" s="7" t="s">
        <v>1132</v>
      </c>
      <c r="G425" s="7" t="s">
        <v>34</v>
      </c>
      <c r="H425" s="7" t="s">
        <v>715</v>
      </c>
      <c r="I425" s="7" t="s">
        <v>291</v>
      </c>
      <c r="J425" s="7" t="s">
        <v>216</v>
      </c>
      <c r="K425" s="7" t="s">
        <v>217</v>
      </c>
      <c r="L425" s="7" t="s">
        <v>5</v>
      </c>
      <c r="M425" s="13">
        <v>367</v>
      </c>
      <c r="N425" s="13">
        <v>73050</v>
      </c>
      <c r="O425" s="7">
        <v>1</v>
      </c>
      <c r="P425" s="14">
        <v>0</v>
      </c>
      <c r="Q425" s="14">
        <v>2.068703492</v>
      </c>
      <c r="R425" s="15">
        <v>0</v>
      </c>
      <c r="S425" s="7" t="s">
        <v>39</v>
      </c>
      <c r="T425" s="7" t="s">
        <v>39</v>
      </c>
      <c r="U425" s="16" t="s">
        <v>39</v>
      </c>
      <c r="V425" s="16" t="s">
        <v>218</v>
      </c>
      <c r="W425" s="16" t="s">
        <v>292</v>
      </c>
      <c r="X425" s="17">
        <v>1</v>
      </c>
      <c r="Y425" s="84">
        <f t="shared" si="14"/>
        <v>73050</v>
      </c>
      <c r="Z425" s="75">
        <f>IF(IFERROR(MATCH(E425,CONV_CAISO_Gen_List!C:C,0),FALSE),1,0)</f>
        <v>1</v>
      </c>
      <c r="AA425" s="86">
        <f t="shared" si="15"/>
        <v>2.068703492</v>
      </c>
    </row>
    <row r="426" spans="2:27" x14ac:dyDescent="0.25">
      <c r="B426" s="7">
        <v>421</v>
      </c>
      <c r="C426" s="7" t="s">
        <v>1282</v>
      </c>
      <c r="D426" s="7" t="s">
        <v>1283</v>
      </c>
      <c r="E426" s="7" t="s">
        <v>1281</v>
      </c>
      <c r="F426" s="7" t="s">
        <v>1132</v>
      </c>
      <c r="G426" s="7" t="s">
        <v>34</v>
      </c>
      <c r="H426" s="7" t="s">
        <v>715</v>
      </c>
      <c r="I426" s="7" t="s">
        <v>291</v>
      </c>
      <c r="J426" s="7" t="s">
        <v>216</v>
      </c>
      <c r="K426" s="7" t="s">
        <v>217</v>
      </c>
      <c r="L426" s="7" t="s">
        <v>5</v>
      </c>
      <c r="M426" s="13">
        <v>367</v>
      </c>
      <c r="N426" s="13">
        <v>73050</v>
      </c>
      <c r="O426" s="7">
        <v>1</v>
      </c>
      <c r="P426" s="14">
        <v>0</v>
      </c>
      <c r="Q426" s="14">
        <v>2.0040565080000001</v>
      </c>
      <c r="R426" s="15">
        <v>0</v>
      </c>
      <c r="S426" s="7" t="s">
        <v>39</v>
      </c>
      <c r="T426" s="7" t="s">
        <v>39</v>
      </c>
      <c r="U426" s="16" t="s">
        <v>39</v>
      </c>
      <c r="V426" s="16" t="s">
        <v>218</v>
      </c>
      <c r="W426" s="16" t="s">
        <v>292</v>
      </c>
      <c r="X426" s="17">
        <v>1</v>
      </c>
      <c r="Y426" s="84">
        <f t="shared" si="14"/>
        <v>73050</v>
      </c>
      <c r="Z426" s="75">
        <f>IF(IFERROR(MATCH(E426,CONV_CAISO_Gen_List!C:C,0),FALSE),1,0)</f>
        <v>1</v>
      </c>
      <c r="AA426" s="86">
        <f t="shared" si="15"/>
        <v>2.0040565080000001</v>
      </c>
    </row>
    <row r="427" spans="2:27" x14ac:dyDescent="0.25">
      <c r="B427" s="7">
        <v>422</v>
      </c>
      <c r="C427" s="7" t="s">
        <v>1284</v>
      </c>
      <c r="D427" s="7" t="s">
        <v>229</v>
      </c>
      <c r="E427" s="7" t="s">
        <v>1267</v>
      </c>
      <c r="F427" s="7" t="s">
        <v>1132</v>
      </c>
      <c r="G427" s="7" t="s">
        <v>34</v>
      </c>
      <c r="H427" s="7" t="s">
        <v>94</v>
      </c>
      <c r="I427" s="7" t="s">
        <v>1136</v>
      </c>
      <c r="J427" s="7" t="s">
        <v>216</v>
      </c>
      <c r="K427" s="7" t="s">
        <v>217</v>
      </c>
      <c r="L427" s="7" t="s">
        <v>5</v>
      </c>
      <c r="M427" s="13">
        <v>8037</v>
      </c>
      <c r="N427" s="13">
        <v>73050</v>
      </c>
      <c r="O427" s="7">
        <v>1</v>
      </c>
      <c r="P427" s="14">
        <v>0</v>
      </c>
      <c r="Q427" s="14">
        <v>0.88010057100000005</v>
      </c>
      <c r="R427" s="15">
        <v>0</v>
      </c>
      <c r="S427" s="7" t="s">
        <v>39</v>
      </c>
      <c r="T427" s="7" t="s">
        <v>39</v>
      </c>
      <c r="U427" s="16" t="s">
        <v>39</v>
      </c>
      <c r="V427" s="16" t="s">
        <v>218</v>
      </c>
      <c r="W427" s="16" t="s">
        <v>41</v>
      </c>
      <c r="X427" s="17">
        <v>1</v>
      </c>
      <c r="Y427" s="84">
        <f t="shared" si="14"/>
        <v>73050</v>
      </c>
      <c r="Z427" s="75">
        <f>IF(IFERROR(MATCH(E427,CONV_CAISO_Gen_List!C:C,0),FALSE),1,0)</f>
        <v>1</v>
      </c>
      <c r="AA427" s="86">
        <f t="shared" si="15"/>
        <v>0.88010057100000005</v>
      </c>
    </row>
    <row r="428" spans="2:27" x14ac:dyDescent="0.25">
      <c r="B428" s="7">
        <v>423</v>
      </c>
      <c r="C428" s="7" t="s">
        <v>1285</v>
      </c>
      <c r="D428" s="7" t="s">
        <v>1286</v>
      </c>
      <c r="E428" s="7" t="s">
        <v>1287</v>
      </c>
      <c r="F428" s="7" t="s">
        <v>1132</v>
      </c>
      <c r="G428" s="7" t="s">
        <v>34</v>
      </c>
      <c r="H428" s="7" t="s">
        <v>364</v>
      </c>
      <c r="I428" s="7" t="s">
        <v>84</v>
      </c>
      <c r="J428" s="7" t="s">
        <v>216</v>
      </c>
      <c r="K428" s="7" t="s">
        <v>217</v>
      </c>
      <c r="L428" s="7" t="s">
        <v>5</v>
      </c>
      <c r="M428" s="13">
        <v>3289</v>
      </c>
      <c r="N428" s="13">
        <v>73050</v>
      </c>
      <c r="O428" s="7">
        <v>1</v>
      </c>
      <c r="P428" s="14">
        <v>0</v>
      </c>
      <c r="Q428" s="14">
        <v>7.0944399999999996</v>
      </c>
      <c r="R428" s="15">
        <v>0</v>
      </c>
      <c r="S428" s="7" t="s">
        <v>39</v>
      </c>
      <c r="T428" s="7" t="s">
        <v>39</v>
      </c>
      <c r="U428" s="16" t="s">
        <v>39</v>
      </c>
      <c r="V428" s="16" t="s">
        <v>218</v>
      </c>
      <c r="W428" s="16" t="s">
        <v>84</v>
      </c>
      <c r="X428" s="17">
        <v>1</v>
      </c>
      <c r="Y428" s="84">
        <f t="shared" si="14"/>
        <v>73050</v>
      </c>
      <c r="Z428" s="75">
        <f>IF(IFERROR(MATCH(E428,CONV_CAISO_Gen_List!C:C,0),FALSE),1,0)</f>
        <v>1</v>
      </c>
      <c r="AA428" s="86">
        <f t="shared" si="15"/>
        <v>7.0944399999999996</v>
      </c>
    </row>
    <row r="429" spans="2:27" x14ac:dyDescent="0.25">
      <c r="B429" s="7">
        <v>424</v>
      </c>
      <c r="C429" s="7" t="s">
        <v>1288</v>
      </c>
      <c r="D429" s="7" t="s">
        <v>1289</v>
      </c>
      <c r="E429" s="7" t="s">
        <v>1194</v>
      </c>
      <c r="F429" s="7" t="s">
        <v>1132</v>
      </c>
      <c r="G429" s="7" t="s">
        <v>34</v>
      </c>
      <c r="H429" s="7" t="s">
        <v>208</v>
      </c>
      <c r="I429" s="7" t="s">
        <v>209</v>
      </c>
      <c r="J429" s="7" t="s">
        <v>216</v>
      </c>
      <c r="K429" s="7" t="s">
        <v>217</v>
      </c>
      <c r="L429" s="7" t="s">
        <v>5</v>
      </c>
      <c r="M429" s="13">
        <v>30072</v>
      </c>
      <c r="N429" s="13">
        <v>44681</v>
      </c>
      <c r="O429" s="7">
        <v>1</v>
      </c>
      <c r="P429" s="14">
        <v>0.35</v>
      </c>
      <c r="Q429" s="14">
        <v>1.8</v>
      </c>
      <c r="R429" s="15">
        <v>0.58708414900000006</v>
      </c>
      <c r="S429" s="7" t="s">
        <v>39</v>
      </c>
      <c r="T429" s="7" t="s">
        <v>39</v>
      </c>
      <c r="U429" s="16" t="s">
        <v>39</v>
      </c>
      <c r="V429" s="16" t="s">
        <v>218</v>
      </c>
      <c r="W429" s="16" t="s">
        <v>41</v>
      </c>
      <c r="X429" s="17">
        <v>1</v>
      </c>
      <c r="Y429" s="84">
        <f t="shared" si="14"/>
        <v>73050</v>
      </c>
      <c r="Z429" s="75">
        <f>IF(IFERROR(MATCH(E429,CONV_CAISO_Gen_List!C:C,0),FALSE),1,0)</f>
        <v>1</v>
      </c>
      <c r="AA429" s="86">
        <f t="shared" si="15"/>
        <v>1.8</v>
      </c>
    </row>
    <row r="430" spans="2:27" x14ac:dyDescent="0.25">
      <c r="B430" s="7">
        <v>425</v>
      </c>
      <c r="C430" s="7" t="s">
        <v>1290</v>
      </c>
      <c r="D430" s="7" t="s">
        <v>1291</v>
      </c>
      <c r="E430" s="7" t="s">
        <v>1194</v>
      </c>
      <c r="F430" s="7" t="s">
        <v>1132</v>
      </c>
      <c r="G430" s="7" t="s">
        <v>34</v>
      </c>
      <c r="H430" s="7" t="s">
        <v>208</v>
      </c>
      <c r="I430" s="7" t="s">
        <v>209</v>
      </c>
      <c r="J430" s="7" t="s">
        <v>216</v>
      </c>
      <c r="K430" s="7" t="s">
        <v>217</v>
      </c>
      <c r="L430" s="7" t="s">
        <v>5</v>
      </c>
      <c r="M430" s="13">
        <v>30511</v>
      </c>
      <c r="N430" s="13">
        <v>46947</v>
      </c>
      <c r="O430" s="7">
        <v>1</v>
      </c>
      <c r="P430" s="14">
        <v>0.94799999999999995</v>
      </c>
      <c r="Q430" s="14">
        <v>1.57</v>
      </c>
      <c r="R430" s="15">
        <v>0.189054583</v>
      </c>
      <c r="S430" s="7" t="s">
        <v>39</v>
      </c>
      <c r="T430" s="7" t="s">
        <v>39</v>
      </c>
      <c r="U430" s="16" t="s">
        <v>39</v>
      </c>
      <c r="V430" s="16" t="s">
        <v>218</v>
      </c>
      <c r="W430" s="16" t="s">
        <v>41</v>
      </c>
      <c r="X430" s="17">
        <v>1</v>
      </c>
      <c r="Y430" s="84">
        <f t="shared" si="14"/>
        <v>73050</v>
      </c>
      <c r="Z430" s="75">
        <f>IF(IFERROR(MATCH(E430,CONV_CAISO_Gen_List!C:C,0),FALSE),1,0)</f>
        <v>1</v>
      </c>
      <c r="AA430" s="86">
        <f t="shared" si="15"/>
        <v>1.57</v>
      </c>
    </row>
    <row r="431" spans="2:27" x14ac:dyDescent="0.25">
      <c r="B431" s="7">
        <v>426</v>
      </c>
      <c r="C431" s="7" t="s">
        <v>1292</v>
      </c>
      <c r="D431" s="7" t="s">
        <v>1293</v>
      </c>
      <c r="E431" s="7" t="s">
        <v>1294</v>
      </c>
      <c r="F431" s="7" t="s">
        <v>1132</v>
      </c>
      <c r="G431" s="7" t="s">
        <v>34</v>
      </c>
      <c r="H431" s="7" t="s">
        <v>83</v>
      </c>
      <c r="I431" s="7" t="s">
        <v>95</v>
      </c>
      <c r="J431" s="7" t="s">
        <v>216</v>
      </c>
      <c r="K431" s="7" t="s">
        <v>217</v>
      </c>
      <c r="L431" s="7" t="s">
        <v>5</v>
      </c>
      <c r="M431" s="13">
        <v>30590</v>
      </c>
      <c r="N431" s="13">
        <v>73050</v>
      </c>
      <c r="O431" s="7">
        <v>1</v>
      </c>
      <c r="P431" s="14">
        <v>3.5000000000000003E-2</v>
      </c>
      <c r="Q431" s="14">
        <v>0</v>
      </c>
      <c r="R431" s="15">
        <v>0</v>
      </c>
      <c r="S431" s="7" t="s">
        <v>39</v>
      </c>
      <c r="T431" s="7" t="s">
        <v>39</v>
      </c>
      <c r="U431" s="16" t="s">
        <v>39</v>
      </c>
      <c r="V431" s="16" t="s">
        <v>218</v>
      </c>
      <c r="W431" s="16" t="s">
        <v>95</v>
      </c>
      <c r="X431" s="17">
        <v>1</v>
      </c>
      <c r="Y431" s="84">
        <f t="shared" si="14"/>
        <v>73050</v>
      </c>
      <c r="Z431" s="75">
        <f>IF(IFERROR(MATCH(E431,CONV_CAISO_Gen_List!C:C,0),FALSE),1,0)</f>
        <v>1</v>
      </c>
      <c r="AA431" s="86">
        <f t="shared" si="15"/>
        <v>0</v>
      </c>
    </row>
    <row r="432" spans="2:27" x14ac:dyDescent="0.25">
      <c r="B432" s="7">
        <v>427</v>
      </c>
      <c r="C432" s="7" t="s">
        <v>1295</v>
      </c>
      <c r="D432" s="7" t="s">
        <v>1296</v>
      </c>
      <c r="E432" s="7" t="s">
        <v>1297</v>
      </c>
      <c r="F432" s="7" t="s">
        <v>1132</v>
      </c>
      <c r="G432" s="7" t="s">
        <v>34</v>
      </c>
      <c r="H432" s="7" t="s">
        <v>715</v>
      </c>
      <c r="I432" s="7" t="s">
        <v>291</v>
      </c>
      <c r="J432" s="7" t="s">
        <v>216</v>
      </c>
      <c r="K432" s="7" t="s">
        <v>217</v>
      </c>
      <c r="L432" s="7" t="s">
        <v>5</v>
      </c>
      <c r="M432" s="13">
        <v>30498</v>
      </c>
      <c r="N432" s="13">
        <v>73050</v>
      </c>
      <c r="O432" s="7">
        <v>1</v>
      </c>
      <c r="P432" s="14">
        <v>0.17799999999999999</v>
      </c>
      <c r="Q432" s="14">
        <v>0.4</v>
      </c>
      <c r="R432" s="15">
        <v>0.25652865400000002</v>
      </c>
      <c r="S432" s="7" t="s">
        <v>39</v>
      </c>
      <c r="T432" s="7" t="s">
        <v>39</v>
      </c>
      <c r="U432" s="16" t="s">
        <v>39</v>
      </c>
      <c r="V432" s="16" t="s">
        <v>218</v>
      </c>
      <c r="W432" s="16" t="s">
        <v>292</v>
      </c>
      <c r="X432" s="17">
        <v>1</v>
      </c>
      <c r="Y432" s="84">
        <f t="shared" si="14"/>
        <v>73050</v>
      </c>
      <c r="Z432" s="75">
        <f>IF(IFERROR(MATCH(E432,CONV_CAISO_Gen_List!C:C,0),FALSE),1,0)</f>
        <v>1</v>
      </c>
      <c r="AA432" s="86">
        <f t="shared" si="15"/>
        <v>0.4</v>
      </c>
    </row>
    <row r="433" spans="2:27" x14ac:dyDescent="0.25">
      <c r="B433" s="7">
        <v>428</v>
      </c>
      <c r="C433" s="7" t="s">
        <v>1298</v>
      </c>
      <c r="D433" s="7" t="s">
        <v>1299</v>
      </c>
      <c r="E433" s="7"/>
      <c r="F433" s="7" t="s">
        <v>1132</v>
      </c>
      <c r="G433" s="7" t="s">
        <v>34</v>
      </c>
      <c r="H433" s="7" t="s">
        <v>94</v>
      </c>
      <c r="I433" s="7" t="s">
        <v>1136</v>
      </c>
      <c r="J433" s="7" t="s">
        <v>216</v>
      </c>
      <c r="K433" s="7" t="s">
        <v>217</v>
      </c>
      <c r="L433" s="7" t="s">
        <v>5</v>
      </c>
      <c r="M433" s="13">
        <v>30972</v>
      </c>
      <c r="N433" s="13">
        <v>41928</v>
      </c>
      <c r="O433" s="7">
        <v>1</v>
      </c>
      <c r="P433" s="14">
        <v>0.125</v>
      </c>
      <c r="Q433" s="14">
        <v>0.72</v>
      </c>
      <c r="R433" s="15">
        <v>0.65753424699999996</v>
      </c>
      <c r="S433" s="7" t="s">
        <v>39</v>
      </c>
      <c r="T433" s="7" t="s">
        <v>39</v>
      </c>
      <c r="U433" s="16" t="s">
        <v>39</v>
      </c>
      <c r="V433" s="16" t="s">
        <v>218</v>
      </c>
      <c r="W433" s="16" t="s">
        <v>41</v>
      </c>
      <c r="X433" s="17">
        <v>1</v>
      </c>
      <c r="Y433" s="84">
        <f t="shared" si="14"/>
        <v>73050</v>
      </c>
      <c r="Z433" s="75">
        <f>IF(IFERROR(MATCH(E433,CONV_CAISO_Gen_List!C:C,0),FALSE),1,0)</f>
        <v>0</v>
      </c>
      <c r="AA433" s="86">
        <f t="shared" si="15"/>
        <v>0.72</v>
      </c>
    </row>
    <row r="434" spans="2:27" x14ac:dyDescent="0.25">
      <c r="B434" s="7">
        <v>429</v>
      </c>
      <c r="C434" s="7" t="s">
        <v>1300</v>
      </c>
      <c r="D434" s="7" t="s">
        <v>1301</v>
      </c>
      <c r="E434" s="7" t="s">
        <v>1302</v>
      </c>
      <c r="F434" s="7" t="s">
        <v>1132</v>
      </c>
      <c r="G434" s="7" t="s">
        <v>34</v>
      </c>
      <c r="H434" s="7" t="s">
        <v>94</v>
      </c>
      <c r="I434" s="7" t="s">
        <v>1136</v>
      </c>
      <c r="J434" s="7" t="s">
        <v>216</v>
      </c>
      <c r="K434" s="7" t="s">
        <v>217</v>
      </c>
      <c r="L434" s="7" t="s">
        <v>5</v>
      </c>
      <c r="M434" s="13">
        <v>30956</v>
      </c>
      <c r="N434" s="13">
        <v>41912</v>
      </c>
      <c r="O434" s="7">
        <v>0</v>
      </c>
      <c r="P434" s="14">
        <v>1.25</v>
      </c>
      <c r="Q434" s="14">
        <v>5.49</v>
      </c>
      <c r="R434" s="15">
        <v>0.50136986299999997</v>
      </c>
      <c r="S434" s="7" t="s">
        <v>39</v>
      </c>
      <c r="T434" s="7" t="s">
        <v>39</v>
      </c>
      <c r="U434" s="16" t="s">
        <v>39</v>
      </c>
      <c r="V434" s="16" t="s">
        <v>218</v>
      </c>
      <c r="W434" s="16" t="s">
        <v>41</v>
      </c>
      <c r="X434" s="17">
        <v>1</v>
      </c>
      <c r="Y434" s="84">
        <f t="shared" si="14"/>
        <v>41912</v>
      </c>
      <c r="Z434" s="75">
        <f>IF(IFERROR(MATCH(E434,CONV_CAISO_Gen_List!C:C,0),FALSE),1,0)</f>
        <v>1</v>
      </c>
      <c r="AA434" s="86">
        <f t="shared" si="15"/>
        <v>5.49</v>
      </c>
    </row>
    <row r="435" spans="2:27" x14ac:dyDescent="0.25">
      <c r="B435" s="7">
        <v>430</v>
      </c>
      <c r="C435" s="7" t="s">
        <v>1303</v>
      </c>
      <c r="D435" s="7" t="s">
        <v>1304</v>
      </c>
      <c r="E435" s="7" t="s">
        <v>1305</v>
      </c>
      <c r="F435" s="7" t="s">
        <v>1132</v>
      </c>
      <c r="G435" s="7" t="s">
        <v>34</v>
      </c>
      <c r="H435" s="7" t="s">
        <v>849</v>
      </c>
      <c r="I435" s="7" t="s">
        <v>1171</v>
      </c>
      <c r="J435" s="7" t="s">
        <v>216</v>
      </c>
      <c r="K435" s="7" t="s">
        <v>217</v>
      </c>
      <c r="L435" s="7" t="s">
        <v>5</v>
      </c>
      <c r="M435" s="13">
        <v>31513</v>
      </c>
      <c r="N435" s="13">
        <v>42470</v>
      </c>
      <c r="O435" s="7">
        <v>0</v>
      </c>
      <c r="P435" s="14">
        <v>1</v>
      </c>
      <c r="Q435" s="14">
        <v>4.01</v>
      </c>
      <c r="R435" s="15">
        <v>0.45776255700000001</v>
      </c>
      <c r="S435" s="7" t="s">
        <v>39</v>
      </c>
      <c r="T435" s="7" t="s">
        <v>39</v>
      </c>
      <c r="U435" s="16" t="s">
        <v>39</v>
      </c>
      <c r="V435" s="16" t="s">
        <v>218</v>
      </c>
      <c r="W435" s="16" t="s">
        <v>851</v>
      </c>
      <c r="X435" s="17">
        <v>1</v>
      </c>
      <c r="Y435" s="84">
        <f t="shared" si="14"/>
        <v>42470</v>
      </c>
      <c r="Z435" s="75">
        <f>IF(IFERROR(MATCH(E435,CONV_CAISO_Gen_List!C:C,0),FALSE),1,0)</f>
        <v>1</v>
      </c>
      <c r="AA435" s="86">
        <f t="shared" si="15"/>
        <v>4.01</v>
      </c>
    </row>
    <row r="436" spans="2:27" x14ac:dyDescent="0.25">
      <c r="B436" s="7">
        <v>431</v>
      </c>
      <c r="C436" s="7" t="s">
        <v>1306</v>
      </c>
      <c r="D436" s="7" t="s">
        <v>1307</v>
      </c>
      <c r="E436" s="7"/>
      <c r="F436" s="7" t="s">
        <v>1132</v>
      </c>
      <c r="G436" s="7" t="s">
        <v>34</v>
      </c>
      <c r="H436" s="7" t="s">
        <v>849</v>
      </c>
      <c r="I436" s="7" t="s">
        <v>1171</v>
      </c>
      <c r="J436" s="7" t="s">
        <v>216</v>
      </c>
      <c r="K436" s="7" t="s">
        <v>217</v>
      </c>
      <c r="L436" s="7" t="s">
        <v>5</v>
      </c>
      <c r="M436" s="13">
        <v>32175</v>
      </c>
      <c r="N436" s="13">
        <v>43132</v>
      </c>
      <c r="O436" s="7">
        <v>0</v>
      </c>
      <c r="P436" s="14">
        <v>0.3</v>
      </c>
      <c r="Q436" s="14">
        <v>0.5</v>
      </c>
      <c r="R436" s="15">
        <v>0.190258752</v>
      </c>
      <c r="S436" s="7" t="s">
        <v>39</v>
      </c>
      <c r="T436" s="7" t="s">
        <v>39</v>
      </c>
      <c r="U436" s="16" t="s">
        <v>39</v>
      </c>
      <c r="V436" s="16" t="s">
        <v>218</v>
      </c>
      <c r="W436" s="16" t="s">
        <v>851</v>
      </c>
      <c r="X436" s="17">
        <v>1</v>
      </c>
      <c r="Y436" s="84">
        <f t="shared" si="14"/>
        <v>43132</v>
      </c>
      <c r="Z436" s="75">
        <f>IF(IFERROR(MATCH(E436,CONV_CAISO_Gen_List!C:C,0),FALSE),1,0)</f>
        <v>0</v>
      </c>
      <c r="AA436" s="86">
        <f t="shared" si="15"/>
        <v>0.5</v>
      </c>
    </row>
    <row r="437" spans="2:27" x14ac:dyDescent="0.25">
      <c r="B437" s="7">
        <v>432</v>
      </c>
      <c r="C437" s="7" t="s">
        <v>1308</v>
      </c>
      <c r="D437" s="7" t="s">
        <v>1309</v>
      </c>
      <c r="E437" s="7" t="s">
        <v>1310</v>
      </c>
      <c r="F437" s="7" t="s">
        <v>1132</v>
      </c>
      <c r="G437" s="7" t="s">
        <v>34</v>
      </c>
      <c r="H437" s="7" t="s">
        <v>94</v>
      </c>
      <c r="I437" s="7" t="s">
        <v>1136</v>
      </c>
      <c r="J437" s="7" t="s">
        <v>216</v>
      </c>
      <c r="K437" s="7" t="s">
        <v>217</v>
      </c>
      <c r="L437" s="7" t="s">
        <v>5</v>
      </c>
      <c r="M437" s="13">
        <v>32067</v>
      </c>
      <c r="N437" s="13">
        <v>43024</v>
      </c>
      <c r="O437" s="7">
        <v>1</v>
      </c>
      <c r="P437" s="14">
        <v>4.9749999999999996</v>
      </c>
      <c r="Q437" s="14">
        <v>16.510000000000002</v>
      </c>
      <c r="R437" s="15">
        <v>0.37883481299999999</v>
      </c>
      <c r="S437" s="7" t="s">
        <v>39</v>
      </c>
      <c r="T437" s="7" t="s">
        <v>39</v>
      </c>
      <c r="U437" s="16" t="s">
        <v>39</v>
      </c>
      <c r="V437" s="16" t="s">
        <v>218</v>
      </c>
      <c r="W437" s="16" t="s">
        <v>41</v>
      </c>
      <c r="X437" s="17">
        <v>1</v>
      </c>
      <c r="Y437" s="84">
        <f t="shared" si="14"/>
        <v>73050</v>
      </c>
      <c r="Z437" s="75">
        <f>IF(IFERROR(MATCH(E437,CONV_CAISO_Gen_List!C:C,0),FALSE),1,0)</f>
        <v>1</v>
      </c>
      <c r="AA437" s="86">
        <f t="shared" si="15"/>
        <v>16.510000000000002</v>
      </c>
    </row>
    <row r="438" spans="2:27" x14ac:dyDescent="0.25">
      <c r="B438" s="7">
        <v>433</v>
      </c>
      <c r="C438" s="7" t="s">
        <v>1311</v>
      </c>
      <c r="D438" s="7" t="s">
        <v>1312</v>
      </c>
      <c r="E438" s="7" t="s">
        <v>1313</v>
      </c>
      <c r="F438" s="7" t="s">
        <v>1132</v>
      </c>
      <c r="G438" s="7" t="s">
        <v>34</v>
      </c>
      <c r="H438" s="7" t="s">
        <v>364</v>
      </c>
      <c r="I438" s="7" t="s">
        <v>84</v>
      </c>
      <c r="J438" s="7" t="s">
        <v>216</v>
      </c>
      <c r="K438" s="7" t="s">
        <v>217</v>
      </c>
      <c r="L438" s="7" t="s">
        <v>5</v>
      </c>
      <c r="M438" s="13">
        <v>32834</v>
      </c>
      <c r="N438" s="13">
        <v>43790</v>
      </c>
      <c r="O438" s="7">
        <v>1</v>
      </c>
      <c r="P438" s="14">
        <v>0.35</v>
      </c>
      <c r="Q438" s="14">
        <v>1.17</v>
      </c>
      <c r="R438" s="15">
        <v>0.38160469699999999</v>
      </c>
      <c r="S438" s="7" t="s">
        <v>39</v>
      </c>
      <c r="T438" s="7" t="s">
        <v>39</v>
      </c>
      <c r="U438" s="16" t="s">
        <v>39</v>
      </c>
      <c r="V438" s="16" t="s">
        <v>218</v>
      </c>
      <c r="W438" s="16" t="s">
        <v>84</v>
      </c>
      <c r="X438" s="17">
        <v>1</v>
      </c>
      <c r="Y438" s="84">
        <f t="shared" si="14"/>
        <v>73050</v>
      </c>
      <c r="Z438" s="75">
        <f>IF(IFERROR(MATCH(E438,CONV_CAISO_Gen_List!C:C,0),FALSE),1,0)</f>
        <v>1</v>
      </c>
      <c r="AA438" s="86">
        <f t="shared" si="15"/>
        <v>1.17</v>
      </c>
    </row>
    <row r="439" spans="2:27" x14ac:dyDescent="0.25">
      <c r="B439" s="7">
        <v>434</v>
      </c>
      <c r="C439" s="7" t="s">
        <v>1314</v>
      </c>
      <c r="D439" s="7" t="s">
        <v>1315</v>
      </c>
      <c r="E439" s="7"/>
      <c r="F439" s="7" t="s">
        <v>1132</v>
      </c>
      <c r="G439" s="7" t="s">
        <v>34</v>
      </c>
      <c r="H439" s="7" t="s">
        <v>208</v>
      </c>
      <c r="I439" s="7" t="s">
        <v>209</v>
      </c>
      <c r="J439" s="7" t="s">
        <v>216</v>
      </c>
      <c r="K439" s="7" t="s">
        <v>217</v>
      </c>
      <c r="L439" s="7" t="s">
        <v>5</v>
      </c>
      <c r="M439" s="13">
        <v>31527</v>
      </c>
      <c r="N439" s="13">
        <v>42680</v>
      </c>
      <c r="O439" s="7">
        <v>1</v>
      </c>
      <c r="P439" s="14">
        <v>0.155</v>
      </c>
      <c r="Q439" s="14">
        <v>0.46</v>
      </c>
      <c r="R439" s="15">
        <v>0.338783326</v>
      </c>
      <c r="S439" s="7" t="s">
        <v>39</v>
      </c>
      <c r="T439" s="7" t="s">
        <v>39</v>
      </c>
      <c r="U439" s="16" t="s">
        <v>39</v>
      </c>
      <c r="V439" s="16" t="s">
        <v>218</v>
      </c>
      <c r="W439" s="16" t="s">
        <v>41</v>
      </c>
      <c r="X439" s="17">
        <v>1</v>
      </c>
      <c r="Y439" s="84">
        <f t="shared" si="14"/>
        <v>73050</v>
      </c>
      <c r="Z439" s="75">
        <f>IF(IFERROR(MATCH(E439,CONV_CAISO_Gen_List!C:C,0),FALSE),1,0)</f>
        <v>0</v>
      </c>
      <c r="AA439" s="86">
        <f t="shared" si="15"/>
        <v>0.46</v>
      </c>
    </row>
    <row r="440" spans="2:27" x14ac:dyDescent="0.25">
      <c r="B440" s="7">
        <v>435</v>
      </c>
      <c r="C440" s="7" t="s">
        <v>1316</v>
      </c>
      <c r="D440" s="7" t="s">
        <v>1317</v>
      </c>
      <c r="E440" s="7"/>
      <c r="F440" s="7" t="s">
        <v>1132</v>
      </c>
      <c r="G440" s="7" t="s">
        <v>34</v>
      </c>
      <c r="H440" s="7" t="s">
        <v>94</v>
      </c>
      <c r="I440" s="7" t="s">
        <v>1136</v>
      </c>
      <c r="J440" s="7" t="s">
        <v>216</v>
      </c>
      <c r="K440" s="7" t="s">
        <v>217</v>
      </c>
      <c r="L440" s="7" t="s">
        <v>5</v>
      </c>
      <c r="M440" s="13">
        <v>30972</v>
      </c>
      <c r="N440" s="13">
        <v>42083</v>
      </c>
      <c r="O440" s="7">
        <v>1</v>
      </c>
      <c r="P440" s="14">
        <v>2.5000000000000001E-2</v>
      </c>
      <c r="Q440" s="14">
        <v>0</v>
      </c>
      <c r="R440" s="15">
        <v>0</v>
      </c>
      <c r="S440" s="7" t="s">
        <v>39</v>
      </c>
      <c r="T440" s="7" t="s">
        <v>39</v>
      </c>
      <c r="U440" s="16" t="s">
        <v>39</v>
      </c>
      <c r="V440" s="16" t="s">
        <v>218</v>
      </c>
      <c r="W440" s="16" t="s">
        <v>41</v>
      </c>
      <c r="X440" s="17">
        <v>1</v>
      </c>
      <c r="Y440" s="84">
        <f t="shared" si="14"/>
        <v>73050</v>
      </c>
      <c r="Z440" s="75">
        <f>IF(IFERROR(MATCH(E440,CONV_CAISO_Gen_List!C:C,0),FALSE),1,0)</f>
        <v>0</v>
      </c>
      <c r="AA440" s="86">
        <f t="shared" si="15"/>
        <v>0</v>
      </c>
    </row>
    <row r="441" spans="2:27" x14ac:dyDescent="0.25">
      <c r="B441" s="7">
        <v>436</v>
      </c>
      <c r="C441" s="7" t="s">
        <v>1318</v>
      </c>
      <c r="D441" s="7" t="s">
        <v>1319</v>
      </c>
      <c r="E441" s="7" t="s">
        <v>1313</v>
      </c>
      <c r="F441" s="7" t="s">
        <v>1132</v>
      </c>
      <c r="G441" s="7" t="s">
        <v>34</v>
      </c>
      <c r="H441" s="7" t="s">
        <v>83</v>
      </c>
      <c r="I441" s="7" t="s">
        <v>84</v>
      </c>
      <c r="J441" s="7" t="s">
        <v>216</v>
      </c>
      <c r="K441" s="7" t="s">
        <v>217</v>
      </c>
      <c r="L441" s="7" t="s">
        <v>5</v>
      </c>
      <c r="M441" s="13">
        <v>33215</v>
      </c>
      <c r="N441" s="13">
        <v>44172</v>
      </c>
      <c r="O441" s="7">
        <v>1</v>
      </c>
      <c r="P441" s="14">
        <v>11.95</v>
      </c>
      <c r="Q441" s="14">
        <v>41.21</v>
      </c>
      <c r="R441" s="15">
        <v>0.39366844299999998</v>
      </c>
      <c r="S441" s="7" t="s">
        <v>39</v>
      </c>
      <c r="T441" s="7" t="s">
        <v>39</v>
      </c>
      <c r="U441" s="16" t="s">
        <v>39</v>
      </c>
      <c r="V441" s="16" t="s">
        <v>218</v>
      </c>
      <c r="W441" s="16" t="s">
        <v>84</v>
      </c>
      <c r="X441" s="17">
        <v>1</v>
      </c>
      <c r="Y441" s="84">
        <f t="shared" si="14"/>
        <v>73050</v>
      </c>
      <c r="Z441" s="75">
        <f>IF(IFERROR(MATCH(E441,CONV_CAISO_Gen_List!C:C,0),FALSE),1,0)</f>
        <v>1</v>
      </c>
      <c r="AA441" s="86">
        <f t="shared" si="15"/>
        <v>41.21</v>
      </c>
    </row>
    <row r="442" spans="2:27" x14ac:dyDescent="0.25">
      <c r="B442" s="7">
        <v>437</v>
      </c>
      <c r="C442" s="7" t="s">
        <v>1320</v>
      </c>
      <c r="D442" s="7" t="s">
        <v>1321</v>
      </c>
      <c r="E442" s="7" t="s">
        <v>1322</v>
      </c>
      <c r="F442" s="7" t="s">
        <v>1132</v>
      </c>
      <c r="G442" s="7" t="s">
        <v>34</v>
      </c>
      <c r="H442" s="7" t="s">
        <v>94</v>
      </c>
      <c r="I442" s="7" t="s">
        <v>1136</v>
      </c>
      <c r="J442" s="7" t="s">
        <v>216</v>
      </c>
      <c r="K442" s="7" t="s">
        <v>217</v>
      </c>
      <c r="L442" s="7" t="s">
        <v>5</v>
      </c>
      <c r="M442" s="13">
        <v>31869</v>
      </c>
      <c r="N442" s="13">
        <v>42826</v>
      </c>
      <c r="O442" s="7">
        <v>1</v>
      </c>
      <c r="P442" s="14">
        <v>0.2</v>
      </c>
      <c r="Q442" s="14">
        <v>1.05</v>
      </c>
      <c r="R442" s="15">
        <v>0.59931506800000001</v>
      </c>
      <c r="S442" s="7" t="s">
        <v>39</v>
      </c>
      <c r="T442" s="7" t="s">
        <v>39</v>
      </c>
      <c r="U442" s="16" t="s">
        <v>39</v>
      </c>
      <c r="V442" s="16" t="s">
        <v>218</v>
      </c>
      <c r="W442" s="16" t="s">
        <v>41</v>
      </c>
      <c r="X442" s="17">
        <v>1</v>
      </c>
      <c r="Y442" s="84">
        <f t="shared" si="14"/>
        <v>73050</v>
      </c>
      <c r="Z442" s="75">
        <f>IF(IFERROR(MATCH(E442,CONV_CAISO_Gen_List!C:C,0),FALSE),1,0)</f>
        <v>1</v>
      </c>
      <c r="AA442" s="86">
        <f t="shared" si="15"/>
        <v>1.05</v>
      </c>
    </row>
    <row r="443" spans="2:27" x14ac:dyDescent="0.25">
      <c r="B443" s="7">
        <v>438</v>
      </c>
      <c r="C443" s="7" t="s">
        <v>1323</v>
      </c>
      <c r="D443" s="7" t="s">
        <v>1324</v>
      </c>
      <c r="E443" s="7"/>
      <c r="F443" s="7" t="s">
        <v>1132</v>
      </c>
      <c r="G443" s="7" t="s">
        <v>34</v>
      </c>
      <c r="H443" s="7" t="s">
        <v>94</v>
      </c>
      <c r="I443" s="7" t="s">
        <v>1136</v>
      </c>
      <c r="J443" s="7" t="s">
        <v>216</v>
      </c>
      <c r="K443" s="7" t="s">
        <v>217</v>
      </c>
      <c r="L443" s="7" t="s">
        <v>5</v>
      </c>
      <c r="M443" s="13">
        <v>31880</v>
      </c>
      <c r="N443" s="13">
        <v>42170</v>
      </c>
      <c r="O443" s="7">
        <v>1</v>
      </c>
      <c r="P443" s="14">
        <v>0.52</v>
      </c>
      <c r="Q443" s="14">
        <v>0.73</v>
      </c>
      <c r="R443" s="15">
        <v>0.16025640999999999</v>
      </c>
      <c r="S443" s="7" t="s">
        <v>39</v>
      </c>
      <c r="T443" s="7" t="s">
        <v>39</v>
      </c>
      <c r="U443" s="16" t="s">
        <v>39</v>
      </c>
      <c r="V443" s="16" t="s">
        <v>218</v>
      </c>
      <c r="W443" s="16" t="s">
        <v>41</v>
      </c>
      <c r="X443" s="17">
        <v>1</v>
      </c>
      <c r="Y443" s="84">
        <f t="shared" si="14"/>
        <v>73050</v>
      </c>
      <c r="Z443" s="75">
        <f>IF(IFERROR(MATCH(E443,CONV_CAISO_Gen_List!C:C,0),FALSE),1,0)</f>
        <v>0</v>
      </c>
      <c r="AA443" s="86">
        <f t="shared" si="15"/>
        <v>0.73</v>
      </c>
    </row>
    <row r="444" spans="2:27" x14ac:dyDescent="0.25">
      <c r="B444" s="7">
        <v>439</v>
      </c>
      <c r="C444" s="7" t="s">
        <v>1325</v>
      </c>
      <c r="D444" s="7" t="s">
        <v>1326</v>
      </c>
      <c r="E444" s="7" t="s">
        <v>1322</v>
      </c>
      <c r="F444" s="7" t="s">
        <v>1132</v>
      </c>
      <c r="G444" s="7" t="s">
        <v>34</v>
      </c>
      <c r="H444" s="7" t="s">
        <v>94</v>
      </c>
      <c r="I444" s="7" t="s">
        <v>1136</v>
      </c>
      <c r="J444" s="7" t="s">
        <v>216</v>
      </c>
      <c r="K444" s="7" t="s">
        <v>217</v>
      </c>
      <c r="L444" s="7" t="s">
        <v>5</v>
      </c>
      <c r="M444" s="13">
        <v>31870</v>
      </c>
      <c r="N444" s="13">
        <v>42907</v>
      </c>
      <c r="O444" s="7">
        <v>1</v>
      </c>
      <c r="P444" s="14">
        <v>0.35</v>
      </c>
      <c r="Q444" s="14">
        <v>1.56</v>
      </c>
      <c r="R444" s="15">
        <v>0.50880626200000001</v>
      </c>
      <c r="S444" s="7" t="s">
        <v>39</v>
      </c>
      <c r="T444" s="7" t="s">
        <v>39</v>
      </c>
      <c r="U444" s="16" t="s">
        <v>39</v>
      </c>
      <c r="V444" s="16" t="s">
        <v>218</v>
      </c>
      <c r="W444" s="16" t="s">
        <v>41</v>
      </c>
      <c r="X444" s="17">
        <v>1</v>
      </c>
      <c r="Y444" s="84">
        <f t="shared" si="14"/>
        <v>73050</v>
      </c>
      <c r="Z444" s="75">
        <f>IF(IFERROR(MATCH(E444,CONV_CAISO_Gen_List!C:C,0),FALSE),1,0)</f>
        <v>1</v>
      </c>
      <c r="AA444" s="86">
        <f t="shared" si="15"/>
        <v>1.56</v>
      </c>
    </row>
    <row r="445" spans="2:27" x14ac:dyDescent="0.25">
      <c r="B445" s="7">
        <v>440</v>
      </c>
      <c r="C445" s="7" t="s">
        <v>1327</v>
      </c>
      <c r="D445" s="7" t="s">
        <v>1328</v>
      </c>
      <c r="E445" s="7" t="s">
        <v>1329</v>
      </c>
      <c r="F445" s="7" t="s">
        <v>1132</v>
      </c>
      <c r="G445" s="7" t="s">
        <v>34</v>
      </c>
      <c r="H445" s="7" t="s">
        <v>364</v>
      </c>
      <c r="I445" s="7" t="s">
        <v>84</v>
      </c>
      <c r="J445" s="7" t="s">
        <v>216</v>
      </c>
      <c r="K445" s="7" t="s">
        <v>217</v>
      </c>
      <c r="L445" s="7" t="s">
        <v>5</v>
      </c>
      <c r="M445" s="13">
        <v>32948</v>
      </c>
      <c r="N445" s="13">
        <v>43905</v>
      </c>
      <c r="O445" s="7">
        <v>1</v>
      </c>
      <c r="P445" s="14">
        <v>17</v>
      </c>
      <c r="Q445" s="14">
        <v>54.7</v>
      </c>
      <c r="R445" s="15">
        <v>0.367311308</v>
      </c>
      <c r="S445" s="7" t="s">
        <v>39</v>
      </c>
      <c r="T445" s="7" t="s">
        <v>39</v>
      </c>
      <c r="U445" s="16" t="s">
        <v>39</v>
      </c>
      <c r="V445" s="16" t="s">
        <v>218</v>
      </c>
      <c r="W445" s="16" t="s">
        <v>84</v>
      </c>
      <c r="X445" s="17">
        <v>1</v>
      </c>
      <c r="Y445" s="84">
        <f t="shared" si="14"/>
        <v>73050</v>
      </c>
      <c r="Z445" s="75">
        <f>IF(IFERROR(MATCH(E445,CONV_CAISO_Gen_List!C:C,0),FALSE),1,0)</f>
        <v>1</v>
      </c>
      <c r="AA445" s="86">
        <f t="shared" si="15"/>
        <v>54.7</v>
      </c>
    </row>
    <row r="446" spans="2:27" x14ac:dyDescent="0.25">
      <c r="B446" s="7">
        <v>441</v>
      </c>
      <c r="C446" s="7" t="s">
        <v>1330</v>
      </c>
      <c r="D446" s="7" t="s">
        <v>1331</v>
      </c>
      <c r="E446" s="7" t="s">
        <v>1332</v>
      </c>
      <c r="F446" s="7" t="s">
        <v>1132</v>
      </c>
      <c r="G446" s="7" t="s">
        <v>34</v>
      </c>
      <c r="H446" s="7" t="s">
        <v>79</v>
      </c>
      <c r="I446" s="7" t="s">
        <v>79</v>
      </c>
      <c r="J446" s="7" t="s">
        <v>216</v>
      </c>
      <c r="K446" s="7" t="s">
        <v>217</v>
      </c>
      <c r="L446" s="7" t="s">
        <v>5</v>
      </c>
      <c r="M446" s="13">
        <v>32525</v>
      </c>
      <c r="N446" s="13">
        <v>43481</v>
      </c>
      <c r="O446" s="7">
        <v>1</v>
      </c>
      <c r="P446" s="14">
        <v>0.13</v>
      </c>
      <c r="Q446" s="14">
        <v>0.63</v>
      </c>
      <c r="R446" s="15">
        <v>0.553213909</v>
      </c>
      <c r="S446" s="7" t="s">
        <v>39</v>
      </c>
      <c r="T446" s="7" t="s">
        <v>39</v>
      </c>
      <c r="U446" s="16" t="s">
        <v>39</v>
      </c>
      <c r="V446" s="16" t="s">
        <v>218</v>
      </c>
      <c r="W446" s="16" t="s">
        <v>68</v>
      </c>
      <c r="X446" s="17">
        <v>1</v>
      </c>
      <c r="Y446" s="84">
        <f t="shared" si="14"/>
        <v>73050</v>
      </c>
      <c r="Z446" s="75">
        <f>IF(IFERROR(MATCH(E446,CONV_CAISO_Gen_List!C:C,0),FALSE),1,0)</f>
        <v>1</v>
      </c>
      <c r="AA446" s="86">
        <f t="shared" si="15"/>
        <v>0.63</v>
      </c>
    </row>
    <row r="447" spans="2:27" x14ac:dyDescent="0.25">
      <c r="B447" s="7">
        <v>442</v>
      </c>
      <c r="C447" s="7" t="s">
        <v>1333</v>
      </c>
      <c r="D447" s="7" t="s">
        <v>1334</v>
      </c>
      <c r="E447" s="7"/>
      <c r="F447" s="7" t="s">
        <v>1132</v>
      </c>
      <c r="G447" s="7" t="s">
        <v>34</v>
      </c>
      <c r="H447" s="7" t="s">
        <v>1154</v>
      </c>
      <c r="I447" s="7" t="s">
        <v>709</v>
      </c>
      <c r="J447" s="7" t="s">
        <v>216</v>
      </c>
      <c r="K447" s="7" t="s">
        <v>217</v>
      </c>
      <c r="L447" s="7" t="s">
        <v>5</v>
      </c>
      <c r="M447" s="13">
        <v>31594</v>
      </c>
      <c r="N447" s="13">
        <v>42551</v>
      </c>
      <c r="O447" s="7">
        <v>1</v>
      </c>
      <c r="P447" s="14">
        <v>0.25</v>
      </c>
      <c r="Q447" s="14">
        <v>0.44</v>
      </c>
      <c r="R447" s="15">
        <v>0.20091324199999999</v>
      </c>
      <c r="S447" s="7" t="s">
        <v>39</v>
      </c>
      <c r="T447" s="7" t="s">
        <v>39</v>
      </c>
      <c r="U447" s="16" t="s">
        <v>39</v>
      </c>
      <c r="V447" s="16" t="s">
        <v>218</v>
      </c>
      <c r="W447" s="16" t="s">
        <v>41</v>
      </c>
      <c r="X447" s="17">
        <v>1</v>
      </c>
      <c r="Y447" s="84">
        <f t="shared" si="14"/>
        <v>73050</v>
      </c>
      <c r="Z447" s="75">
        <f>IF(IFERROR(MATCH(E447,CONV_CAISO_Gen_List!C:C,0),FALSE),1,0)</f>
        <v>0</v>
      </c>
      <c r="AA447" s="86">
        <f t="shared" si="15"/>
        <v>0.44</v>
      </c>
    </row>
    <row r="448" spans="2:27" x14ac:dyDescent="0.25">
      <c r="B448" s="7">
        <v>443</v>
      </c>
      <c r="C448" s="7" t="s">
        <v>1335</v>
      </c>
      <c r="D448" s="7" t="s">
        <v>1336</v>
      </c>
      <c r="E448" s="7" t="s">
        <v>1337</v>
      </c>
      <c r="F448" s="7" t="s">
        <v>1132</v>
      </c>
      <c r="G448" s="7" t="s">
        <v>34</v>
      </c>
      <c r="H448" s="7" t="s">
        <v>1166</v>
      </c>
      <c r="I448" s="7" t="s">
        <v>1167</v>
      </c>
      <c r="J448" s="7" t="s">
        <v>216</v>
      </c>
      <c r="K448" s="7" t="s">
        <v>217</v>
      </c>
      <c r="L448" s="7" t="s">
        <v>5</v>
      </c>
      <c r="M448" s="13">
        <v>31228</v>
      </c>
      <c r="N448" s="13">
        <v>73050</v>
      </c>
      <c r="O448" s="7">
        <v>1</v>
      </c>
      <c r="P448" s="14">
        <v>0.19500000000000001</v>
      </c>
      <c r="Q448" s="14">
        <v>0.02</v>
      </c>
      <c r="R448" s="15">
        <v>1.1708230999999999E-2</v>
      </c>
      <c r="S448" s="7" t="s">
        <v>39</v>
      </c>
      <c r="T448" s="7" t="s">
        <v>39</v>
      </c>
      <c r="U448" s="16" t="s">
        <v>39</v>
      </c>
      <c r="V448" s="16" t="s">
        <v>218</v>
      </c>
      <c r="W448" s="16" t="s">
        <v>41</v>
      </c>
      <c r="X448" s="17">
        <v>1</v>
      </c>
      <c r="Y448" s="84">
        <f t="shared" si="14"/>
        <v>73050</v>
      </c>
      <c r="Z448" s="75">
        <f>IF(IFERROR(MATCH(E448,CONV_CAISO_Gen_List!C:C,0),FALSE),1,0)</f>
        <v>1</v>
      </c>
      <c r="AA448" s="86">
        <f t="shared" si="15"/>
        <v>0.02</v>
      </c>
    </row>
    <row r="449" spans="2:27" x14ac:dyDescent="0.25">
      <c r="B449" s="7">
        <v>444</v>
      </c>
      <c r="C449" s="7" t="s">
        <v>1338</v>
      </c>
      <c r="D449" s="7" t="s">
        <v>1339</v>
      </c>
      <c r="E449" s="7" t="s">
        <v>1302</v>
      </c>
      <c r="F449" s="7" t="s">
        <v>1132</v>
      </c>
      <c r="G449" s="7" t="s">
        <v>34</v>
      </c>
      <c r="H449" s="7" t="s">
        <v>1154</v>
      </c>
      <c r="I449" s="7" t="s">
        <v>709</v>
      </c>
      <c r="J449" s="7" t="s">
        <v>216</v>
      </c>
      <c r="K449" s="7" t="s">
        <v>217</v>
      </c>
      <c r="L449" s="7" t="s">
        <v>5</v>
      </c>
      <c r="M449" s="13">
        <v>31929</v>
      </c>
      <c r="N449" s="13">
        <v>73050</v>
      </c>
      <c r="O449" s="7">
        <v>1</v>
      </c>
      <c r="P449" s="14">
        <v>0.93500000000000005</v>
      </c>
      <c r="Q449" s="14">
        <v>0</v>
      </c>
      <c r="R449" s="15">
        <v>0</v>
      </c>
      <c r="S449" s="7" t="s">
        <v>39</v>
      </c>
      <c r="T449" s="7" t="s">
        <v>39</v>
      </c>
      <c r="U449" s="16" t="s">
        <v>39</v>
      </c>
      <c r="V449" s="16" t="s">
        <v>218</v>
      </c>
      <c r="W449" s="16" t="s">
        <v>41</v>
      </c>
      <c r="X449" s="17">
        <v>1</v>
      </c>
      <c r="Y449" s="84">
        <f t="shared" si="14"/>
        <v>73050</v>
      </c>
      <c r="Z449" s="75">
        <f>IF(IFERROR(MATCH(E449,CONV_CAISO_Gen_List!C:C,0),FALSE),1,0)</f>
        <v>1</v>
      </c>
      <c r="AA449" s="86">
        <f t="shared" si="15"/>
        <v>0</v>
      </c>
    </row>
    <row r="450" spans="2:27" x14ac:dyDescent="0.25">
      <c r="B450" s="7">
        <v>445</v>
      </c>
      <c r="C450" s="7" t="s">
        <v>1340</v>
      </c>
      <c r="D450" s="7" t="s">
        <v>1341</v>
      </c>
      <c r="E450" s="7" t="s">
        <v>1194</v>
      </c>
      <c r="F450" s="7" t="s">
        <v>1132</v>
      </c>
      <c r="G450" s="7" t="s">
        <v>34</v>
      </c>
      <c r="H450" s="7" t="s">
        <v>1200</v>
      </c>
      <c r="I450" s="7" t="s">
        <v>1342</v>
      </c>
      <c r="J450" s="7" t="s">
        <v>216</v>
      </c>
      <c r="K450" s="7" t="s">
        <v>217</v>
      </c>
      <c r="L450" s="7" t="s">
        <v>5</v>
      </c>
      <c r="M450" s="13">
        <v>32469</v>
      </c>
      <c r="N450" s="13">
        <v>73050</v>
      </c>
      <c r="O450" s="7">
        <v>1</v>
      </c>
      <c r="P450" s="14">
        <v>0.1</v>
      </c>
      <c r="Q450" s="14">
        <v>0</v>
      </c>
      <c r="R450" s="15">
        <v>0</v>
      </c>
      <c r="S450" s="7" t="s">
        <v>39</v>
      </c>
      <c r="T450" s="7" t="s">
        <v>39</v>
      </c>
      <c r="U450" s="16" t="s">
        <v>39</v>
      </c>
      <c r="V450" s="16" t="s">
        <v>218</v>
      </c>
      <c r="W450" s="16" t="s">
        <v>41</v>
      </c>
      <c r="X450" s="17">
        <v>1</v>
      </c>
      <c r="Y450" s="84">
        <f t="shared" si="14"/>
        <v>73050</v>
      </c>
      <c r="Z450" s="75">
        <f>IF(IFERROR(MATCH(E450,CONV_CAISO_Gen_List!C:C,0),FALSE),1,0)</f>
        <v>1</v>
      </c>
      <c r="AA450" s="86">
        <f t="shared" si="15"/>
        <v>0</v>
      </c>
    </row>
    <row r="451" spans="2:27" x14ac:dyDescent="0.25">
      <c r="B451" s="7">
        <v>446</v>
      </c>
      <c r="C451" s="7" t="s">
        <v>1343</v>
      </c>
      <c r="D451" s="7" t="s">
        <v>1344</v>
      </c>
      <c r="E451" s="7" t="s">
        <v>1345</v>
      </c>
      <c r="F451" s="7" t="s">
        <v>1132</v>
      </c>
      <c r="G451" s="7" t="s">
        <v>34</v>
      </c>
      <c r="H451" s="7" t="s">
        <v>1154</v>
      </c>
      <c r="I451" s="7" t="s">
        <v>709</v>
      </c>
      <c r="J451" s="7" t="s">
        <v>216</v>
      </c>
      <c r="K451" s="7" t="s">
        <v>217</v>
      </c>
      <c r="L451" s="7" t="s">
        <v>5</v>
      </c>
      <c r="M451" s="13">
        <v>31939</v>
      </c>
      <c r="N451" s="13">
        <v>73050</v>
      </c>
      <c r="O451" s="7">
        <v>1</v>
      </c>
      <c r="P451" s="14">
        <v>0.15</v>
      </c>
      <c r="Q451" s="14">
        <v>0</v>
      </c>
      <c r="R451" s="15">
        <v>0</v>
      </c>
      <c r="S451" s="7" t="s">
        <v>39</v>
      </c>
      <c r="T451" s="7" t="s">
        <v>39</v>
      </c>
      <c r="U451" s="16" t="s">
        <v>39</v>
      </c>
      <c r="V451" s="16" t="s">
        <v>218</v>
      </c>
      <c r="W451" s="16" t="s">
        <v>41</v>
      </c>
      <c r="X451" s="17">
        <v>1</v>
      </c>
      <c r="Y451" s="84">
        <f t="shared" si="14"/>
        <v>73050</v>
      </c>
      <c r="Z451" s="75">
        <f>IF(IFERROR(MATCH(E451,CONV_CAISO_Gen_List!C:C,0),FALSE),1,0)</f>
        <v>1</v>
      </c>
      <c r="AA451" s="86">
        <f t="shared" si="15"/>
        <v>0</v>
      </c>
    </row>
    <row r="452" spans="2:27" x14ac:dyDescent="0.25">
      <c r="B452" s="7">
        <v>447</v>
      </c>
      <c r="C452" s="7" t="s">
        <v>1346</v>
      </c>
      <c r="D452" s="7" t="s">
        <v>1347</v>
      </c>
      <c r="E452" s="7"/>
      <c r="F452" s="7" t="s">
        <v>1132</v>
      </c>
      <c r="G452" s="7" t="s">
        <v>34</v>
      </c>
      <c r="H452" s="7" t="s">
        <v>715</v>
      </c>
      <c r="I452" s="7" t="s">
        <v>291</v>
      </c>
      <c r="J452" s="7" t="s">
        <v>216</v>
      </c>
      <c r="K452" s="7" t="s">
        <v>217</v>
      </c>
      <c r="L452" s="7" t="s">
        <v>5</v>
      </c>
      <c r="M452" s="13">
        <v>32065</v>
      </c>
      <c r="N452" s="13">
        <v>73050</v>
      </c>
      <c r="O452" s="7">
        <v>1</v>
      </c>
      <c r="P452" s="14">
        <v>7.4999999999999997E-2</v>
      </c>
      <c r="Q452" s="14">
        <v>0</v>
      </c>
      <c r="R452" s="15">
        <v>0</v>
      </c>
      <c r="S452" s="7" t="s">
        <v>39</v>
      </c>
      <c r="T452" s="7" t="s">
        <v>39</v>
      </c>
      <c r="U452" s="16" t="s">
        <v>39</v>
      </c>
      <c r="V452" s="16" t="s">
        <v>218</v>
      </c>
      <c r="W452" s="16" t="s">
        <v>292</v>
      </c>
      <c r="X452" s="17">
        <v>1</v>
      </c>
      <c r="Y452" s="84">
        <f t="shared" si="14"/>
        <v>73050</v>
      </c>
      <c r="Z452" s="75">
        <f>IF(IFERROR(MATCH(E452,CONV_CAISO_Gen_List!C:C,0),FALSE),1,0)</f>
        <v>0</v>
      </c>
      <c r="AA452" s="86">
        <f t="shared" si="15"/>
        <v>0</v>
      </c>
    </row>
    <row r="453" spans="2:27" x14ac:dyDescent="0.25">
      <c r="B453" s="7">
        <v>448</v>
      </c>
      <c r="C453" s="7" t="s">
        <v>1348</v>
      </c>
      <c r="D453" s="7" t="s">
        <v>1349</v>
      </c>
      <c r="E453" s="7" t="s">
        <v>1350</v>
      </c>
      <c r="F453" s="7" t="s">
        <v>1132</v>
      </c>
      <c r="G453" s="7" t="s">
        <v>34</v>
      </c>
      <c r="H453" s="7" t="s">
        <v>1166</v>
      </c>
      <c r="I453" s="7" t="s">
        <v>1167</v>
      </c>
      <c r="J453" s="7" t="s">
        <v>216</v>
      </c>
      <c r="K453" s="7" t="s">
        <v>217</v>
      </c>
      <c r="L453" s="7" t="s">
        <v>5</v>
      </c>
      <c r="M453" s="13">
        <v>31766</v>
      </c>
      <c r="N453" s="13">
        <v>42766</v>
      </c>
      <c r="O453" s="7">
        <v>1</v>
      </c>
      <c r="P453" s="14">
        <v>0.4</v>
      </c>
      <c r="Q453" s="14">
        <v>0.78</v>
      </c>
      <c r="R453" s="15">
        <v>0.22260273999999999</v>
      </c>
      <c r="S453" s="7" t="s">
        <v>39</v>
      </c>
      <c r="T453" s="7" t="s">
        <v>39</v>
      </c>
      <c r="U453" s="16" t="s">
        <v>39</v>
      </c>
      <c r="V453" s="16" t="s">
        <v>218</v>
      </c>
      <c r="W453" s="16" t="s">
        <v>41</v>
      </c>
      <c r="X453" s="17">
        <v>1</v>
      </c>
      <c r="Y453" s="84">
        <f t="shared" si="14"/>
        <v>73050</v>
      </c>
      <c r="Z453" s="75">
        <f>IF(IFERROR(MATCH(E453,CONV_CAISO_Gen_List!C:C,0),FALSE),1,0)</f>
        <v>1</v>
      </c>
      <c r="AA453" s="86">
        <f t="shared" si="15"/>
        <v>0.78</v>
      </c>
    </row>
    <row r="454" spans="2:27" x14ac:dyDescent="0.25">
      <c r="B454" s="7">
        <v>449</v>
      </c>
      <c r="C454" s="7" t="s">
        <v>1351</v>
      </c>
      <c r="D454" s="7" t="s">
        <v>1352</v>
      </c>
      <c r="E454" s="7"/>
      <c r="F454" s="7" t="s">
        <v>1132</v>
      </c>
      <c r="G454" s="7" t="s">
        <v>34</v>
      </c>
      <c r="H454" s="7" t="s">
        <v>1166</v>
      </c>
      <c r="I454" s="7" t="s">
        <v>1167</v>
      </c>
      <c r="J454" s="7" t="s">
        <v>216</v>
      </c>
      <c r="K454" s="7" t="s">
        <v>217</v>
      </c>
      <c r="L454" s="7" t="s">
        <v>5</v>
      </c>
      <c r="M454" s="13">
        <v>32417</v>
      </c>
      <c r="N454" s="13">
        <v>73050</v>
      </c>
      <c r="O454" s="7">
        <v>1</v>
      </c>
      <c r="P454" s="14">
        <v>0.05</v>
      </c>
      <c r="Q454" s="14">
        <v>0</v>
      </c>
      <c r="R454" s="15">
        <v>0</v>
      </c>
      <c r="S454" s="7" t="s">
        <v>39</v>
      </c>
      <c r="T454" s="7" t="s">
        <v>39</v>
      </c>
      <c r="U454" s="16" t="s">
        <v>39</v>
      </c>
      <c r="V454" s="16" t="s">
        <v>218</v>
      </c>
      <c r="W454" s="16" t="s">
        <v>41</v>
      </c>
      <c r="X454" s="17">
        <v>1</v>
      </c>
      <c r="Y454" s="84">
        <f t="shared" si="14"/>
        <v>73050</v>
      </c>
      <c r="Z454" s="75">
        <f>IF(IFERROR(MATCH(E454,CONV_CAISO_Gen_List!C:C,0),FALSE),1,0)</f>
        <v>0</v>
      </c>
      <c r="AA454" s="86">
        <f t="shared" si="15"/>
        <v>0</v>
      </c>
    </row>
    <row r="455" spans="2:27" x14ac:dyDescent="0.25">
      <c r="B455" s="7">
        <v>450</v>
      </c>
      <c r="C455" s="7" t="s">
        <v>1353</v>
      </c>
      <c r="D455" s="7" t="s">
        <v>1354</v>
      </c>
      <c r="E455" s="7"/>
      <c r="F455" s="7" t="s">
        <v>1132</v>
      </c>
      <c r="G455" s="7" t="s">
        <v>34</v>
      </c>
      <c r="H455" s="7" t="s">
        <v>715</v>
      </c>
      <c r="I455" s="7" t="s">
        <v>291</v>
      </c>
      <c r="J455" s="7" t="s">
        <v>216</v>
      </c>
      <c r="K455" s="7" t="s">
        <v>217</v>
      </c>
      <c r="L455" s="7" t="s">
        <v>5</v>
      </c>
      <c r="M455" s="13">
        <v>33090</v>
      </c>
      <c r="N455" s="13">
        <v>44047</v>
      </c>
      <c r="O455" s="7">
        <v>0</v>
      </c>
      <c r="P455" s="14">
        <v>0.86499999999999999</v>
      </c>
      <c r="Q455" s="14">
        <v>0.27</v>
      </c>
      <c r="R455" s="15">
        <v>3.5632274999999998E-2</v>
      </c>
      <c r="S455" s="7" t="s">
        <v>39</v>
      </c>
      <c r="T455" s="7" t="s">
        <v>39</v>
      </c>
      <c r="U455" s="16" t="s">
        <v>39</v>
      </c>
      <c r="V455" s="16" t="s">
        <v>218</v>
      </c>
      <c r="W455" s="16" t="s">
        <v>292</v>
      </c>
      <c r="X455" s="17">
        <v>1</v>
      </c>
      <c r="Y455" s="84">
        <f t="shared" ref="Y455:Y518" si="16">IF(O455,DATE(2099,12,31),N455)</f>
        <v>44047</v>
      </c>
      <c r="Z455" s="75">
        <f>IF(IFERROR(MATCH(E455,CONV_CAISO_Gen_List!C:C,0),FALSE),1,0)</f>
        <v>0</v>
      </c>
      <c r="AA455" s="86">
        <f t="shared" ref="AA455:AA518" si="17">Q455*X455</f>
        <v>0.27</v>
      </c>
    </row>
    <row r="456" spans="2:27" x14ac:dyDescent="0.25">
      <c r="B456" s="7">
        <v>451</v>
      </c>
      <c r="C456" s="7" t="s">
        <v>1355</v>
      </c>
      <c r="D456" s="7" t="s">
        <v>1356</v>
      </c>
      <c r="E456" s="7" t="s">
        <v>1322</v>
      </c>
      <c r="F456" s="7" t="s">
        <v>1132</v>
      </c>
      <c r="G456" s="7" t="s">
        <v>34</v>
      </c>
      <c r="H456" s="7" t="s">
        <v>715</v>
      </c>
      <c r="I456" s="7" t="s">
        <v>291</v>
      </c>
      <c r="J456" s="7" t="s">
        <v>216</v>
      </c>
      <c r="K456" s="7" t="s">
        <v>217</v>
      </c>
      <c r="L456" s="7" t="s">
        <v>5</v>
      </c>
      <c r="M456" s="13">
        <v>34572</v>
      </c>
      <c r="N456" s="13">
        <v>45529</v>
      </c>
      <c r="O456" s="7">
        <v>1</v>
      </c>
      <c r="P456" s="14">
        <v>0.224</v>
      </c>
      <c r="Q456" s="14">
        <v>0.05</v>
      </c>
      <c r="R456" s="15">
        <v>2.5481083000000002E-2</v>
      </c>
      <c r="S456" s="7" t="s">
        <v>39</v>
      </c>
      <c r="T456" s="7" t="s">
        <v>39</v>
      </c>
      <c r="U456" s="16" t="s">
        <v>39</v>
      </c>
      <c r="V456" s="16" t="s">
        <v>218</v>
      </c>
      <c r="W456" s="16" t="s">
        <v>292</v>
      </c>
      <c r="X456" s="17">
        <v>1</v>
      </c>
      <c r="Y456" s="84">
        <f t="shared" si="16"/>
        <v>73050</v>
      </c>
      <c r="Z456" s="75">
        <f>IF(IFERROR(MATCH(E456,CONV_CAISO_Gen_List!C:C,0),FALSE),1,0)</f>
        <v>1</v>
      </c>
      <c r="AA456" s="86">
        <f t="shared" si="17"/>
        <v>0.05</v>
      </c>
    </row>
    <row r="457" spans="2:27" x14ac:dyDescent="0.25">
      <c r="B457" s="7">
        <v>452</v>
      </c>
      <c r="C457" s="7" t="s">
        <v>1357</v>
      </c>
      <c r="D457" s="7" t="s">
        <v>1358</v>
      </c>
      <c r="E457" s="7" t="s">
        <v>1345</v>
      </c>
      <c r="F457" s="7" t="s">
        <v>1132</v>
      </c>
      <c r="G457" s="7" t="s">
        <v>34</v>
      </c>
      <c r="H457" s="7" t="s">
        <v>1154</v>
      </c>
      <c r="I457" s="7" t="s">
        <v>709</v>
      </c>
      <c r="J457" s="7" t="s">
        <v>216</v>
      </c>
      <c r="K457" s="7" t="s">
        <v>217</v>
      </c>
      <c r="L457" s="7" t="s">
        <v>5</v>
      </c>
      <c r="M457" s="13">
        <v>34410</v>
      </c>
      <c r="N457" s="13">
        <v>45367</v>
      </c>
      <c r="O457" s="7">
        <v>1</v>
      </c>
      <c r="P457" s="14">
        <v>1</v>
      </c>
      <c r="Q457" s="14">
        <v>1.1399999999999999</v>
      </c>
      <c r="R457" s="15">
        <v>0.13013698600000001</v>
      </c>
      <c r="S457" s="7" t="s">
        <v>39</v>
      </c>
      <c r="T457" s="7" t="s">
        <v>39</v>
      </c>
      <c r="U457" s="16" t="s">
        <v>39</v>
      </c>
      <c r="V457" s="16" t="s">
        <v>218</v>
      </c>
      <c r="W457" s="16" t="s">
        <v>41</v>
      </c>
      <c r="X457" s="17">
        <v>1</v>
      </c>
      <c r="Y457" s="84">
        <f t="shared" si="16"/>
        <v>73050</v>
      </c>
      <c r="Z457" s="75">
        <f>IF(IFERROR(MATCH(E457,CONV_CAISO_Gen_List!C:C,0),FALSE),1,0)</f>
        <v>1</v>
      </c>
      <c r="AA457" s="86">
        <f t="shared" si="17"/>
        <v>1.1399999999999999</v>
      </c>
    </row>
    <row r="458" spans="2:27" x14ac:dyDescent="0.25">
      <c r="B458" s="7">
        <v>453</v>
      </c>
      <c r="C458" s="7" t="s">
        <v>1359</v>
      </c>
      <c r="D458" s="7" t="s">
        <v>1360</v>
      </c>
      <c r="E458" s="7"/>
      <c r="F458" s="7" t="s">
        <v>1132</v>
      </c>
      <c r="G458" s="7" t="s">
        <v>34</v>
      </c>
      <c r="H458" s="7" t="s">
        <v>1200</v>
      </c>
      <c r="I458" s="7" t="s">
        <v>1209</v>
      </c>
      <c r="J458" s="7" t="s">
        <v>216</v>
      </c>
      <c r="K458" s="7" t="s">
        <v>217</v>
      </c>
      <c r="L458" s="7" t="s">
        <v>5</v>
      </c>
      <c r="M458" s="13">
        <v>41388</v>
      </c>
      <c r="N458" s="13">
        <v>48694</v>
      </c>
      <c r="O458" s="7">
        <v>1</v>
      </c>
      <c r="P458" s="14">
        <v>0.25</v>
      </c>
      <c r="Q458" s="14">
        <v>1.56</v>
      </c>
      <c r="R458" s="15">
        <v>0.71232876700000003</v>
      </c>
      <c r="S458" s="7" t="s">
        <v>39</v>
      </c>
      <c r="T458" s="7" t="s">
        <v>39</v>
      </c>
      <c r="U458" s="16" t="s">
        <v>39</v>
      </c>
      <c r="V458" s="16" t="s">
        <v>218</v>
      </c>
      <c r="W458" s="16" t="s">
        <v>292</v>
      </c>
      <c r="X458" s="17">
        <v>1</v>
      </c>
      <c r="Y458" s="84">
        <f t="shared" si="16"/>
        <v>73050</v>
      </c>
      <c r="Z458" s="75">
        <f>IF(IFERROR(MATCH(E458,CONV_CAISO_Gen_List!C:C,0),FALSE),1,0)</f>
        <v>0</v>
      </c>
      <c r="AA458" s="86">
        <f t="shared" si="17"/>
        <v>1.56</v>
      </c>
    </row>
    <row r="459" spans="2:27" x14ac:dyDescent="0.25">
      <c r="B459" s="7">
        <v>454</v>
      </c>
      <c r="C459" s="7" t="s">
        <v>1361</v>
      </c>
      <c r="D459" s="7" t="s">
        <v>1362</v>
      </c>
      <c r="E459" s="7"/>
      <c r="F459" s="7" t="s">
        <v>1132</v>
      </c>
      <c r="G459" s="7" t="s">
        <v>34</v>
      </c>
      <c r="H459" s="7" t="s">
        <v>94</v>
      </c>
      <c r="I459" s="7" t="s">
        <v>1136</v>
      </c>
      <c r="J459" s="7" t="s">
        <v>216</v>
      </c>
      <c r="K459" s="7" t="s">
        <v>217</v>
      </c>
      <c r="L459" s="7" t="s">
        <v>7</v>
      </c>
      <c r="M459" s="13">
        <v>42349</v>
      </c>
      <c r="N459" s="13">
        <v>49653</v>
      </c>
      <c r="O459" s="7">
        <v>1</v>
      </c>
      <c r="P459" s="14">
        <v>0.32500000000000001</v>
      </c>
      <c r="Q459" s="14">
        <v>1.9</v>
      </c>
      <c r="R459" s="15">
        <v>0.66736916099999999</v>
      </c>
      <c r="S459" s="7" t="s">
        <v>39</v>
      </c>
      <c r="T459" s="7" t="s">
        <v>39</v>
      </c>
      <c r="U459" s="16" t="s">
        <v>39</v>
      </c>
      <c r="V459" s="16" t="s">
        <v>218</v>
      </c>
      <c r="W459" s="16" t="s">
        <v>41</v>
      </c>
      <c r="X459" s="17">
        <v>0.84</v>
      </c>
      <c r="Y459" s="84">
        <f t="shared" si="16"/>
        <v>73050</v>
      </c>
      <c r="Z459" s="75">
        <f>IF(IFERROR(MATCH(E459,CONV_CAISO_Gen_List!C:C,0),FALSE),1,0)</f>
        <v>0</v>
      </c>
      <c r="AA459" s="86">
        <f t="shared" si="17"/>
        <v>1.5959999999999999</v>
      </c>
    </row>
    <row r="460" spans="2:27" x14ac:dyDescent="0.25">
      <c r="B460" s="7">
        <v>455</v>
      </c>
      <c r="C460" s="7" t="s">
        <v>1363</v>
      </c>
      <c r="D460" s="7" t="s">
        <v>1364</v>
      </c>
      <c r="E460" s="7"/>
      <c r="F460" s="7" t="s">
        <v>1132</v>
      </c>
      <c r="G460" s="7" t="s">
        <v>34</v>
      </c>
      <c r="H460" s="7" t="s">
        <v>83</v>
      </c>
      <c r="I460" s="7" t="s">
        <v>1209</v>
      </c>
      <c r="J460" s="7" t="s">
        <v>216</v>
      </c>
      <c r="K460" s="7" t="s">
        <v>217</v>
      </c>
      <c r="L460" s="7" t="s">
        <v>5</v>
      </c>
      <c r="M460" s="13">
        <v>41816</v>
      </c>
      <c r="N460" s="13">
        <v>49120</v>
      </c>
      <c r="O460" s="7">
        <v>1</v>
      </c>
      <c r="P460" s="14">
        <v>0.86</v>
      </c>
      <c r="Q460" s="14">
        <v>3.2</v>
      </c>
      <c r="R460" s="15">
        <v>0.42476372499999998</v>
      </c>
      <c r="S460" s="7" t="s">
        <v>39</v>
      </c>
      <c r="T460" s="7" t="s">
        <v>39</v>
      </c>
      <c r="U460" s="16" t="s">
        <v>39</v>
      </c>
      <c r="V460" s="16" t="s">
        <v>218</v>
      </c>
      <c r="W460" s="16" t="s">
        <v>292</v>
      </c>
      <c r="X460" s="17">
        <v>1</v>
      </c>
      <c r="Y460" s="84">
        <f t="shared" si="16"/>
        <v>73050</v>
      </c>
      <c r="Z460" s="75">
        <f>IF(IFERROR(MATCH(E460,CONV_CAISO_Gen_List!C:C,0),FALSE),1,0)</f>
        <v>0</v>
      </c>
      <c r="AA460" s="86">
        <f t="shared" si="17"/>
        <v>3.2</v>
      </c>
    </row>
    <row r="461" spans="2:27" x14ac:dyDescent="0.25">
      <c r="B461" s="7">
        <v>456</v>
      </c>
      <c r="C461" s="7" t="s">
        <v>1365</v>
      </c>
      <c r="D461" s="7" t="s">
        <v>1366</v>
      </c>
      <c r="E461" s="7"/>
      <c r="F461" s="7" t="s">
        <v>1132</v>
      </c>
      <c r="G461" s="7" t="s">
        <v>34</v>
      </c>
      <c r="H461" s="7" t="s">
        <v>715</v>
      </c>
      <c r="I461" s="7" t="s">
        <v>291</v>
      </c>
      <c r="J461" s="7" t="s">
        <v>216</v>
      </c>
      <c r="K461" s="7" t="s">
        <v>217</v>
      </c>
      <c r="L461" s="7" t="s">
        <v>5</v>
      </c>
      <c r="M461" s="13">
        <v>41840</v>
      </c>
      <c r="N461" s="13">
        <v>48214</v>
      </c>
      <c r="O461" s="7">
        <v>1</v>
      </c>
      <c r="P461" s="14">
        <v>0.86499999999999999</v>
      </c>
      <c r="Q461" s="14">
        <v>1.4</v>
      </c>
      <c r="R461" s="15">
        <v>0.18475994400000001</v>
      </c>
      <c r="S461" s="7" t="s">
        <v>39</v>
      </c>
      <c r="T461" s="7" t="s">
        <v>39</v>
      </c>
      <c r="U461" s="16" t="s">
        <v>39</v>
      </c>
      <c r="V461" s="16" t="s">
        <v>218</v>
      </c>
      <c r="W461" s="16" t="s">
        <v>292</v>
      </c>
      <c r="X461" s="17">
        <v>1</v>
      </c>
      <c r="Y461" s="84">
        <f t="shared" si="16"/>
        <v>73050</v>
      </c>
      <c r="Z461" s="75">
        <f>IF(IFERROR(MATCH(E461,CONV_CAISO_Gen_List!C:C,0),FALSE),1,0)</f>
        <v>0</v>
      </c>
      <c r="AA461" s="86">
        <f t="shared" si="17"/>
        <v>1.4</v>
      </c>
    </row>
    <row r="462" spans="2:27" x14ac:dyDescent="0.25">
      <c r="B462" s="7">
        <v>457</v>
      </c>
      <c r="C462" s="7" t="s">
        <v>1367</v>
      </c>
      <c r="D462" s="7" t="s">
        <v>1368</v>
      </c>
      <c r="E462" s="7" t="s">
        <v>1131</v>
      </c>
      <c r="F462" s="7" t="s">
        <v>1132</v>
      </c>
      <c r="G462" s="7" t="s">
        <v>34</v>
      </c>
      <c r="H462" s="7" t="s">
        <v>364</v>
      </c>
      <c r="I462" s="7" t="s">
        <v>84</v>
      </c>
      <c r="J462" s="7" t="s">
        <v>216</v>
      </c>
      <c r="K462" s="7" t="s">
        <v>217</v>
      </c>
      <c r="L462" s="7" t="s">
        <v>5</v>
      </c>
      <c r="M462" s="13">
        <v>41122</v>
      </c>
      <c r="N462" s="13">
        <v>44774</v>
      </c>
      <c r="O462" s="7">
        <v>1</v>
      </c>
      <c r="P462" s="14">
        <v>1.4</v>
      </c>
      <c r="Q462" s="14">
        <v>0.78</v>
      </c>
      <c r="R462" s="15">
        <v>6.3600782999999994E-2</v>
      </c>
      <c r="S462" s="7" t="s">
        <v>39</v>
      </c>
      <c r="T462" s="7" t="s">
        <v>39</v>
      </c>
      <c r="U462" s="16" t="s">
        <v>39</v>
      </c>
      <c r="V462" s="16" t="s">
        <v>218</v>
      </c>
      <c r="W462" s="16" t="s">
        <v>84</v>
      </c>
      <c r="X462" s="17">
        <v>1</v>
      </c>
      <c r="Y462" s="84">
        <f t="shared" si="16"/>
        <v>73050</v>
      </c>
      <c r="Z462" s="75">
        <f>IF(IFERROR(MATCH(E462,CONV_CAISO_Gen_List!C:C,0),FALSE),1,0)</f>
        <v>1</v>
      </c>
      <c r="AA462" s="86">
        <f t="shared" si="17"/>
        <v>0.78</v>
      </c>
    </row>
    <row r="463" spans="2:27" x14ac:dyDescent="0.25">
      <c r="B463" s="7">
        <v>458</v>
      </c>
      <c r="C463" s="7" t="s">
        <v>1369</v>
      </c>
      <c r="D463" s="7" t="s">
        <v>1370</v>
      </c>
      <c r="E463" s="7"/>
      <c r="F463" s="7" t="s">
        <v>1132</v>
      </c>
      <c r="G463" s="7" t="s">
        <v>34</v>
      </c>
      <c r="H463" s="7" t="s">
        <v>1200</v>
      </c>
      <c r="I463" s="7" t="s">
        <v>1209</v>
      </c>
      <c r="J463" s="7" t="s">
        <v>216</v>
      </c>
      <c r="K463" s="7" t="s">
        <v>217</v>
      </c>
      <c r="L463" s="7" t="s">
        <v>5</v>
      </c>
      <c r="M463" s="13">
        <v>41122</v>
      </c>
      <c r="N463" s="13">
        <v>48457</v>
      </c>
      <c r="O463" s="7">
        <v>1</v>
      </c>
      <c r="P463" s="14">
        <v>0.28999999999999998</v>
      </c>
      <c r="Q463" s="14">
        <v>0.85</v>
      </c>
      <c r="R463" s="15">
        <v>0.33459297700000001</v>
      </c>
      <c r="S463" s="7" t="s">
        <v>39</v>
      </c>
      <c r="T463" s="7" t="s">
        <v>39</v>
      </c>
      <c r="U463" s="16" t="s">
        <v>39</v>
      </c>
      <c r="V463" s="16" t="s">
        <v>218</v>
      </c>
      <c r="W463" s="16" t="s">
        <v>292</v>
      </c>
      <c r="X463" s="17">
        <v>1</v>
      </c>
      <c r="Y463" s="84">
        <f t="shared" si="16"/>
        <v>73050</v>
      </c>
      <c r="Z463" s="75">
        <f>IF(IFERROR(MATCH(E463,CONV_CAISO_Gen_List!C:C,0),FALSE),1,0)</f>
        <v>0</v>
      </c>
      <c r="AA463" s="86">
        <f t="shared" si="17"/>
        <v>0.85</v>
      </c>
    </row>
    <row r="464" spans="2:27" x14ac:dyDescent="0.25">
      <c r="B464" s="7">
        <v>459</v>
      </c>
      <c r="C464" s="7" t="s">
        <v>1371</v>
      </c>
      <c r="D464" s="7" t="s">
        <v>1372</v>
      </c>
      <c r="E464" s="7" t="s">
        <v>1373</v>
      </c>
      <c r="F464" s="7" t="s">
        <v>1132</v>
      </c>
      <c r="G464" s="7" t="s">
        <v>34</v>
      </c>
      <c r="H464" s="7" t="s">
        <v>1154</v>
      </c>
      <c r="I464" s="7" t="s">
        <v>709</v>
      </c>
      <c r="J464" s="7" t="s">
        <v>216</v>
      </c>
      <c r="K464" s="7" t="s">
        <v>217</v>
      </c>
      <c r="L464" s="7" t="s">
        <v>5</v>
      </c>
      <c r="M464" s="13">
        <v>41183</v>
      </c>
      <c r="N464" s="13">
        <v>48488</v>
      </c>
      <c r="O464" s="7">
        <v>1</v>
      </c>
      <c r="P464" s="14">
        <v>0.71699999999999997</v>
      </c>
      <c r="Q464" s="14">
        <v>0.43</v>
      </c>
      <c r="R464" s="15">
        <v>6.8461307999999998E-2</v>
      </c>
      <c r="S464" s="7" t="s">
        <v>39</v>
      </c>
      <c r="T464" s="7" t="s">
        <v>39</v>
      </c>
      <c r="U464" s="16" t="s">
        <v>39</v>
      </c>
      <c r="V464" s="16" t="s">
        <v>218</v>
      </c>
      <c r="W464" s="16" t="s">
        <v>41</v>
      </c>
      <c r="X464" s="17">
        <v>1</v>
      </c>
      <c r="Y464" s="84">
        <f t="shared" si="16"/>
        <v>73050</v>
      </c>
      <c r="Z464" s="75">
        <f>IF(IFERROR(MATCH(E464,CONV_CAISO_Gen_List!C:C,0),FALSE),1,0)</f>
        <v>1</v>
      </c>
      <c r="AA464" s="86">
        <f t="shared" si="17"/>
        <v>0.43</v>
      </c>
    </row>
    <row r="465" spans="2:27" x14ac:dyDescent="0.25">
      <c r="B465" s="7">
        <v>460</v>
      </c>
      <c r="C465" s="7" t="s">
        <v>1374</v>
      </c>
      <c r="D465" s="7" t="s">
        <v>1375</v>
      </c>
      <c r="E465" s="7"/>
      <c r="F465" s="7" t="s">
        <v>1132</v>
      </c>
      <c r="G465" s="7" t="s">
        <v>34</v>
      </c>
      <c r="H465" s="7" t="s">
        <v>79</v>
      </c>
      <c r="I465" s="7" t="s">
        <v>79</v>
      </c>
      <c r="J465" s="7" t="s">
        <v>216</v>
      </c>
      <c r="K465" s="7" t="s">
        <v>217</v>
      </c>
      <c r="L465" s="7" t="s">
        <v>5</v>
      </c>
      <c r="M465" s="13">
        <v>42047</v>
      </c>
      <c r="N465" s="13">
        <v>48976</v>
      </c>
      <c r="O465" s="7">
        <v>1</v>
      </c>
      <c r="P465" s="14">
        <v>0.75</v>
      </c>
      <c r="Q465" s="14">
        <v>1.87</v>
      </c>
      <c r="R465" s="15">
        <v>0.284627093</v>
      </c>
      <c r="S465" s="7" t="s">
        <v>39</v>
      </c>
      <c r="T465" s="7" t="s">
        <v>39</v>
      </c>
      <c r="U465" s="16" t="s">
        <v>39</v>
      </c>
      <c r="V465" s="16" t="s">
        <v>218</v>
      </c>
      <c r="W465" s="16" t="s">
        <v>68</v>
      </c>
      <c r="X465" s="17">
        <v>1</v>
      </c>
      <c r="Y465" s="84">
        <f t="shared" si="16"/>
        <v>73050</v>
      </c>
      <c r="Z465" s="75">
        <f>IF(IFERROR(MATCH(E465,CONV_CAISO_Gen_List!C:C,0),FALSE),1,0)</f>
        <v>0</v>
      </c>
      <c r="AA465" s="86">
        <f t="shared" si="17"/>
        <v>1.87</v>
      </c>
    </row>
    <row r="466" spans="2:27" x14ac:dyDescent="0.25">
      <c r="B466" s="7">
        <v>461</v>
      </c>
      <c r="C466" s="7" t="s">
        <v>1376</v>
      </c>
      <c r="D466" s="7" t="s">
        <v>1377</v>
      </c>
      <c r="E466" s="7"/>
      <c r="F466" s="7" t="s">
        <v>1132</v>
      </c>
      <c r="G466" s="7" t="s">
        <v>34</v>
      </c>
      <c r="H466" s="7" t="s">
        <v>79</v>
      </c>
      <c r="I466" s="7" t="s">
        <v>79</v>
      </c>
      <c r="J466" s="7" t="s">
        <v>216</v>
      </c>
      <c r="K466" s="7" t="s">
        <v>217</v>
      </c>
      <c r="L466" s="7" t="s">
        <v>5</v>
      </c>
      <c r="M466" s="13">
        <v>42053</v>
      </c>
      <c r="N466" s="13">
        <v>49369</v>
      </c>
      <c r="O466" s="7">
        <v>1</v>
      </c>
      <c r="P466" s="14">
        <v>0.25</v>
      </c>
      <c r="Q466" s="14">
        <v>1.2</v>
      </c>
      <c r="R466" s="15">
        <v>0.54794520499999999</v>
      </c>
      <c r="S466" s="7" t="s">
        <v>39</v>
      </c>
      <c r="T466" s="7" t="s">
        <v>39</v>
      </c>
      <c r="U466" s="16" t="s">
        <v>39</v>
      </c>
      <c r="V466" s="16" t="s">
        <v>218</v>
      </c>
      <c r="W466" s="16" t="s">
        <v>68</v>
      </c>
      <c r="X466" s="17">
        <v>1</v>
      </c>
      <c r="Y466" s="84">
        <f t="shared" si="16"/>
        <v>73050</v>
      </c>
      <c r="Z466" s="75">
        <f>IF(IFERROR(MATCH(E466,CONV_CAISO_Gen_List!C:C,0),FALSE),1,0)</f>
        <v>0</v>
      </c>
      <c r="AA466" s="86">
        <f t="shared" si="17"/>
        <v>1.2</v>
      </c>
    </row>
    <row r="467" spans="2:27" x14ac:dyDescent="0.25">
      <c r="B467" s="7">
        <v>462</v>
      </c>
      <c r="C467" s="7" t="s">
        <v>1378</v>
      </c>
      <c r="D467" s="7" t="s">
        <v>1379</v>
      </c>
      <c r="E467" s="7" t="s">
        <v>1305</v>
      </c>
      <c r="F467" s="7" t="s">
        <v>1132</v>
      </c>
      <c r="G467" s="7" t="s">
        <v>34</v>
      </c>
      <c r="H467" s="7" t="s">
        <v>849</v>
      </c>
      <c r="I467" s="7" t="s">
        <v>1171</v>
      </c>
      <c r="J467" s="7" t="s">
        <v>216</v>
      </c>
      <c r="K467" s="7" t="s">
        <v>217</v>
      </c>
      <c r="L467" s="7" t="s">
        <v>5</v>
      </c>
      <c r="M467" s="13">
        <v>42549</v>
      </c>
      <c r="N467" s="13">
        <v>49856</v>
      </c>
      <c r="O467" s="7">
        <v>1</v>
      </c>
      <c r="P467" s="14">
        <v>1</v>
      </c>
      <c r="Q467" s="14">
        <v>7.4</v>
      </c>
      <c r="R467" s="15">
        <v>0.84474885799999999</v>
      </c>
      <c r="S467" s="7" t="s">
        <v>39</v>
      </c>
      <c r="T467" s="7" t="s">
        <v>39</v>
      </c>
      <c r="U467" s="16" t="s">
        <v>39</v>
      </c>
      <c r="V467" s="16" t="s">
        <v>218</v>
      </c>
      <c r="W467" s="16" t="s">
        <v>851</v>
      </c>
      <c r="X467" s="17">
        <v>1</v>
      </c>
      <c r="Y467" s="84">
        <f t="shared" si="16"/>
        <v>73050</v>
      </c>
      <c r="Z467" s="75">
        <f>IF(IFERROR(MATCH(E467,CONV_CAISO_Gen_List!C:C,0),FALSE),1,0)</f>
        <v>1</v>
      </c>
      <c r="AA467" s="86">
        <f t="shared" si="17"/>
        <v>7.4</v>
      </c>
    </row>
    <row r="468" spans="2:27" x14ac:dyDescent="0.25">
      <c r="B468" s="7">
        <v>463</v>
      </c>
      <c r="C468" s="7" t="s">
        <v>1380</v>
      </c>
      <c r="D468" s="7" t="s">
        <v>1381</v>
      </c>
      <c r="E468" s="7"/>
      <c r="F468" s="7" t="s">
        <v>1132</v>
      </c>
      <c r="G468" s="7" t="s">
        <v>34</v>
      </c>
      <c r="H468" s="7" t="s">
        <v>1154</v>
      </c>
      <c r="I468" s="7" t="s">
        <v>709</v>
      </c>
      <c r="J468" s="7" t="s">
        <v>216</v>
      </c>
      <c r="K468" s="7" t="s">
        <v>217</v>
      </c>
      <c r="L468" s="7" t="s">
        <v>5</v>
      </c>
      <c r="M468" s="13">
        <v>42468</v>
      </c>
      <c r="N468" s="13">
        <v>49739</v>
      </c>
      <c r="O468" s="7">
        <v>1</v>
      </c>
      <c r="P468" s="14">
        <v>1</v>
      </c>
      <c r="Q468" s="14">
        <v>2.25</v>
      </c>
      <c r="R468" s="15">
        <v>0.25684931500000002</v>
      </c>
      <c r="S468" s="7" t="s">
        <v>39</v>
      </c>
      <c r="T468" s="7" t="s">
        <v>39</v>
      </c>
      <c r="U468" s="16" t="s">
        <v>39</v>
      </c>
      <c r="V468" s="16" t="s">
        <v>218</v>
      </c>
      <c r="W468" s="16" t="s">
        <v>41</v>
      </c>
      <c r="X468" s="17">
        <v>1</v>
      </c>
      <c r="Y468" s="84">
        <f t="shared" si="16"/>
        <v>73050</v>
      </c>
      <c r="Z468" s="75">
        <f>IF(IFERROR(MATCH(E468,CONV_CAISO_Gen_List!C:C,0),FALSE),1,0)</f>
        <v>0</v>
      </c>
      <c r="AA468" s="86">
        <f t="shared" si="17"/>
        <v>2.25</v>
      </c>
    </row>
    <row r="469" spans="2:27" x14ac:dyDescent="0.25">
      <c r="B469" s="7">
        <v>464</v>
      </c>
      <c r="C469" s="7" t="s">
        <v>1382</v>
      </c>
      <c r="D469" s="7" t="s">
        <v>1383</v>
      </c>
      <c r="E469" s="7"/>
      <c r="F469" s="7" t="s">
        <v>1132</v>
      </c>
      <c r="G469" s="7" t="s">
        <v>34</v>
      </c>
      <c r="H469" s="7" t="s">
        <v>94</v>
      </c>
      <c r="I469" s="7" t="s">
        <v>1136</v>
      </c>
      <c r="J469" s="7" t="s">
        <v>216</v>
      </c>
      <c r="K469" s="7" t="s">
        <v>217</v>
      </c>
      <c r="L469" s="7" t="s">
        <v>5</v>
      </c>
      <c r="M469" s="13">
        <v>41913</v>
      </c>
      <c r="N469" s="13">
        <v>49218</v>
      </c>
      <c r="O469" s="7">
        <v>1</v>
      </c>
      <c r="P469" s="14">
        <v>1.25</v>
      </c>
      <c r="Q469" s="14">
        <v>6</v>
      </c>
      <c r="R469" s="15">
        <v>0.54794520499999999</v>
      </c>
      <c r="S469" s="7" t="s">
        <v>39</v>
      </c>
      <c r="T469" s="7" t="s">
        <v>39</v>
      </c>
      <c r="U469" s="16" t="s">
        <v>39</v>
      </c>
      <c r="V469" s="16" t="s">
        <v>218</v>
      </c>
      <c r="W469" s="16" t="s">
        <v>41</v>
      </c>
      <c r="X469" s="17">
        <v>1</v>
      </c>
      <c r="Y469" s="84">
        <f t="shared" si="16"/>
        <v>73050</v>
      </c>
      <c r="Z469" s="75">
        <f>IF(IFERROR(MATCH(E469,CONV_CAISO_Gen_List!C:C,0),FALSE),1,0)</f>
        <v>0</v>
      </c>
      <c r="AA469" s="86">
        <f t="shared" si="17"/>
        <v>6</v>
      </c>
    </row>
    <row r="470" spans="2:27" x14ac:dyDescent="0.25">
      <c r="B470" s="7">
        <v>465</v>
      </c>
      <c r="C470" s="7" t="s">
        <v>1384</v>
      </c>
      <c r="D470" s="7" t="s">
        <v>1385</v>
      </c>
      <c r="E470" s="7" t="s">
        <v>1386</v>
      </c>
      <c r="F470" s="7" t="s">
        <v>1132</v>
      </c>
      <c r="G470" s="7" t="s">
        <v>34</v>
      </c>
      <c r="H470" s="7" t="s">
        <v>715</v>
      </c>
      <c r="I470" s="7" t="s">
        <v>291</v>
      </c>
      <c r="J470" s="7" t="s">
        <v>619</v>
      </c>
      <c r="K470" s="7" t="s">
        <v>1387</v>
      </c>
      <c r="L470" s="7" t="s">
        <v>5</v>
      </c>
      <c r="M470" s="13">
        <v>40080</v>
      </c>
      <c r="N470" s="13">
        <v>40079</v>
      </c>
      <c r="O470" s="7">
        <v>1</v>
      </c>
      <c r="P470" s="14">
        <v>0</v>
      </c>
      <c r="Q470" s="14">
        <v>0.14000000000000001</v>
      </c>
      <c r="R470" s="15">
        <v>0</v>
      </c>
      <c r="S470" s="7" t="s">
        <v>39</v>
      </c>
      <c r="T470" s="7" t="s">
        <v>39</v>
      </c>
      <c r="U470" s="16" t="s">
        <v>39</v>
      </c>
      <c r="V470" s="16" t="s">
        <v>621</v>
      </c>
      <c r="W470" s="16" t="s">
        <v>292</v>
      </c>
      <c r="X470" s="17">
        <v>1</v>
      </c>
      <c r="Y470" s="84">
        <f t="shared" si="16"/>
        <v>73050</v>
      </c>
      <c r="Z470" s="75">
        <f>IF(IFERROR(MATCH(E470,CONV_CAISO_Gen_List!C:C,0),FALSE),1,0)</f>
        <v>1</v>
      </c>
      <c r="AA470" s="86">
        <f t="shared" si="17"/>
        <v>0.14000000000000001</v>
      </c>
    </row>
    <row r="471" spans="2:27" x14ac:dyDescent="0.25">
      <c r="B471" s="7">
        <v>466</v>
      </c>
      <c r="C471" s="7" t="s">
        <v>1388</v>
      </c>
      <c r="D471" s="7" t="s">
        <v>1389</v>
      </c>
      <c r="E471" s="7" t="s">
        <v>1390</v>
      </c>
      <c r="F471" s="7" t="s">
        <v>1132</v>
      </c>
      <c r="G471" s="7" t="s">
        <v>34</v>
      </c>
      <c r="H471" s="7" t="s">
        <v>715</v>
      </c>
      <c r="I471" s="7" t="s">
        <v>291</v>
      </c>
      <c r="J471" s="7" t="s">
        <v>619</v>
      </c>
      <c r="K471" s="7" t="s">
        <v>1387</v>
      </c>
      <c r="L471" s="7" t="s">
        <v>5</v>
      </c>
      <c r="M471" s="13">
        <v>40378</v>
      </c>
      <c r="N471" s="13">
        <v>40377</v>
      </c>
      <c r="O471" s="7">
        <v>1</v>
      </c>
      <c r="P471" s="14">
        <v>0</v>
      </c>
      <c r="Q471" s="14">
        <v>0.14000000000000001</v>
      </c>
      <c r="R471" s="15">
        <v>0</v>
      </c>
      <c r="S471" s="7" t="s">
        <v>39</v>
      </c>
      <c r="T471" s="7" t="s">
        <v>39</v>
      </c>
      <c r="U471" s="16" t="s">
        <v>39</v>
      </c>
      <c r="V471" s="16" t="s">
        <v>621</v>
      </c>
      <c r="W471" s="16" t="s">
        <v>292</v>
      </c>
      <c r="X471" s="17">
        <v>1</v>
      </c>
      <c r="Y471" s="84">
        <f t="shared" si="16"/>
        <v>73050</v>
      </c>
      <c r="Z471" s="75">
        <f>IF(IFERROR(MATCH(E471,CONV_CAISO_Gen_List!C:C,0),FALSE),1,0)</f>
        <v>1</v>
      </c>
      <c r="AA471" s="86">
        <f t="shared" si="17"/>
        <v>0.14000000000000001</v>
      </c>
    </row>
    <row r="472" spans="2:27" x14ac:dyDescent="0.25">
      <c r="B472" s="7">
        <v>467</v>
      </c>
      <c r="C472" s="7" t="s">
        <v>1391</v>
      </c>
      <c r="D472" s="7" t="s">
        <v>1392</v>
      </c>
      <c r="E472" s="7" t="s">
        <v>1393</v>
      </c>
      <c r="F472" s="7" t="s">
        <v>1132</v>
      </c>
      <c r="G472" s="7" t="s">
        <v>34</v>
      </c>
      <c r="H472" s="7" t="s">
        <v>715</v>
      </c>
      <c r="I472" s="7" t="s">
        <v>291</v>
      </c>
      <c r="J472" s="7" t="s">
        <v>619</v>
      </c>
      <c r="K472" s="7" t="s">
        <v>1387</v>
      </c>
      <c r="L472" s="7" t="s">
        <v>5</v>
      </c>
      <c r="M472" s="13">
        <v>40539</v>
      </c>
      <c r="N472" s="13">
        <v>40538</v>
      </c>
      <c r="O472" s="7">
        <v>1</v>
      </c>
      <c r="P472" s="14">
        <v>0</v>
      </c>
      <c r="Q472" s="14">
        <v>0.4</v>
      </c>
      <c r="R472" s="15">
        <v>0</v>
      </c>
      <c r="S472" s="7" t="s">
        <v>39</v>
      </c>
      <c r="T472" s="7" t="s">
        <v>39</v>
      </c>
      <c r="U472" s="16" t="s">
        <v>39</v>
      </c>
      <c r="V472" s="16" t="s">
        <v>621</v>
      </c>
      <c r="W472" s="16" t="s">
        <v>292</v>
      </c>
      <c r="X472" s="17">
        <v>1</v>
      </c>
      <c r="Y472" s="84">
        <f t="shared" si="16"/>
        <v>73050</v>
      </c>
      <c r="Z472" s="75">
        <f>IF(IFERROR(MATCH(E472,CONV_CAISO_Gen_List!C:C,0),FALSE),1,0)</f>
        <v>1</v>
      </c>
      <c r="AA472" s="86">
        <f t="shared" si="17"/>
        <v>0.4</v>
      </c>
    </row>
    <row r="473" spans="2:27" x14ac:dyDescent="0.25">
      <c r="B473" s="7">
        <v>468</v>
      </c>
      <c r="C473" s="7" t="s">
        <v>1394</v>
      </c>
      <c r="D473" s="7" t="s">
        <v>1395</v>
      </c>
      <c r="E473" s="7" t="s">
        <v>1396</v>
      </c>
      <c r="F473" s="7" t="s">
        <v>1132</v>
      </c>
      <c r="G473" s="7" t="s">
        <v>34</v>
      </c>
      <c r="H473" s="7" t="s">
        <v>715</v>
      </c>
      <c r="I473" s="7" t="s">
        <v>291</v>
      </c>
      <c r="J473" s="7" t="s">
        <v>619</v>
      </c>
      <c r="K473" s="7" t="s">
        <v>1387</v>
      </c>
      <c r="L473" s="7" t="s">
        <v>5</v>
      </c>
      <c r="M473" s="13">
        <v>40553</v>
      </c>
      <c r="N473" s="13">
        <v>40552</v>
      </c>
      <c r="O473" s="7">
        <v>1</v>
      </c>
      <c r="P473" s="14">
        <v>0</v>
      </c>
      <c r="Q473" s="14">
        <v>0.36</v>
      </c>
      <c r="R473" s="15">
        <v>0</v>
      </c>
      <c r="S473" s="7" t="s">
        <v>39</v>
      </c>
      <c r="T473" s="7" t="s">
        <v>39</v>
      </c>
      <c r="U473" s="16" t="s">
        <v>39</v>
      </c>
      <c r="V473" s="16" t="s">
        <v>621</v>
      </c>
      <c r="W473" s="16" t="s">
        <v>292</v>
      </c>
      <c r="X473" s="17">
        <v>1</v>
      </c>
      <c r="Y473" s="84">
        <f t="shared" si="16"/>
        <v>73050</v>
      </c>
      <c r="Z473" s="75">
        <f>IF(IFERROR(MATCH(E473,CONV_CAISO_Gen_List!C:C,0),FALSE),1,0)</f>
        <v>1</v>
      </c>
      <c r="AA473" s="86">
        <f t="shared" si="17"/>
        <v>0.36</v>
      </c>
    </row>
    <row r="474" spans="2:27" x14ac:dyDescent="0.25">
      <c r="B474" s="7">
        <v>469</v>
      </c>
      <c r="C474" s="7" t="s">
        <v>1397</v>
      </c>
      <c r="D474" s="7" t="s">
        <v>1398</v>
      </c>
      <c r="E474" s="7" t="s">
        <v>1399</v>
      </c>
      <c r="F474" s="7" t="s">
        <v>1132</v>
      </c>
      <c r="G474" s="7" t="s">
        <v>34</v>
      </c>
      <c r="H474" s="7" t="s">
        <v>715</v>
      </c>
      <c r="I474" s="7" t="s">
        <v>291</v>
      </c>
      <c r="J474" s="7" t="s">
        <v>619</v>
      </c>
      <c r="K474" s="7" t="s">
        <v>1387</v>
      </c>
      <c r="L474" s="7" t="s">
        <v>5</v>
      </c>
      <c r="M474" s="13">
        <v>40541</v>
      </c>
      <c r="N474" s="13">
        <v>40540</v>
      </c>
      <c r="O474" s="7">
        <v>1</v>
      </c>
      <c r="P474" s="14">
        <v>0</v>
      </c>
      <c r="Q474" s="14">
        <v>0.4</v>
      </c>
      <c r="R474" s="15">
        <v>0</v>
      </c>
      <c r="S474" s="7" t="s">
        <v>39</v>
      </c>
      <c r="T474" s="7" t="s">
        <v>39</v>
      </c>
      <c r="U474" s="16" t="s">
        <v>39</v>
      </c>
      <c r="V474" s="16" t="s">
        <v>621</v>
      </c>
      <c r="W474" s="16" t="s">
        <v>292</v>
      </c>
      <c r="X474" s="17">
        <v>1</v>
      </c>
      <c r="Y474" s="84">
        <f t="shared" si="16"/>
        <v>73050</v>
      </c>
      <c r="Z474" s="75">
        <f>IF(IFERROR(MATCH(E474,CONV_CAISO_Gen_List!C:C,0),FALSE),1,0)</f>
        <v>1</v>
      </c>
      <c r="AA474" s="86">
        <f t="shared" si="17"/>
        <v>0.4</v>
      </c>
    </row>
    <row r="475" spans="2:27" x14ac:dyDescent="0.25">
      <c r="B475" s="7">
        <v>470</v>
      </c>
      <c r="C475" s="7" t="s">
        <v>1400</v>
      </c>
      <c r="D475" s="7" t="s">
        <v>1401</v>
      </c>
      <c r="E475" s="7" t="s">
        <v>1402</v>
      </c>
      <c r="F475" s="7" t="s">
        <v>1132</v>
      </c>
      <c r="G475" s="7" t="s">
        <v>34</v>
      </c>
      <c r="H475" s="7" t="s">
        <v>715</v>
      </c>
      <c r="I475" s="7" t="s">
        <v>291</v>
      </c>
      <c r="J475" s="7" t="s">
        <v>619</v>
      </c>
      <c r="K475" s="7" t="s">
        <v>1387</v>
      </c>
      <c r="L475" s="7" t="s">
        <v>5</v>
      </c>
      <c r="M475" s="13">
        <v>40542</v>
      </c>
      <c r="N475" s="13">
        <v>40541</v>
      </c>
      <c r="O475" s="7">
        <v>1</v>
      </c>
      <c r="P475" s="14">
        <v>0</v>
      </c>
      <c r="Q475" s="14">
        <v>0.36</v>
      </c>
      <c r="R475" s="15">
        <v>0</v>
      </c>
      <c r="S475" s="7" t="s">
        <v>39</v>
      </c>
      <c r="T475" s="7" t="s">
        <v>39</v>
      </c>
      <c r="U475" s="16" t="s">
        <v>39</v>
      </c>
      <c r="V475" s="16" t="s">
        <v>621</v>
      </c>
      <c r="W475" s="16" t="s">
        <v>292</v>
      </c>
      <c r="X475" s="17">
        <v>1</v>
      </c>
      <c r="Y475" s="84">
        <f t="shared" si="16"/>
        <v>73050</v>
      </c>
      <c r="Z475" s="75">
        <f>IF(IFERROR(MATCH(E475,CONV_CAISO_Gen_List!C:C,0),FALSE),1,0)</f>
        <v>1</v>
      </c>
      <c r="AA475" s="86">
        <f t="shared" si="17"/>
        <v>0.36</v>
      </c>
    </row>
    <row r="476" spans="2:27" x14ac:dyDescent="0.25">
      <c r="B476" s="7">
        <v>471</v>
      </c>
      <c r="C476" s="7" t="s">
        <v>1403</v>
      </c>
      <c r="D476" s="7" t="s">
        <v>1404</v>
      </c>
      <c r="E476" s="7" t="s">
        <v>1405</v>
      </c>
      <c r="F476" s="7" t="s">
        <v>1132</v>
      </c>
      <c r="G476" s="7" t="s">
        <v>34</v>
      </c>
      <c r="H476" s="7" t="s">
        <v>715</v>
      </c>
      <c r="I476" s="7" t="s">
        <v>291</v>
      </c>
      <c r="J476" s="7" t="s">
        <v>619</v>
      </c>
      <c r="K476" s="7" t="s">
        <v>1387</v>
      </c>
      <c r="L476" s="7" t="s">
        <v>5</v>
      </c>
      <c r="M476" s="13">
        <v>40553</v>
      </c>
      <c r="N476" s="13">
        <v>40552</v>
      </c>
      <c r="O476" s="7">
        <v>1</v>
      </c>
      <c r="P476" s="14">
        <v>0</v>
      </c>
      <c r="Q476" s="14">
        <v>0.18</v>
      </c>
      <c r="R476" s="15">
        <v>0</v>
      </c>
      <c r="S476" s="7" t="s">
        <v>39</v>
      </c>
      <c r="T476" s="7" t="s">
        <v>39</v>
      </c>
      <c r="U476" s="16" t="s">
        <v>39</v>
      </c>
      <c r="V476" s="16" t="s">
        <v>621</v>
      </c>
      <c r="W476" s="16" t="s">
        <v>292</v>
      </c>
      <c r="X476" s="17">
        <v>1</v>
      </c>
      <c r="Y476" s="84">
        <f t="shared" si="16"/>
        <v>73050</v>
      </c>
      <c r="Z476" s="75">
        <f>IF(IFERROR(MATCH(E476,CONV_CAISO_Gen_List!C:C,0),FALSE),1,0)</f>
        <v>1</v>
      </c>
      <c r="AA476" s="86">
        <f t="shared" si="17"/>
        <v>0.18</v>
      </c>
    </row>
    <row r="477" spans="2:27" x14ac:dyDescent="0.25">
      <c r="B477" s="7">
        <v>472</v>
      </c>
      <c r="C477" s="7" t="s">
        <v>1406</v>
      </c>
      <c r="D477" s="7" t="s">
        <v>1407</v>
      </c>
      <c r="E477" s="7" t="s">
        <v>1408</v>
      </c>
      <c r="F477" s="7" t="s">
        <v>1132</v>
      </c>
      <c r="G477" s="7" t="s">
        <v>34</v>
      </c>
      <c r="H477" s="7" t="s">
        <v>715</v>
      </c>
      <c r="I477" s="7" t="s">
        <v>291</v>
      </c>
      <c r="J477" s="7" t="s">
        <v>619</v>
      </c>
      <c r="K477" s="7" t="s">
        <v>1387</v>
      </c>
      <c r="L477" s="7" t="s">
        <v>5</v>
      </c>
      <c r="M477" s="13">
        <v>40681</v>
      </c>
      <c r="N477" s="13">
        <v>40680</v>
      </c>
      <c r="O477" s="7">
        <v>1</v>
      </c>
      <c r="P477" s="14">
        <v>0</v>
      </c>
      <c r="Q477" s="14">
        <v>0.27</v>
      </c>
      <c r="R477" s="15">
        <v>0</v>
      </c>
      <c r="S477" s="7" t="s">
        <v>39</v>
      </c>
      <c r="T477" s="7" t="s">
        <v>39</v>
      </c>
      <c r="U477" s="16" t="s">
        <v>39</v>
      </c>
      <c r="V477" s="16" t="s">
        <v>621</v>
      </c>
      <c r="W477" s="16" t="s">
        <v>292</v>
      </c>
      <c r="X477" s="17">
        <v>1</v>
      </c>
      <c r="Y477" s="84">
        <f t="shared" si="16"/>
        <v>73050</v>
      </c>
      <c r="Z477" s="75">
        <f>IF(IFERROR(MATCH(E477,CONV_CAISO_Gen_List!C:C,0),FALSE),1,0)</f>
        <v>1</v>
      </c>
      <c r="AA477" s="86">
        <f t="shared" si="17"/>
        <v>0.27</v>
      </c>
    </row>
    <row r="478" spans="2:27" x14ac:dyDescent="0.25">
      <c r="B478" s="7">
        <v>473</v>
      </c>
      <c r="C478" s="7" t="s">
        <v>1409</v>
      </c>
      <c r="D478" s="7" t="s">
        <v>1410</v>
      </c>
      <c r="E478" s="7" t="s">
        <v>1411</v>
      </c>
      <c r="F478" s="7" t="s">
        <v>1132</v>
      </c>
      <c r="G478" s="7" t="s">
        <v>34</v>
      </c>
      <c r="H478" s="7" t="s">
        <v>715</v>
      </c>
      <c r="I478" s="7" t="s">
        <v>291</v>
      </c>
      <c r="J478" s="7" t="s">
        <v>619</v>
      </c>
      <c r="K478" s="7" t="s">
        <v>1387</v>
      </c>
      <c r="L478" s="7" t="s">
        <v>5</v>
      </c>
      <c r="M478" s="13">
        <v>40857</v>
      </c>
      <c r="N478" s="13">
        <v>40856</v>
      </c>
      <c r="O478" s="7">
        <v>1</v>
      </c>
      <c r="P478" s="14">
        <v>0</v>
      </c>
      <c r="Q478" s="14">
        <v>0.56000000000000005</v>
      </c>
      <c r="R478" s="15">
        <v>0</v>
      </c>
      <c r="S478" s="7" t="s">
        <v>39</v>
      </c>
      <c r="T478" s="7" t="s">
        <v>39</v>
      </c>
      <c r="U478" s="16" t="s">
        <v>39</v>
      </c>
      <c r="V478" s="16" t="s">
        <v>621</v>
      </c>
      <c r="W478" s="16" t="s">
        <v>292</v>
      </c>
      <c r="X478" s="17">
        <v>1</v>
      </c>
      <c r="Y478" s="84">
        <f t="shared" si="16"/>
        <v>73050</v>
      </c>
      <c r="Z478" s="75">
        <f>IF(IFERROR(MATCH(E478,CONV_CAISO_Gen_List!C:C,0),FALSE),1,0)</f>
        <v>1</v>
      </c>
      <c r="AA478" s="86">
        <f t="shared" si="17"/>
        <v>0.56000000000000005</v>
      </c>
    </row>
    <row r="479" spans="2:27" x14ac:dyDescent="0.25">
      <c r="B479" s="7">
        <v>474</v>
      </c>
      <c r="C479" s="7" t="s">
        <v>1412</v>
      </c>
      <c r="D479" s="7" t="s">
        <v>1413</v>
      </c>
      <c r="E479" s="7"/>
      <c r="F479" s="7" t="s">
        <v>1132</v>
      </c>
      <c r="G479" s="7" t="s">
        <v>34</v>
      </c>
      <c r="H479" s="7" t="s">
        <v>715</v>
      </c>
      <c r="I479" s="7" t="s">
        <v>291</v>
      </c>
      <c r="J479" s="7" t="s">
        <v>619</v>
      </c>
      <c r="K479" s="7" t="s">
        <v>1387</v>
      </c>
      <c r="L479" s="7" t="s">
        <v>5</v>
      </c>
      <c r="M479" s="13">
        <v>40541</v>
      </c>
      <c r="N479" s="13">
        <v>40540</v>
      </c>
      <c r="O479" s="7">
        <v>1</v>
      </c>
      <c r="P479" s="14">
        <v>0</v>
      </c>
      <c r="Q479" s="14">
        <v>0.09</v>
      </c>
      <c r="R479" s="15">
        <v>0</v>
      </c>
      <c r="S479" s="7" t="s">
        <v>39</v>
      </c>
      <c r="T479" s="7" t="s">
        <v>39</v>
      </c>
      <c r="U479" s="16" t="s">
        <v>39</v>
      </c>
      <c r="V479" s="16" t="s">
        <v>621</v>
      </c>
      <c r="W479" s="16" t="s">
        <v>292</v>
      </c>
      <c r="X479" s="17">
        <v>1</v>
      </c>
      <c r="Y479" s="84">
        <f t="shared" si="16"/>
        <v>73050</v>
      </c>
      <c r="Z479" s="75">
        <f>IF(IFERROR(MATCH(E479,CONV_CAISO_Gen_List!C:C,0),FALSE),1,0)</f>
        <v>0</v>
      </c>
      <c r="AA479" s="86">
        <f t="shared" si="17"/>
        <v>0.09</v>
      </c>
    </row>
    <row r="480" spans="2:27" x14ac:dyDescent="0.25">
      <c r="B480" s="7">
        <v>475</v>
      </c>
      <c r="C480" s="7" t="s">
        <v>1414</v>
      </c>
      <c r="D480" s="7" t="s">
        <v>1415</v>
      </c>
      <c r="E480" s="7" t="s">
        <v>1416</v>
      </c>
      <c r="F480" s="7" t="s">
        <v>1132</v>
      </c>
      <c r="G480" s="7" t="s">
        <v>34</v>
      </c>
      <c r="H480" s="7" t="s">
        <v>715</v>
      </c>
      <c r="I480" s="7" t="s">
        <v>291</v>
      </c>
      <c r="J480" s="7" t="s">
        <v>619</v>
      </c>
      <c r="K480" s="7" t="s">
        <v>1387</v>
      </c>
      <c r="L480" s="7" t="s">
        <v>5</v>
      </c>
      <c r="M480" s="13">
        <v>40801</v>
      </c>
      <c r="N480" s="13">
        <v>40800</v>
      </c>
      <c r="O480" s="7">
        <v>1</v>
      </c>
      <c r="P480" s="14">
        <v>0</v>
      </c>
      <c r="Q480" s="14">
        <v>0.56000000000000005</v>
      </c>
      <c r="R480" s="15">
        <v>0</v>
      </c>
      <c r="S480" s="7" t="s">
        <v>39</v>
      </c>
      <c r="T480" s="7" t="s">
        <v>39</v>
      </c>
      <c r="U480" s="16" t="s">
        <v>39</v>
      </c>
      <c r="V480" s="16" t="s">
        <v>621</v>
      </c>
      <c r="W480" s="16" t="s">
        <v>292</v>
      </c>
      <c r="X480" s="17">
        <v>1</v>
      </c>
      <c r="Y480" s="84">
        <f t="shared" si="16"/>
        <v>73050</v>
      </c>
      <c r="Z480" s="75">
        <f>IF(IFERROR(MATCH(E480,CONV_CAISO_Gen_List!C:C,0),FALSE),1,0)</f>
        <v>1</v>
      </c>
      <c r="AA480" s="86">
        <f t="shared" si="17"/>
        <v>0.56000000000000005</v>
      </c>
    </row>
    <row r="481" spans="2:27" x14ac:dyDescent="0.25">
      <c r="B481" s="7">
        <v>476</v>
      </c>
      <c r="C481" s="7" t="s">
        <v>1417</v>
      </c>
      <c r="D481" s="7" t="s">
        <v>1418</v>
      </c>
      <c r="E481" s="7" t="s">
        <v>1419</v>
      </c>
      <c r="F481" s="7" t="s">
        <v>1132</v>
      </c>
      <c r="G481" s="7" t="s">
        <v>34</v>
      </c>
      <c r="H481" s="7" t="s">
        <v>715</v>
      </c>
      <c r="I481" s="7" t="s">
        <v>291</v>
      </c>
      <c r="J481" s="7" t="s">
        <v>619</v>
      </c>
      <c r="K481" s="7" t="s">
        <v>1387</v>
      </c>
      <c r="L481" s="7" t="s">
        <v>5</v>
      </c>
      <c r="M481" s="13">
        <v>40896</v>
      </c>
      <c r="N481" s="13">
        <v>40895</v>
      </c>
      <c r="O481" s="7">
        <v>1</v>
      </c>
      <c r="P481" s="14">
        <v>0</v>
      </c>
      <c r="Q481" s="14">
        <v>0.53</v>
      </c>
      <c r="R481" s="15">
        <v>0</v>
      </c>
      <c r="S481" s="7" t="s">
        <v>39</v>
      </c>
      <c r="T481" s="7" t="s">
        <v>39</v>
      </c>
      <c r="U481" s="16" t="s">
        <v>39</v>
      </c>
      <c r="V481" s="16" t="s">
        <v>621</v>
      </c>
      <c r="W481" s="16" t="s">
        <v>292</v>
      </c>
      <c r="X481" s="17">
        <v>1</v>
      </c>
      <c r="Y481" s="84">
        <f t="shared" si="16"/>
        <v>73050</v>
      </c>
      <c r="Z481" s="75">
        <f>IF(IFERROR(MATCH(E481,CONV_CAISO_Gen_List!C:C,0),FALSE),1,0)</f>
        <v>1</v>
      </c>
      <c r="AA481" s="86">
        <f t="shared" si="17"/>
        <v>0.53</v>
      </c>
    </row>
    <row r="482" spans="2:27" x14ac:dyDescent="0.25">
      <c r="B482" s="7">
        <v>477</v>
      </c>
      <c r="C482" s="7" t="s">
        <v>1420</v>
      </c>
      <c r="D482" s="7" t="s">
        <v>1421</v>
      </c>
      <c r="E482" s="7" t="s">
        <v>1422</v>
      </c>
      <c r="F482" s="7" t="s">
        <v>1132</v>
      </c>
      <c r="G482" s="7" t="s">
        <v>34</v>
      </c>
      <c r="H482" s="7" t="s">
        <v>715</v>
      </c>
      <c r="I482" s="7" t="s">
        <v>291</v>
      </c>
      <c r="J482" s="7" t="s">
        <v>619</v>
      </c>
      <c r="K482" s="7" t="s">
        <v>1387</v>
      </c>
      <c r="L482" s="7" t="s">
        <v>5</v>
      </c>
      <c r="M482" s="13">
        <v>40681</v>
      </c>
      <c r="N482" s="13">
        <v>40680</v>
      </c>
      <c r="O482" s="7">
        <v>1</v>
      </c>
      <c r="P482" s="14">
        <v>0</v>
      </c>
      <c r="Q482" s="14">
        <v>0.24</v>
      </c>
      <c r="R482" s="15">
        <v>0</v>
      </c>
      <c r="S482" s="7" t="s">
        <v>39</v>
      </c>
      <c r="T482" s="7" t="s">
        <v>39</v>
      </c>
      <c r="U482" s="16" t="s">
        <v>39</v>
      </c>
      <c r="V482" s="16" t="s">
        <v>621</v>
      </c>
      <c r="W482" s="16" t="s">
        <v>292</v>
      </c>
      <c r="X482" s="17">
        <v>1</v>
      </c>
      <c r="Y482" s="84">
        <f t="shared" si="16"/>
        <v>73050</v>
      </c>
      <c r="Z482" s="75">
        <f>IF(IFERROR(MATCH(E482,CONV_CAISO_Gen_List!C:C,0),FALSE),1,0)</f>
        <v>1</v>
      </c>
      <c r="AA482" s="86">
        <f t="shared" si="17"/>
        <v>0.24</v>
      </c>
    </row>
    <row r="483" spans="2:27" x14ac:dyDescent="0.25">
      <c r="B483" s="7">
        <v>478</v>
      </c>
      <c r="C483" s="7" t="s">
        <v>1423</v>
      </c>
      <c r="D483" s="7" t="s">
        <v>1424</v>
      </c>
      <c r="E483" s="7" t="s">
        <v>1425</v>
      </c>
      <c r="F483" s="7" t="s">
        <v>1132</v>
      </c>
      <c r="G483" s="7" t="s">
        <v>34</v>
      </c>
      <c r="H483" s="7" t="s">
        <v>715</v>
      </c>
      <c r="I483" s="7" t="s">
        <v>291</v>
      </c>
      <c r="J483" s="7" t="s">
        <v>619</v>
      </c>
      <c r="K483" s="7" t="s">
        <v>1387</v>
      </c>
      <c r="L483" s="7" t="s">
        <v>5</v>
      </c>
      <c r="M483" s="13">
        <v>40891</v>
      </c>
      <c r="N483" s="13">
        <v>40890</v>
      </c>
      <c r="O483" s="7">
        <v>1</v>
      </c>
      <c r="P483" s="14">
        <v>0</v>
      </c>
      <c r="Q483" s="14">
        <v>0.56000000000000005</v>
      </c>
      <c r="R483" s="15">
        <v>0</v>
      </c>
      <c r="S483" s="7" t="s">
        <v>39</v>
      </c>
      <c r="T483" s="7" t="s">
        <v>39</v>
      </c>
      <c r="U483" s="16" t="s">
        <v>39</v>
      </c>
      <c r="V483" s="16" t="s">
        <v>621</v>
      </c>
      <c r="W483" s="16" t="s">
        <v>292</v>
      </c>
      <c r="X483" s="17">
        <v>1</v>
      </c>
      <c r="Y483" s="84">
        <f t="shared" si="16"/>
        <v>73050</v>
      </c>
      <c r="Z483" s="75">
        <f>IF(IFERROR(MATCH(E483,CONV_CAISO_Gen_List!C:C,0),FALSE),1,0)</f>
        <v>1</v>
      </c>
      <c r="AA483" s="86">
        <f t="shared" si="17"/>
        <v>0.56000000000000005</v>
      </c>
    </row>
    <row r="484" spans="2:27" x14ac:dyDescent="0.25">
      <c r="B484" s="7">
        <v>479</v>
      </c>
      <c r="C484" s="7" t="s">
        <v>1426</v>
      </c>
      <c r="D484" s="7" t="s">
        <v>1427</v>
      </c>
      <c r="E484" s="7" t="s">
        <v>1428</v>
      </c>
      <c r="F484" s="7" t="s">
        <v>1132</v>
      </c>
      <c r="G484" s="7" t="s">
        <v>34</v>
      </c>
      <c r="H484" s="7" t="s">
        <v>715</v>
      </c>
      <c r="I484" s="7" t="s">
        <v>291</v>
      </c>
      <c r="J484" s="7" t="s">
        <v>619</v>
      </c>
      <c r="K484" s="7" t="s">
        <v>1387</v>
      </c>
      <c r="L484" s="7" t="s">
        <v>5</v>
      </c>
      <c r="M484" s="13">
        <v>40686</v>
      </c>
      <c r="N484" s="13">
        <v>40685</v>
      </c>
      <c r="O484" s="7">
        <v>1</v>
      </c>
      <c r="P484" s="14">
        <v>0</v>
      </c>
      <c r="Q484" s="14">
        <v>0.32</v>
      </c>
      <c r="R484" s="15">
        <v>0</v>
      </c>
      <c r="S484" s="7" t="s">
        <v>39</v>
      </c>
      <c r="T484" s="7" t="s">
        <v>39</v>
      </c>
      <c r="U484" s="16" t="s">
        <v>39</v>
      </c>
      <c r="V484" s="16" t="s">
        <v>621</v>
      </c>
      <c r="W484" s="16" t="s">
        <v>292</v>
      </c>
      <c r="X484" s="17">
        <v>1</v>
      </c>
      <c r="Y484" s="84">
        <f t="shared" si="16"/>
        <v>73050</v>
      </c>
      <c r="Z484" s="75">
        <f>IF(IFERROR(MATCH(E484,CONV_CAISO_Gen_List!C:C,0),FALSE),1,0)</f>
        <v>1</v>
      </c>
      <c r="AA484" s="86">
        <f t="shared" si="17"/>
        <v>0.32</v>
      </c>
    </row>
    <row r="485" spans="2:27" x14ac:dyDescent="0.25">
      <c r="B485" s="7">
        <v>480</v>
      </c>
      <c r="C485" s="7" t="s">
        <v>1429</v>
      </c>
      <c r="D485" s="7" t="s">
        <v>1430</v>
      </c>
      <c r="E485" s="7" t="s">
        <v>1431</v>
      </c>
      <c r="F485" s="7" t="s">
        <v>1132</v>
      </c>
      <c r="G485" s="7" t="s">
        <v>34</v>
      </c>
      <c r="H485" s="7" t="s">
        <v>715</v>
      </c>
      <c r="I485" s="7" t="s">
        <v>291</v>
      </c>
      <c r="J485" s="7" t="s">
        <v>619</v>
      </c>
      <c r="K485" s="7" t="s">
        <v>1387</v>
      </c>
      <c r="L485" s="7" t="s">
        <v>5</v>
      </c>
      <c r="M485" s="13">
        <v>40497</v>
      </c>
      <c r="N485" s="13">
        <v>40496</v>
      </c>
      <c r="O485" s="7">
        <v>1</v>
      </c>
      <c r="P485" s="14">
        <v>0</v>
      </c>
      <c r="Q485" s="14">
        <v>0.36</v>
      </c>
      <c r="R485" s="15">
        <v>0</v>
      </c>
      <c r="S485" s="7" t="s">
        <v>39</v>
      </c>
      <c r="T485" s="7" t="s">
        <v>39</v>
      </c>
      <c r="U485" s="16" t="s">
        <v>39</v>
      </c>
      <c r="V485" s="16" t="s">
        <v>621</v>
      </c>
      <c r="W485" s="16" t="s">
        <v>292</v>
      </c>
      <c r="X485" s="17">
        <v>1</v>
      </c>
      <c r="Y485" s="84">
        <f t="shared" si="16"/>
        <v>73050</v>
      </c>
      <c r="Z485" s="75">
        <f>IF(IFERROR(MATCH(E485,CONV_CAISO_Gen_List!C:C,0),FALSE),1,0)</f>
        <v>1</v>
      </c>
      <c r="AA485" s="86">
        <f t="shared" si="17"/>
        <v>0.36</v>
      </c>
    </row>
    <row r="486" spans="2:27" x14ac:dyDescent="0.25">
      <c r="B486" s="7">
        <v>481</v>
      </c>
      <c r="C486" s="7" t="s">
        <v>1432</v>
      </c>
      <c r="D486" s="7" t="s">
        <v>1433</v>
      </c>
      <c r="E486" s="7" t="s">
        <v>1434</v>
      </c>
      <c r="F486" s="7" t="s">
        <v>1132</v>
      </c>
      <c r="G486" s="7" t="s">
        <v>34</v>
      </c>
      <c r="H486" s="7" t="s">
        <v>715</v>
      </c>
      <c r="I486" s="7" t="s">
        <v>291</v>
      </c>
      <c r="J486" s="7" t="s">
        <v>619</v>
      </c>
      <c r="K486" s="7" t="s">
        <v>1387</v>
      </c>
      <c r="L486" s="7" t="s">
        <v>5</v>
      </c>
      <c r="M486" s="13">
        <v>40675</v>
      </c>
      <c r="N486" s="13">
        <v>73050</v>
      </c>
      <c r="O486" s="7">
        <v>1</v>
      </c>
      <c r="P486" s="14">
        <v>0</v>
      </c>
      <c r="Q486" s="14">
        <v>0.45</v>
      </c>
      <c r="R486" s="15">
        <v>0</v>
      </c>
      <c r="S486" s="7" t="s">
        <v>39</v>
      </c>
      <c r="T486" s="7" t="s">
        <v>39</v>
      </c>
      <c r="U486" s="16" t="s">
        <v>39</v>
      </c>
      <c r="V486" s="16" t="s">
        <v>621</v>
      </c>
      <c r="W486" s="16" t="s">
        <v>292</v>
      </c>
      <c r="X486" s="17">
        <v>1</v>
      </c>
      <c r="Y486" s="84">
        <f t="shared" si="16"/>
        <v>73050</v>
      </c>
      <c r="Z486" s="75">
        <f>IF(IFERROR(MATCH(E486,CONV_CAISO_Gen_List!C:C,0),FALSE),1,0)</f>
        <v>1</v>
      </c>
      <c r="AA486" s="86">
        <f t="shared" si="17"/>
        <v>0.45</v>
      </c>
    </row>
    <row r="487" spans="2:27" x14ac:dyDescent="0.25">
      <c r="B487" s="7">
        <v>482</v>
      </c>
      <c r="C487" s="7" t="s">
        <v>1435</v>
      </c>
      <c r="D487" s="7" t="s">
        <v>1436</v>
      </c>
      <c r="E487" s="7" t="s">
        <v>1437</v>
      </c>
      <c r="F487" s="7" t="s">
        <v>1132</v>
      </c>
      <c r="G487" s="7" t="s">
        <v>34</v>
      </c>
      <c r="H487" s="7" t="s">
        <v>715</v>
      </c>
      <c r="I487" s="7" t="s">
        <v>291</v>
      </c>
      <c r="J487" s="7" t="s">
        <v>619</v>
      </c>
      <c r="K487" s="7" t="s">
        <v>1387</v>
      </c>
      <c r="L487" s="7" t="s">
        <v>5</v>
      </c>
      <c r="M487" s="13">
        <v>40781</v>
      </c>
      <c r="N487" s="13">
        <v>73050</v>
      </c>
      <c r="O487" s="7">
        <v>1</v>
      </c>
      <c r="P487" s="14">
        <v>0</v>
      </c>
      <c r="Q487" s="14">
        <v>0.97</v>
      </c>
      <c r="R487" s="15">
        <v>0</v>
      </c>
      <c r="S487" s="7" t="s">
        <v>39</v>
      </c>
      <c r="T487" s="7" t="s">
        <v>39</v>
      </c>
      <c r="U487" s="16" t="s">
        <v>39</v>
      </c>
      <c r="V487" s="16" t="s">
        <v>621</v>
      </c>
      <c r="W487" s="16" t="s">
        <v>292</v>
      </c>
      <c r="X487" s="17">
        <v>1</v>
      </c>
      <c r="Y487" s="84">
        <f t="shared" si="16"/>
        <v>73050</v>
      </c>
      <c r="Z487" s="75">
        <f>IF(IFERROR(MATCH(E487,CONV_CAISO_Gen_List!C:C,0),FALSE),1,0)</f>
        <v>1</v>
      </c>
      <c r="AA487" s="86">
        <f t="shared" si="17"/>
        <v>0.97</v>
      </c>
    </row>
    <row r="488" spans="2:27" x14ac:dyDescent="0.25">
      <c r="B488" s="7">
        <v>483</v>
      </c>
      <c r="C488" s="7" t="s">
        <v>1438</v>
      </c>
      <c r="D488" s="7" t="s">
        <v>1439</v>
      </c>
      <c r="E488" s="7" t="s">
        <v>1440</v>
      </c>
      <c r="F488" s="7" t="s">
        <v>1132</v>
      </c>
      <c r="G488" s="7" t="s">
        <v>34</v>
      </c>
      <c r="H488" s="7" t="s">
        <v>715</v>
      </c>
      <c r="I488" s="7" t="s">
        <v>291</v>
      </c>
      <c r="J488" s="7" t="s">
        <v>619</v>
      </c>
      <c r="K488" s="7" t="s">
        <v>1387</v>
      </c>
      <c r="L488" s="7" t="s">
        <v>5</v>
      </c>
      <c r="M488" s="13">
        <v>41229</v>
      </c>
      <c r="N488" s="13">
        <v>73050</v>
      </c>
      <c r="O488" s="7">
        <v>1</v>
      </c>
      <c r="P488" s="14">
        <v>0</v>
      </c>
      <c r="Q488" s="14">
        <v>0.34</v>
      </c>
      <c r="R488" s="15">
        <v>0</v>
      </c>
      <c r="S488" s="7" t="s">
        <v>39</v>
      </c>
      <c r="T488" s="7" t="s">
        <v>39</v>
      </c>
      <c r="U488" s="16" t="s">
        <v>39</v>
      </c>
      <c r="V488" s="16" t="s">
        <v>621</v>
      </c>
      <c r="W488" s="16" t="s">
        <v>292</v>
      </c>
      <c r="X488" s="17">
        <v>1</v>
      </c>
      <c r="Y488" s="84">
        <f t="shared" si="16"/>
        <v>73050</v>
      </c>
      <c r="Z488" s="75">
        <f>IF(IFERROR(MATCH(E488,CONV_CAISO_Gen_List!C:C,0),FALSE),1,0)</f>
        <v>1</v>
      </c>
      <c r="AA488" s="86">
        <f t="shared" si="17"/>
        <v>0.34</v>
      </c>
    </row>
    <row r="489" spans="2:27" x14ac:dyDescent="0.25">
      <c r="B489" s="7">
        <v>484</v>
      </c>
      <c r="C489" s="7" t="s">
        <v>1441</v>
      </c>
      <c r="D489" s="7" t="s">
        <v>1442</v>
      </c>
      <c r="E489" s="7" t="s">
        <v>1443</v>
      </c>
      <c r="F489" s="7" t="s">
        <v>1132</v>
      </c>
      <c r="G489" s="7" t="s">
        <v>34</v>
      </c>
      <c r="H489" s="7" t="s">
        <v>715</v>
      </c>
      <c r="I489" s="7" t="s">
        <v>291</v>
      </c>
      <c r="J489" s="7" t="s">
        <v>619</v>
      </c>
      <c r="K489" s="7" t="s">
        <v>1387</v>
      </c>
      <c r="L489" s="7" t="s">
        <v>5</v>
      </c>
      <c r="M489" s="13">
        <v>40897</v>
      </c>
      <c r="N489" s="13">
        <v>73050</v>
      </c>
      <c r="O489" s="7">
        <v>1</v>
      </c>
      <c r="P489" s="14">
        <v>0</v>
      </c>
      <c r="Q489" s="14">
        <v>0.56000000000000005</v>
      </c>
      <c r="R489" s="15">
        <v>0</v>
      </c>
      <c r="S489" s="7" t="s">
        <v>39</v>
      </c>
      <c r="T489" s="7" t="s">
        <v>39</v>
      </c>
      <c r="U489" s="16" t="s">
        <v>39</v>
      </c>
      <c r="V489" s="16" t="s">
        <v>621</v>
      </c>
      <c r="W489" s="16" t="s">
        <v>292</v>
      </c>
      <c r="X489" s="17">
        <v>1</v>
      </c>
      <c r="Y489" s="84">
        <f t="shared" si="16"/>
        <v>73050</v>
      </c>
      <c r="Z489" s="75">
        <f>IF(IFERROR(MATCH(E489,CONV_CAISO_Gen_List!C:C,0),FALSE),1,0)</f>
        <v>1</v>
      </c>
      <c r="AA489" s="86">
        <f t="shared" si="17"/>
        <v>0.56000000000000005</v>
      </c>
    </row>
    <row r="490" spans="2:27" x14ac:dyDescent="0.25">
      <c r="B490" s="7">
        <v>485</v>
      </c>
      <c r="C490" s="7" t="s">
        <v>1444</v>
      </c>
      <c r="D490" s="7" t="s">
        <v>1445</v>
      </c>
      <c r="E490" s="7" t="s">
        <v>1446</v>
      </c>
      <c r="F490" s="7" t="s">
        <v>1132</v>
      </c>
      <c r="G490" s="7" t="s">
        <v>34</v>
      </c>
      <c r="H490" s="7" t="s">
        <v>715</v>
      </c>
      <c r="I490" s="7" t="s">
        <v>291</v>
      </c>
      <c r="J490" s="7" t="s">
        <v>619</v>
      </c>
      <c r="K490" s="7" t="s">
        <v>1387</v>
      </c>
      <c r="L490" s="7" t="s">
        <v>5</v>
      </c>
      <c r="M490" s="13">
        <v>40899</v>
      </c>
      <c r="N490" s="13">
        <v>73050</v>
      </c>
      <c r="O490" s="7">
        <v>1</v>
      </c>
      <c r="P490" s="14">
        <v>0</v>
      </c>
      <c r="Q490" s="14">
        <v>0.27</v>
      </c>
      <c r="R490" s="15">
        <v>0</v>
      </c>
      <c r="S490" s="7" t="s">
        <v>39</v>
      </c>
      <c r="T490" s="7" t="s">
        <v>39</v>
      </c>
      <c r="U490" s="16" t="s">
        <v>39</v>
      </c>
      <c r="V490" s="16" t="s">
        <v>621</v>
      </c>
      <c r="W490" s="16" t="s">
        <v>292</v>
      </c>
      <c r="X490" s="17">
        <v>1</v>
      </c>
      <c r="Y490" s="84">
        <f t="shared" si="16"/>
        <v>73050</v>
      </c>
      <c r="Z490" s="75">
        <f>IF(IFERROR(MATCH(E490,CONV_CAISO_Gen_List!C:C,0),FALSE),1,0)</f>
        <v>1</v>
      </c>
      <c r="AA490" s="86">
        <f t="shared" si="17"/>
        <v>0.27</v>
      </c>
    </row>
    <row r="491" spans="2:27" x14ac:dyDescent="0.25">
      <c r="B491" s="7">
        <v>486</v>
      </c>
      <c r="C491" s="7" t="s">
        <v>1447</v>
      </c>
      <c r="D491" s="7" t="s">
        <v>1448</v>
      </c>
      <c r="E491" s="7" t="s">
        <v>1449</v>
      </c>
      <c r="F491" s="7" t="s">
        <v>1132</v>
      </c>
      <c r="G491" s="7" t="s">
        <v>34</v>
      </c>
      <c r="H491" s="7" t="s">
        <v>715</v>
      </c>
      <c r="I491" s="7" t="s">
        <v>291</v>
      </c>
      <c r="J491" s="7" t="s">
        <v>619</v>
      </c>
      <c r="K491" s="7" t="s">
        <v>620</v>
      </c>
      <c r="L491" s="7" t="s">
        <v>5</v>
      </c>
      <c r="M491" s="13">
        <v>41254</v>
      </c>
      <c r="N491" s="13">
        <v>73050</v>
      </c>
      <c r="O491" s="7">
        <v>1</v>
      </c>
      <c r="P491" s="14">
        <v>0</v>
      </c>
      <c r="Q491" s="14">
        <v>0.18</v>
      </c>
      <c r="R491" s="15">
        <v>0</v>
      </c>
      <c r="S491" s="7" t="s">
        <v>39</v>
      </c>
      <c r="T491" s="7" t="s">
        <v>39</v>
      </c>
      <c r="U491" s="16" t="s">
        <v>39</v>
      </c>
      <c r="V491" s="16" t="s">
        <v>621</v>
      </c>
      <c r="W491" s="16" t="s">
        <v>292</v>
      </c>
      <c r="X491" s="17">
        <v>1</v>
      </c>
      <c r="Y491" s="84">
        <f t="shared" si="16"/>
        <v>73050</v>
      </c>
      <c r="Z491" s="75">
        <f>IF(IFERROR(MATCH(E491,CONV_CAISO_Gen_List!C:C,0),FALSE),1,0)</f>
        <v>1</v>
      </c>
      <c r="AA491" s="86">
        <f t="shared" si="17"/>
        <v>0.18</v>
      </c>
    </row>
    <row r="492" spans="2:27" x14ac:dyDescent="0.25">
      <c r="B492" s="7">
        <v>487</v>
      </c>
      <c r="C492" s="7" t="s">
        <v>1450</v>
      </c>
      <c r="D492" s="7" t="s">
        <v>1451</v>
      </c>
      <c r="E492" s="7" t="s">
        <v>1452</v>
      </c>
      <c r="F492" s="7" t="s">
        <v>1132</v>
      </c>
      <c r="G492" s="7" t="s">
        <v>34</v>
      </c>
      <c r="H492" s="7" t="s">
        <v>364</v>
      </c>
      <c r="I492" s="7" t="s">
        <v>84</v>
      </c>
      <c r="J492" s="7" t="s">
        <v>619</v>
      </c>
      <c r="K492" s="7" t="s">
        <v>1387</v>
      </c>
      <c r="L492" s="7" t="s">
        <v>5</v>
      </c>
      <c r="M492" s="13">
        <v>40540</v>
      </c>
      <c r="N492" s="13">
        <v>73050</v>
      </c>
      <c r="O492" s="7">
        <v>1</v>
      </c>
      <c r="P492" s="14">
        <v>0</v>
      </c>
      <c r="Q492" s="14">
        <v>0.9</v>
      </c>
      <c r="R492" s="15">
        <v>0</v>
      </c>
      <c r="S492" s="7" t="s">
        <v>39</v>
      </c>
      <c r="T492" s="7" t="s">
        <v>39</v>
      </c>
      <c r="U492" s="16" t="s">
        <v>39</v>
      </c>
      <c r="V492" s="16" t="s">
        <v>621</v>
      </c>
      <c r="W492" s="16" t="s">
        <v>84</v>
      </c>
      <c r="X492" s="17">
        <v>1</v>
      </c>
      <c r="Y492" s="84">
        <f t="shared" si="16"/>
        <v>73050</v>
      </c>
      <c r="Z492" s="75">
        <f>IF(IFERROR(MATCH(E492,CONV_CAISO_Gen_List!C:C,0),FALSE),1,0)</f>
        <v>1</v>
      </c>
      <c r="AA492" s="86">
        <f t="shared" si="17"/>
        <v>0.9</v>
      </c>
    </row>
    <row r="493" spans="2:27" x14ac:dyDescent="0.25">
      <c r="B493" s="7">
        <v>488</v>
      </c>
      <c r="C493" s="7" t="s">
        <v>1453</v>
      </c>
      <c r="D493" s="7" t="s">
        <v>1454</v>
      </c>
      <c r="E493" s="7" t="s">
        <v>1455</v>
      </c>
      <c r="F493" s="7" t="s">
        <v>1132</v>
      </c>
      <c r="G493" s="7" t="s">
        <v>34</v>
      </c>
      <c r="H493" s="7" t="s">
        <v>849</v>
      </c>
      <c r="I493" s="7" t="s">
        <v>1150</v>
      </c>
      <c r="J493" s="7" t="s">
        <v>619</v>
      </c>
      <c r="K493" s="7" t="s">
        <v>1387</v>
      </c>
      <c r="L493" s="7" t="s">
        <v>5</v>
      </c>
      <c r="M493" s="13">
        <v>41173</v>
      </c>
      <c r="N493" s="13">
        <v>73050</v>
      </c>
      <c r="O493" s="7">
        <v>1</v>
      </c>
      <c r="P493" s="14">
        <v>0</v>
      </c>
      <c r="Q493" s="14">
        <v>1.27</v>
      </c>
      <c r="R493" s="15">
        <v>0</v>
      </c>
      <c r="S493" s="7" t="s">
        <v>39</v>
      </c>
      <c r="T493" s="7" t="s">
        <v>39</v>
      </c>
      <c r="U493" s="16" t="s">
        <v>39</v>
      </c>
      <c r="V493" s="16" t="s">
        <v>621</v>
      </c>
      <c r="W493" s="16" t="s">
        <v>41</v>
      </c>
      <c r="X493" s="17">
        <v>1</v>
      </c>
      <c r="Y493" s="84">
        <f t="shared" si="16"/>
        <v>73050</v>
      </c>
      <c r="Z493" s="75">
        <f>IF(IFERROR(MATCH(E493,CONV_CAISO_Gen_List!C:C,0),FALSE),1,0)</f>
        <v>1</v>
      </c>
      <c r="AA493" s="86">
        <f t="shared" si="17"/>
        <v>1.27</v>
      </c>
    </row>
    <row r="494" spans="2:27" x14ac:dyDescent="0.25">
      <c r="B494" s="7">
        <v>489</v>
      </c>
      <c r="C494" s="7" t="s">
        <v>1456</v>
      </c>
      <c r="D494" s="7" t="s">
        <v>1457</v>
      </c>
      <c r="E494" s="7" t="s">
        <v>1458</v>
      </c>
      <c r="F494" s="7" t="s">
        <v>1132</v>
      </c>
      <c r="G494" s="7" t="s">
        <v>34</v>
      </c>
      <c r="H494" s="7" t="s">
        <v>715</v>
      </c>
      <c r="I494" s="7" t="s">
        <v>291</v>
      </c>
      <c r="J494" s="7" t="s">
        <v>619</v>
      </c>
      <c r="K494" s="7" t="s">
        <v>1387</v>
      </c>
      <c r="L494" s="7" t="s">
        <v>5</v>
      </c>
      <c r="M494" s="13">
        <v>41498</v>
      </c>
      <c r="N494" s="13">
        <v>73050</v>
      </c>
      <c r="O494" s="7">
        <v>1</v>
      </c>
      <c r="P494" s="14">
        <v>0</v>
      </c>
      <c r="Q494" s="14">
        <v>0.74</v>
      </c>
      <c r="R494" s="15">
        <v>0</v>
      </c>
      <c r="S494" s="7" t="s">
        <v>39</v>
      </c>
      <c r="T494" s="7" t="s">
        <v>39</v>
      </c>
      <c r="U494" s="16" t="s">
        <v>39</v>
      </c>
      <c r="V494" s="16" t="s">
        <v>621</v>
      </c>
      <c r="W494" s="16" t="s">
        <v>292</v>
      </c>
      <c r="X494" s="17">
        <v>1</v>
      </c>
      <c r="Y494" s="84">
        <f t="shared" si="16"/>
        <v>73050</v>
      </c>
      <c r="Z494" s="75">
        <f>IF(IFERROR(MATCH(E494,CONV_CAISO_Gen_List!C:C,0),FALSE),1,0)</f>
        <v>1</v>
      </c>
      <c r="AA494" s="86">
        <f t="shared" si="17"/>
        <v>0.74</v>
      </c>
    </row>
    <row r="495" spans="2:27" x14ac:dyDescent="0.25">
      <c r="B495" s="7">
        <v>490</v>
      </c>
      <c r="C495" s="7" t="s">
        <v>1459</v>
      </c>
      <c r="D495" s="7" t="s">
        <v>1460</v>
      </c>
      <c r="E495" s="7"/>
      <c r="F495" s="7" t="s">
        <v>1132</v>
      </c>
      <c r="G495" s="7" t="s">
        <v>34</v>
      </c>
      <c r="H495" s="7" t="s">
        <v>715</v>
      </c>
      <c r="I495" s="7" t="s">
        <v>291</v>
      </c>
      <c r="J495" s="7" t="s">
        <v>619</v>
      </c>
      <c r="K495" s="7" t="s">
        <v>1387</v>
      </c>
      <c r="L495" s="7" t="s">
        <v>5</v>
      </c>
      <c r="M495" s="13">
        <v>29587</v>
      </c>
      <c r="N495" s="13">
        <v>73050</v>
      </c>
      <c r="O495" s="7">
        <v>1</v>
      </c>
      <c r="P495" s="14">
        <v>1.2999999999999999E-3</v>
      </c>
      <c r="Q495" s="14">
        <v>0</v>
      </c>
      <c r="R495" s="15">
        <v>0</v>
      </c>
      <c r="S495" s="7" t="s">
        <v>39</v>
      </c>
      <c r="T495" s="7" t="s">
        <v>39</v>
      </c>
      <c r="U495" s="16" t="s">
        <v>39</v>
      </c>
      <c r="V495" s="16" t="s">
        <v>621</v>
      </c>
      <c r="W495" s="16" t="s">
        <v>292</v>
      </c>
      <c r="X495" s="17">
        <v>1</v>
      </c>
      <c r="Y495" s="84">
        <f t="shared" si="16"/>
        <v>73050</v>
      </c>
      <c r="Z495" s="75">
        <f>IF(IFERROR(MATCH(E495,CONV_CAISO_Gen_List!C:C,0),FALSE),1,0)</f>
        <v>0</v>
      </c>
      <c r="AA495" s="86">
        <f t="shared" si="17"/>
        <v>0</v>
      </c>
    </row>
    <row r="496" spans="2:27" x14ac:dyDescent="0.25">
      <c r="B496" s="7">
        <v>491</v>
      </c>
      <c r="C496" s="7" t="s">
        <v>1461</v>
      </c>
      <c r="D496" s="7" t="s">
        <v>1462</v>
      </c>
      <c r="E496" s="7"/>
      <c r="F496" s="7" t="s">
        <v>1132</v>
      </c>
      <c r="G496" s="7" t="s">
        <v>34</v>
      </c>
      <c r="H496" s="7" t="s">
        <v>94</v>
      </c>
      <c r="I496" s="7" t="s">
        <v>1136</v>
      </c>
      <c r="J496" s="7" t="s">
        <v>619</v>
      </c>
      <c r="K496" s="7" t="s">
        <v>620</v>
      </c>
      <c r="L496" s="7" t="s">
        <v>5</v>
      </c>
      <c r="M496" s="13">
        <v>34334</v>
      </c>
      <c r="N496" s="13">
        <v>45290</v>
      </c>
      <c r="O496" s="7">
        <v>1</v>
      </c>
      <c r="P496" s="14">
        <v>7.2999999999999995E-2</v>
      </c>
      <c r="Q496" s="14">
        <v>0</v>
      </c>
      <c r="R496" s="15">
        <v>0</v>
      </c>
      <c r="S496" s="7" t="s">
        <v>39</v>
      </c>
      <c r="T496" s="7" t="s">
        <v>39</v>
      </c>
      <c r="U496" s="16" t="s">
        <v>39</v>
      </c>
      <c r="V496" s="16" t="s">
        <v>621</v>
      </c>
      <c r="W496" s="16" t="s">
        <v>41</v>
      </c>
      <c r="X496" s="17">
        <v>1</v>
      </c>
      <c r="Y496" s="84">
        <f t="shared" si="16"/>
        <v>73050</v>
      </c>
      <c r="Z496" s="75">
        <f>IF(IFERROR(MATCH(E496,CONV_CAISO_Gen_List!C:C,0),FALSE),1,0)</f>
        <v>0</v>
      </c>
      <c r="AA496" s="86">
        <f t="shared" si="17"/>
        <v>0</v>
      </c>
    </row>
    <row r="497" spans="2:27" x14ac:dyDescent="0.25">
      <c r="B497" s="7">
        <v>492</v>
      </c>
      <c r="C497" s="7" t="s">
        <v>1463</v>
      </c>
      <c r="D497" s="7" t="s">
        <v>1464</v>
      </c>
      <c r="E497" s="7" t="s">
        <v>1465</v>
      </c>
      <c r="F497" s="7" t="s">
        <v>1132</v>
      </c>
      <c r="G497" s="7" t="s">
        <v>34</v>
      </c>
      <c r="H497" s="7" t="s">
        <v>849</v>
      </c>
      <c r="I497" s="7" t="s">
        <v>850</v>
      </c>
      <c r="J497" s="7" t="s">
        <v>619</v>
      </c>
      <c r="K497" s="7" t="s">
        <v>620</v>
      </c>
      <c r="L497" s="7" t="s">
        <v>5</v>
      </c>
      <c r="M497" s="13">
        <v>40165</v>
      </c>
      <c r="N497" s="13">
        <v>47663</v>
      </c>
      <c r="O497" s="7">
        <v>1</v>
      </c>
      <c r="P497" s="14">
        <v>21</v>
      </c>
      <c r="Q497" s="14">
        <v>49.67</v>
      </c>
      <c r="R497" s="15">
        <v>0.27000434899999998</v>
      </c>
      <c r="S497" s="7" t="s">
        <v>39</v>
      </c>
      <c r="T497" s="7" t="s">
        <v>39</v>
      </c>
      <c r="U497" s="16" t="s">
        <v>39</v>
      </c>
      <c r="V497" s="16" t="s">
        <v>621</v>
      </c>
      <c r="W497" s="16" t="s">
        <v>851</v>
      </c>
      <c r="X497" s="17">
        <v>1</v>
      </c>
      <c r="Y497" s="84">
        <f t="shared" si="16"/>
        <v>73050</v>
      </c>
      <c r="Z497" s="75">
        <f>IF(IFERROR(MATCH(E497,CONV_CAISO_Gen_List!C:C,0),FALSE),1,0)</f>
        <v>1</v>
      </c>
      <c r="AA497" s="86">
        <f t="shared" si="17"/>
        <v>49.67</v>
      </c>
    </row>
    <row r="498" spans="2:27" x14ac:dyDescent="0.25">
      <c r="B498" s="7">
        <v>493</v>
      </c>
      <c r="C498" s="7" t="s">
        <v>1466</v>
      </c>
      <c r="D498" s="7" t="s">
        <v>1467</v>
      </c>
      <c r="E498" s="7" t="s">
        <v>1468</v>
      </c>
      <c r="F498" s="7" t="s">
        <v>1132</v>
      </c>
      <c r="G498" s="7" t="s">
        <v>34</v>
      </c>
      <c r="H498" s="7" t="s">
        <v>849</v>
      </c>
      <c r="I498" s="7" t="s">
        <v>850</v>
      </c>
      <c r="J498" s="7" t="s">
        <v>619</v>
      </c>
      <c r="K498" s="7" t="s">
        <v>620</v>
      </c>
      <c r="L498" s="7" t="s">
        <v>5</v>
      </c>
      <c r="M498" s="13">
        <v>41990</v>
      </c>
      <c r="N498" s="13">
        <v>49340</v>
      </c>
      <c r="O498" s="7">
        <v>1</v>
      </c>
      <c r="P498" s="14">
        <v>250</v>
      </c>
      <c r="Q498" s="14">
        <v>571</v>
      </c>
      <c r="R498" s="15">
        <v>0.26073059399999998</v>
      </c>
      <c r="S498" s="7" t="s">
        <v>39</v>
      </c>
      <c r="T498" s="7" t="s">
        <v>39</v>
      </c>
      <c r="U498" s="16" t="s">
        <v>39</v>
      </c>
      <c r="V498" s="16" t="s">
        <v>621</v>
      </c>
      <c r="W498" s="16" t="s">
        <v>851</v>
      </c>
      <c r="X498" s="17">
        <v>1</v>
      </c>
      <c r="Y498" s="84">
        <f t="shared" si="16"/>
        <v>73050</v>
      </c>
      <c r="Z498" s="75">
        <f>IF(IFERROR(MATCH(E498,CONV_CAISO_Gen_List!C:C,0),FALSE),1,0)</f>
        <v>1</v>
      </c>
      <c r="AA498" s="86">
        <f t="shared" si="17"/>
        <v>571</v>
      </c>
    </row>
    <row r="499" spans="2:27" x14ac:dyDescent="0.25">
      <c r="B499" s="7">
        <v>494</v>
      </c>
      <c r="C499" s="7" t="s">
        <v>1469</v>
      </c>
      <c r="D499" s="7" t="s">
        <v>1470</v>
      </c>
      <c r="E499" s="7" t="s">
        <v>1471</v>
      </c>
      <c r="F499" s="7" t="s">
        <v>1132</v>
      </c>
      <c r="G499" s="7" t="s">
        <v>34</v>
      </c>
      <c r="H499" s="7" t="s">
        <v>715</v>
      </c>
      <c r="I499" s="7" t="s">
        <v>986</v>
      </c>
      <c r="J499" s="7" t="s">
        <v>619</v>
      </c>
      <c r="K499" s="7" t="s">
        <v>620</v>
      </c>
      <c r="L499" s="7" t="s">
        <v>5</v>
      </c>
      <c r="M499" s="13">
        <v>42643</v>
      </c>
      <c r="N499" s="13">
        <v>50040</v>
      </c>
      <c r="O499" s="7">
        <v>1</v>
      </c>
      <c r="P499" s="14">
        <v>300</v>
      </c>
      <c r="Q499" s="14">
        <v>673</v>
      </c>
      <c r="R499" s="15">
        <v>0.25608828</v>
      </c>
      <c r="S499" s="7" t="s">
        <v>39</v>
      </c>
      <c r="T499" s="7" t="s">
        <v>39</v>
      </c>
      <c r="U499" s="16" t="s">
        <v>39</v>
      </c>
      <c r="V499" s="16" t="s">
        <v>621</v>
      </c>
      <c r="W499" s="16" t="s">
        <v>987</v>
      </c>
      <c r="X499" s="17">
        <v>1</v>
      </c>
      <c r="Y499" s="84">
        <f t="shared" si="16"/>
        <v>73050</v>
      </c>
      <c r="Z499" s="75">
        <f>IF(IFERROR(MATCH(E499,CONV_CAISO_Gen_List!C:C,0),FALSE),1,0)</f>
        <v>1</v>
      </c>
      <c r="AA499" s="86">
        <f t="shared" si="17"/>
        <v>673</v>
      </c>
    </row>
    <row r="500" spans="2:27" x14ac:dyDescent="0.25">
      <c r="B500" s="7">
        <v>495</v>
      </c>
      <c r="C500" s="7" t="s">
        <v>1472</v>
      </c>
      <c r="D500" s="7" t="s">
        <v>1473</v>
      </c>
      <c r="E500" s="7" t="s">
        <v>1474</v>
      </c>
      <c r="F500" s="7" t="s">
        <v>1132</v>
      </c>
      <c r="G500" s="7" t="s">
        <v>34</v>
      </c>
      <c r="H500" s="7" t="s">
        <v>83</v>
      </c>
      <c r="I500" s="7" t="s">
        <v>95</v>
      </c>
      <c r="J500" s="7" t="s">
        <v>619</v>
      </c>
      <c r="K500" s="7" t="s">
        <v>624</v>
      </c>
      <c r="L500" s="7" t="s">
        <v>5</v>
      </c>
      <c r="M500" s="13">
        <v>41570</v>
      </c>
      <c r="N500" s="13">
        <v>48610</v>
      </c>
      <c r="O500" s="7">
        <v>1</v>
      </c>
      <c r="P500" s="14">
        <v>5</v>
      </c>
      <c r="Q500" s="14">
        <v>11.4</v>
      </c>
      <c r="R500" s="15">
        <v>0.26027397299999999</v>
      </c>
      <c r="S500" s="7" t="s">
        <v>39</v>
      </c>
      <c r="T500" s="7" t="s">
        <v>39</v>
      </c>
      <c r="U500" s="16" t="s">
        <v>39</v>
      </c>
      <c r="V500" s="16" t="s">
        <v>621</v>
      </c>
      <c r="W500" s="16" t="s">
        <v>95</v>
      </c>
      <c r="X500" s="17">
        <v>1</v>
      </c>
      <c r="Y500" s="84">
        <f t="shared" si="16"/>
        <v>73050</v>
      </c>
      <c r="Z500" s="75">
        <f>IF(IFERROR(MATCH(E500,CONV_CAISO_Gen_List!C:C,0),FALSE),1,0)</f>
        <v>1</v>
      </c>
      <c r="AA500" s="86">
        <f t="shared" si="17"/>
        <v>11.4</v>
      </c>
    </row>
    <row r="501" spans="2:27" x14ac:dyDescent="0.25">
      <c r="B501" s="7">
        <v>496</v>
      </c>
      <c r="C501" s="7" t="s">
        <v>1475</v>
      </c>
      <c r="D501" s="7" t="s">
        <v>1476</v>
      </c>
      <c r="E501" s="7" t="s">
        <v>1477</v>
      </c>
      <c r="F501" s="7" t="s">
        <v>1132</v>
      </c>
      <c r="G501" s="7" t="s">
        <v>34</v>
      </c>
      <c r="H501" s="7" t="s">
        <v>83</v>
      </c>
      <c r="I501" s="7" t="s">
        <v>95</v>
      </c>
      <c r="J501" s="7" t="s">
        <v>619</v>
      </c>
      <c r="K501" s="7" t="s">
        <v>624</v>
      </c>
      <c r="L501" s="7" t="s">
        <v>5</v>
      </c>
      <c r="M501" s="13">
        <v>41611</v>
      </c>
      <c r="N501" s="13">
        <v>48638</v>
      </c>
      <c r="O501" s="7">
        <v>1</v>
      </c>
      <c r="P501" s="14">
        <v>20</v>
      </c>
      <c r="Q501" s="14">
        <v>47.3</v>
      </c>
      <c r="R501" s="15">
        <v>0.26997716900000002</v>
      </c>
      <c r="S501" s="7" t="s">
        <v>39</v>
      </c>
      <c r="T501" s="7" t="s">
        <v>39</v>
      </c>
      <c r="U501" s="16" t="s">
        <v>39</v>
      </c>
      <c r="V501" s="16" t="s">
        <v>621</v>
      </c>
      <c r="W501" s="16" t="s">
        <v>95</v>
      </c>
      <c r="X501" s="17">
        <v>1</v>
      </c>
      <c r="Y501" s="84">
        <f t="shared" si="16"/>
        <v>73050</v>
      </c>
      <c r="Z501" s="75">
        <f>IF(IFERROR(MATCH(E501,CONV_CAISO_Gen_List!C:C,0),FALSE),1,0)</f>
        <v>1</v>
      </c>
      <c r="AA501" s="86">
        <f t="shared" si="17"/>
        <v>47.3</v>
      </c>
    </row>
    <row r="502" spans="2:27" x14ac:dyDescent="0.25">
      <c r="B502" s="7">
        <v>497</v>
      </c>
      <c r="C502" s="7" t="s">
        <v>1478</v>
      </c>
      <c r="D502" s="7" t="s">
        <v>1479</v>
      </c>
      <c r="E502" s="7" t="s">
        <v>1480</v>
      </c>
      <c r="F502" s="7" t="s">
        <v>1132</v>
      </c>
      <c r="G502" s="7" t="s">
        <v>34</v>
      </c>
      <c r="H502" s="7" t="s">
        <v>715</v>
      </c>
      <c r="I502" s="7" t="s">
        <v>291</v>
      </c>
      <c r="J502" s="7" t="s">
        <v>619</v>
      </c>
      <c r="K502" s="7" t="s">
        <v>624</v>
      </c>
      <c r="L502" s="7" t="s">
        <v>5</v>
      </c>
      <c r="M502" s="13">
        <v>41578</v>
      </c>
      <c r="N502" s="13">
        <v>48638</v>
      </c>
      <c r="O502" s="7">
        <v>1</v>
      </c>
      <c r="P502" s="14">
        <v>17.5</v>
      </c>
      <c r="Q502" s="14">
        <v>49.1</v>
      </c>
      <c r="R502" s="15">
        <v>0.32028701900000001</v>
      </c>
      <c r="S502" s="7" t="s">
        <v>39</v>
      </c>
      <c r="T502" s="7" t="s">
        <v>39</v>
      </c>
      <c r="U502" s="16" t="s">
        <v>39</v>
      </c>
      <c r="V502" s="16" t="s">
        <v>621</v>
      </c>
      <c r="W502" s="16" t="s">
        <v>292</v>
      </c>
      <c r="X502" s="17">
        <v>1</v>
      </c>
      <c r="Y502" s="84">
        <f t="shared" si="16"/>
        <v>73050</v>
      </c>
      <c r="Z502" s="75">
        <f>IF(IFERROR(MATCH(E502,CONV_CAISO_Gen_List!C:C,0),FALSE),1,0)</f>
        <v>1</v>
      </c>
      <c r="AA502" s="86">
        <f t="shared" si="17"/>
        <v>49.1</v>
      </c>
    </row>
    <row r="503" spans="2:27" x14ac:dyDescent="0.25">
      <c r="B503" s="7">
        <v>498</v>
      </c>
      <c r="C503" s="7" t="s">
        <v>1481</v>
      </c>
      <c r="D503" s="7" t="s">
        <v>1482</v>
      </c>
      <c r="E503" s="7" t="s">
        <v>1483</v>
      </c>
      <c r="F503" s="7" t="s">
        <v>1132</v>
      </c>
      <c r="G503" s="7" t="s">
        <v>34</v>
      </c>
      <c r="H503" s="7" t="s">
        <v>94</v>
      </c>
      <c r="I503" s="7" t="s">
        <v>95</v>
      </c>
      <c r="J503" s="7" t="s">
        <v>619</v>
      </c>
      <c r="K503" s="7" t="s">
        <v>624</v>
      </c>
      <c r="L503" s="7" t="s">
        <v>5</v>
      </c>
      <c r="M503" s="13">
        <v>41358</v>
      </c>
      <c r="N503" s="13">
        <v>48670</v>
      </c>
      <c r="O503" s="7">
        <v>1</v>
      </c>
      <c r="P503" s="14">
        <v>20</v>
      </c>
      <c r="Q503" s="14">
        <v>55.56</v>
      </c>
      <c r="R503" s="15">
        <v>0.317123288</v>
      </c>
      <c r="S503" s="7" t="s">
        <v>39</v>
      </c>
      <c r="T503" s="7" t="s">
        <v>39</v>
      </c>
      <c r="U503" s="16" t="s">
        <v>39</v>
      </c>
      <c r="V503" s="16" t="s">
        <v>621</v>
      </c>
      <c r="W503" s="16" t="s">
        <v>95</v>
      </c>
      <c r="X503" s="17">
        <v>1</v>
      </c>
      <c r="Y503" s="84">
        <f t="shared" si="16"/>
        <v>73050</v>
      </c>
      <c r="Z503" s="75">
        <f>IF(IFERROR(MATCH(E503,CONV_CAISO_Gen_List!C:C,0),FALSE),1,0)</f>
        <v>1</v>
      </c>
      <c r="AA503" s="86">
        <f t="shared" si="17"/>
        <v>55.56</v>
      </c>
    </row>
    <row r="504" spans="2:27" x14ac:dyDescent="0.25">
      <c r="B504" s="7">
        <v>499</v>
      </c>
      <c r="C504" s="7" t="s">
        <v>1484</v>
      </c>
      <c r="D504" s="7" t="s">
        <v>1485</v>
      </c>
      <c r="E504" s="7" t="s">
        <v>1486</v>
      </c>
      <c r="F504" s="7" t="s">
        <v>1132</v>
      </c>
      <c r="G504" s="7" t="s">
        <v>34</v>
      </c>
      <c r="H504" s="7" t="s">
        <v>849</v>
      </c>
      <c r="I504" s="7" t="s">
        <v>1487</v>
      </c>
      <c r="J504" s="7" t="s">
        <v>619</v>
      </c>
      <c r="K504" s="7" t="s">
        <v>1387</v>
      </c>
      <c r="L504" s="7" t="s">
        <v>5</v>
      </c>
      <c r="M504" s="13">
        <v>40753</v>
      </c>
      <c r="N504" s="13">
        <v>48061</v>
      </c>
      <c r="O504" s="7">
        <v>1</v>
      </c>
      <c r="P504" s="14">
        <v>1.4992780000000001</v>
      </c>
      <c r="Q504" s="14">
        <v>1.5</v>
      </c>
      <c r="R504" s="15">
        <v>0.114210224</v>
      </c>
      <c r="S504" s="7" t="s">
        <v>39</v>
      </c>
      <c r="T504" s="7" t="s">
        <v>39</v>
      </c>
      <c r="U504" s="16" t="s">
        <v>39</v>
      </c>
      <c r="V504" s="16" t="s">
        <v>621</v>
      </c>
      <c r="W504" s="16" t="s">
        <v>1488</v>
      </c>
      <c r="X504" s="17">
        <v>1</v>
      </c>
      <c r="Y504" s="84">
        <f t="shared" si="16"/>
        <v>73050</v>
      </c>
      <c r="Z504" s="75">
        <f>IF(IFERROR(MATCH(E504,CONV_CAISO_Gen_List!C:C,0),FALSE),1,0)</f>
        <v>1</v>
      </c>
      <c r="AA504" s="86">
        <f t="shared" si="17"/>
        <v>1.5</v>
      </c>
    </row>
    <row r="505" spans="2:27" x14ac:dyDescent="0.25">
      <c r="B505" s="7">
        <v>500</v>
      </c>
      <c r="C505" s="7" t="s">
        <v>1489</v>
      </c>
      <c r="D505" s="7" t="s">
        <v>1490</v>
      </c>
      <c r="E505" s="7" t="s">
        <v>1491</v>
      </c>
      <c r="F505" s="7" t="s">
        <v>1132</v>
      </c>
      <c r="G505" s="7" t="s">
        <v>34</v>
      </c>
      <c r="H505" s="7" t="s">
        <v>628</v>
      </c>
      <c r="I505" s="7" t="s">
        <v>84</v>
      </c>
      <c r="J505" s="7" t="s">
        <v>619</v>
      </c>
      <c r="K505" s="7" t="s">
        <v>624</v>
      </c>
      <c r="L505" s="7" t="s">
        <v>5</v>
      </c>
      <c r="M505" s="13">
        <v>42165</v>
      </c>
      <c r="N505" s="13">
        <v>73050</v>
      </c>
      <c r="O505" s="7">
        <v>1</v>
      </c>
      <c r="P505" s="14">
        <v>19.75</v>
      </c>
      <c r="Q505" s="14">
        <v>39.619999999999997</v>
      </c>
      <c r="R505" s="15">
        <v>0.22900410399999999</v>
      </c>
      <c r="S505" s="7" t="s">
        <v>39</v>
      </c>
      <c r="T505" s="7" t="s">
        <v>39</v>
      </c>
      <c r="U505" s="16" t="s">
        <v>39</v>
      </c>
      <c r="V505" s="16" t="s">
        <v>621</v>
      </c>
      <c r="W505" s="16" t="s">
        <v>84</v>
      </c>
      <c r="X505" s="17">
        <v>1</v>
      </c>
      <c r="Y505" s="84">
        <f t="shared" si="16"/>
        <v>73050</v>
      </c>
      <c r="Z505" s="75">
        <f>IF(IFERROR(MATCH(E505,CONV_CAISO_Gen_List!C:C,0),FALSE),1,0)</f>
        <v>1</v>
      </c>
      <c r="AA505" s="86">
        <f t="shared" si="17"/>
        <v>39.619999999999997</v>
      </c>
    </row>
    <row r="506" spans="2:27" x14ac:dyDescent="0.25">
      <c r="B506" s="7">
        <v>501</v>
      </c>
      <c r="C506" s="7" t="s">
        <v>1492</v>
      </c>
      <c r="D506" s="7" t="s">
        <v>1493</v>
      </c>
      <c r="E506" s="7" t="s">
        <v>1494</v>
      </c>
      <c r="F506" s="7" t="s">
        <v>1132</v>
      </c>
      <c r="G506" s="7" t="s">
        <v>839</v>
      </c>
      <c r="H506" s="7" t="s">
        <v>840</v>
      </c>
      <c r="I506" s="7" t="s">
        <v>986</v>
      </c>
      <c r="J506" s="7" t="s">
        <v>619</v>
      </c>
      <c r="K506" s="7" t="s">
        <v>624</v>
      </c>
      <c r="L506" s="7" t="s">
        <v>5</v>
      </c>
      <c r="M506" s="13">
        <v>42511</v>
      </c>
      <c r="N506" s="13">
        <v>50740</v>
      </c>
      <c r="O506" s="7">
        <v>1</v>
      </c>
      <c r="P506" s="14">
        <v>250</v>
      </c>
      <c r="Q506" s="14">
        <v>613.20000000000005</v>
      </c>
      <c r="R506" s="15">
        <v>0.28000000000000003</v>
      </c>
      <c r="S506" s="7" t="s">
        <v>39</v>
      </c>
      <c r="T506" s="7" t="s">
        <v>39</v>
      </c>
      <c r="U506" s="16" t="s">
        <v>39</v>
      </c>
      <c r="V506" s="16" t="s">
        <v>621</v>
      </c>
      <c r="W506" s="16" t="s">
        <v>987</v>
      </c>
      <c r="X506" s="17">
        <v>1</v>
      </c>
      <c r="Y506" s="84">
        <f t="shared" si="16"/>
        <v>73050</v>
      </c>
      <c r="Z506" s="75">
        <f>IF(IFERROR(MATCH(E506,CONV_CAISO_Gen_List!C:C,0),FALSE),1,0)</f>
        <v>1</v>
      </c>
      <c r="AA506" s="86">
        <f t="shared" si="17"/>
        <v>613.20000000000005</v>
      </c>
    </row>
    <row r="507" spans="2:27" x14ac:dyDescent="0.25">
      <c r="B507" s="7">
        <v>502</v>
      </c>
      <c r="C507" s="7" t="s">
        <v>1495</v>
      </c>
      <c r="D507" s="7" t="s">
        <v>1496</v>
      </c>
      <c r="E507" s="7" t="s">
        <v>1497</v>
      </c>
      <c r="F507" s="7" t="s">
        <v>1132</v>
      </c>
      <c r="G507" s="7" t="s">
        <v>34</v>
      </c>
      <c r="H507" s="7" t="s">
        <v>83</v>
      </c>
      <c r="I507" s="7" t="s">
        <v>95</v>
      </c>
      <c r="J507" s="7" t="s">
        <v>619</v>
      </c>
      <c r="K507" s="7" t="s">
        <v>624</v>
      </c>
      <c r="L507" s="7" t="s">
        <v>5</v>
      </c>
      <c r="M507" s="13">
        <v>41954</v>
      </c>
      <c r="N507" s="13">
        <v>49309</v>
      </c>
      <c r="O507" s="7">
        <v>1</v>
      </c>
      <c r="P507" s="14">
        <v>60</v>
      </c>
      <c r="Q507" s="14">
        <v>173.4</v>
      </c>
      <c r="R507" s="15">
        <v>0.32990867600000001</v>
      </c>
      <c r="S507" s="7" t="s">
        <v>39</v>
      </c>
      <c r="T507" s="7" t="s">
        <v>39</v>
      </c>
      <c r="U507" s="16" t="s">
        <v>39</v>
      </c>
      <c r="V507" s="16" t="s">
        <v>621</v>
      </c>
      <c r="W507" s="16" t="s">
        <v>95</v>
      </c>
      <c r="X507" s="17">
        <v>1</v>
      </c>
      <c r="Y507" s="84">
        <f t="shared" si="16"/>
        <v>73050</v>
      </c>
      <c r="Z507" s="75">
        <f>IF(IFERROR(MATCH(E507,CONV_CAISO_Gen_List!C:C,0),FALSE),1,0)</f>
        <v>1</v>
      </c>
      <c r="AA507" s="86">
        <f t="shared" si="17"/>
        <v>173.4</v>
      </c>
    </row>
    <row r="508" spans="2:27" x14ac:dyDescent="0.25">
      <c r="B508" s="7">
        <v>503</v>
      </c>
      <c r="C508" s="7" t="s">
        <v>1498</v>
      </c>
      <c r="D508" s="7" t="s">
        <v>1499</v>
      </c>
      <c r="E508" s="7" t="s">
        <v>1500</v>
      </c>
      <c r="F508" s="7" t="s">
        <v>1132</v>
      </c>
      <c r="G508" s="7" t="s">
        <v>34</v>
      </c>
      <c r="H508" s="7" t="s">
        <v>83</v>
      </c>
      <c r="I508" s="7" t="s">
        <v>95</v>
      </c>
      <c r="J508" s="7" t="s">
        <v>619</v>
      </c>
      <c r="K508" s="7" t="s">
        <v>624</v>
      </c>
      <c r="L508" s="7" t="s">
        <v>5</v>
      </c>
      <c r="M508" s="13">
        <v>41780</v>
      </c>
      <c r="N508" s="13">
        <v>49125</v>
      </c>
      <c r="O508" s="7">
        <v>1</v>
      </c>
      <c r="P508" s="14">
        <v>20</v>
      </c>
      <c r="Q508" s="14">
        <v>53.5</v>
      </c>
      <c r="R508" s="15">
        <v>0.30536529699999998</v>
      </c>
      <c r="S508" s="7" t="s">
        <v>39</v>
      </c>
      <c r="T508" s="7" t="s">
        <v>39</v>
      </c>
      <c r="U508" s="16" t="s">
        <v>39</v>
      </c>
      <c r="V508" s="16" t="s">
        <v>621</v>
      </c>
      <c r="W508" s="16" t="s">
        <v>95</v>
      </c>
      <c r="X508" s="17">
        <v>1</v>
      </c>
      <c r="Y508" s="84">
        <f t="shared" si="16"/>
        <v>73050</v>
      </c>
      <c r="Z508" s="75">
        <f>IF(IFERROR(MATCH(E508,CONV_CAISO_Gen_List!C:C,0),FALSE),1,0)</f>
        <v>1</v>
      </c>
      <c r="AA508" s="86">
        <f t="shared" si="17"/>
        <v>53.5</v>
      </c>
    </row>
    <row r="509" spans="2:27" x14ac:dyDescent="0.25">
      <c r="B509" s="7">
        <v>504</v>
      </c>
      <c r="C509" s="7" t="s">
        <v>1501</v>
      </c>
      <c r="D509" s="7" t="s">
        <v>1502</v>
      </c>
      <c r="E509" s="7" t="s">
        <v>1503</v>
      </c>
      <c r="F509" s="7" t="s">
        <v>1132</v>
      </c>
      <c r="G509" s="7" t="s">
        <v>34</v>
      </c>
      <c r="H509" s="7" t="s">
        <v>94</v>
      </c>
      <c r="I509" s="7" t="s">
        <v>1167</v>
      </c>
      <c r="J509" s="7" t="s">
        <v>619</v>
      </c>
      <c r="K509" s="7" t="s">
        <v>1387</v>
      </c>
      <c r="L509" s="7" t="s">
        <v>5</v>
      </c>
      <c r="M509" s="13">
        <v>40949</v>
      </c>
      <c r="N509" s="13">
        <v>48274</v>
      </c>
      <c r="O509" s="7">
        <v>1</v>
      </c>
      <c r="P509" s="14">
        <v>1.1815</v>
      </c>
      <c r="Q509" s="14">
        <v>2.04</v>
      </c>
      <c r="R509" s="15">
        <v>0.19710259199999999</v>
      </c>
      <c r="S509" s="7" t="s">
        <v>39</v>
      </c>
      <c r="T509" s="7" t="s">
        <v>39</v>
      </c>
      <c r="U509" s="16" t="s">
        <v>39</v>
      </c>
      <c r="V509" s="16" t="s">
        <v>621</v>
      </c>
      <c r="W509" s="16" t="s">
        <v>41</v>
      </c>
      <c r="X509" s="17">
        <v>1</v>
      </c>
      <c r="Y509" s="84">
        <f t="shared" si="16"/>
        <v>73050</v>
      </c>
      <c r="Z509" s="75">
        <f>IF(IFERROR(MATCH(E509,CONV_CAISO_Gen_List!C:C,0),FALSE),1,0)</f>
        <v>1</v>
      </c>
      <c r="AA509" s="86">
        <f t="shared" si="17"/>
        <v>2.04</v>
      </c>
    </row>
    <row r="510" spans="2:27" x14ac:dyDescent="0.25">
      <c r="B510" s="7">
        <v>505</v>
      </c>
      <c r="C510" s="7" t="s">
        <v>1504</v>
      </c>
      <c r="D510" s="7" t="s">
        <v>1505</v>
      </c>
      <c r="E510" s="7" t="s">
        <v>1506</v>
      </c>
      <c r="F510" s="7" t="s">
        <v>1132</v>
      </c>
      <c r="G510" s="7" t="s">
        <v>34</v>
      </c>
      <c r="H510" s="7" t="s">
        <v>94</v>
      </c>
      <c r="I510" s="7" t="s">
        <v>1167</v>
      </c>
      <c r="J510" s="7" t="s">
        <v>619</v>
      </c>
      <c r="K510" s="7" t="s">
        <v>1387</v>
      </c>
      <c r="L510" s="7" t="s">
        <v>5</v>
      </c>
      <c r="M510" s="13">
        <v>41001</v>
      </c>
      <c r="N510" s="13">
        <v>48335</v>
      </c>
      <c r="O510" s="7">
        <v>1</v>
      </c>
      <c r="P510" s="14">
        <v>1.2599</v>
      </c>
      <c r="Q510" s="14">
        <v>2.19</v>
      </c>
      <c r="R510" s="15">
        <v>0.19842844700000001</v>
      </c>
      <c r="S510" s="7" t="s">
        <v>39</v>
      </c>
      <c r="T510" s="7" t="s">
        <v>39</v>
      </c>
      <c r="U510" s="16" t="s">
        <v>39</v>
      </c>
      <c r="V510" s="16" t="s">
        <v>621</v>
      </c>
      <c r="W510" s="16" t="s">
        <v>41</v>
      </c>
      <c r="X510" s="17">
        <v>1</v>
      </c>
      <c r="Y510" s="84">
        <f t="shared" si="16"/>
        <v>73050</v>
      </c>
      <c r="Z510" s="75">
        <f>IF(IFERROR(MATCH(E510,CONV_CAISO_Gen_List!C:C,0),FALSE),1,0)</f>
        <v>1</v>
      </c>
      <c r="AA510" s="86">
        <f t="shared" si="17"/>
        <v>2.19</v>
      </c>
    </row>
    <row r="511" spans="2:27" x14ac:dyDescent="0.25">
      <c r="B511" s="7">
        <v>506</v>
      </c>
      <c r="C511" s="7" t="s">
        <v>1507</v>
      </c>
      <c r="D511" s="7" t="s">
        <v>1508</v>
      </c>
      <c r="E511" s="7" t="s">
        <v>1509</v>
      </c>
      <c r="F511" s="7" t="s">
        <v>1132</v>
      </c>
      <c r="G511" s="7" t="s">
        <v>34</v>
      </c>
      <c r="H511" s="7" t="s">
        <v>94</v>
      </c>
      <c r="I511" s="7" t="s">
        <v>1136</v>
      </c>
      <c r="J511" s="7" t="s">
        <v>619</v>
      </c>
      <c r="K511" s="7" t="s">
        <v>1387</v>
      </c>
      <c r="L511" s="7" t="s">
        <v>5</v>
      </c>
      <c r="M511" s="13">
        <v>41002</v>
      </c>
      <c r="N511" s="13">
        <v>48305</v>
      </c>
      <c r="O511" s="7">
        <v>1</v>
      </c>
      <c r="P511" s="14">
        <v>1.5</v>
      </c>
      <c r="Q511" s="14">
        <v>2.85</v>
      </c>
      <c r="R511" s="15">
        <v>0.21689497699999999</v>
      </c>
      <c r="S511" s="7" t="s">
        <v>39</v>
      </c>
      <c r="T511" s="7" t="s">
        <v>39</v>
      </c>
      <c r="U511" s="16" t="s">
        <v>39</v>
      </c>
      <c r="V511" s="16" t="s">
        <v>621</v>
      </c>
      <c r="W511" s="16" t="s">
        <v>41</v>
      </c>
      <c r="X511" s="17">
        <v>1</v>
      </c>
      <c r="Y511" s="84">
        <f t="shared" si="16"/>
        <v>73050</v>
      </c>
      <c r="Z511" s="75">
        <f>IF(IFERROR(MATCH(E511,CONV_CAISO_Gen_List!C:C,0),FALSE),1,0)</f>
        <v>1</v>
      </c>
      <c r="AA511" s="86">
        <f t="shared" si="17"/>
        <v>2.85</v>
      </c>
    </row>
    <row r="512" spans="2:27" x14ac:dyDescent="0.25">
      <c r="B512" s="7">
        <v>507</v>
      </c>
      <c r="C512" s="7" t="s">
        <v>1510</v>
      </c>
      <c r="D512" s="7" t="s">
        <v>1511</v>
      </c>
      <c r="E512" s="7" t="s">
        <v>1512</v>
      </c>
      <c r="F512" s="7" t="s">
        <v>1132</v>
      </c>
      <c r="G512" s="7" t="s">
        <v>34</v>
      </c>
      <c r="H512" s="7" t="s">
        <v>715</v>
      </c>
      <c r="I512" s="7" t="s">
        <v>291</v>
      </c>
      <c r="J512" s="7" t="s">
        <v>619</v>
      </c>
      <c r="K512" s="7" t="s">
        <v>1387</v>
      </c>
      <c r="L512" s="7" t="s">
        <v>5</v>
      </c>
      <c r="M512" s="13">
        <v>41033</v>
      </c>
      <c r="N512" s="13">
        <v>48365</v>
      </c>
      <c r="O512" s="7">
        <v>1</v>
      </c>
      <c r="P512" s="14">
        <v>1.5</v>
      </c>
      <c r="Q512" s="14">
        <v>3</v>
      </c>
      <c r="R512" s="15">
        <v>0.228310502</v>
      </c>
      <c r="S512" s="7" t="s">
        <v>39</v>
      </c>
      <c r="T512" s="7" t="s">
        <v>39</v>
      </c>
      <c r="U512" s="16" t="s">
        <v>39</v>
      </c>
      <c r="V512" s="16" t="s">
        <v>621</v>
      </c>
      <c r="W512" s="16" t="s">
        <v>292</v>
      </c>
      <c r="X512" s="17">
        <v>1</v>
      </c>
      <c r="Y512" s="84">
        <f t="shared" si="16"/>
        <v>73050</v>
      </c>
      <c r="Z512" s="75">
        <f>IF(IFERROR(MATCH(E512,CONV_CAISO_Gen_List!C:C,0),FALSE),1,0)</f>
        <v>1</v>
      </c>
      <c r="AA512" s="86">
        <f t="shared" si="17"/>
        <v>3</v>
      </c>
    </row>
    <row r="513" spans="2:27" x14ac:dyDescent="0.25">
      <c r="B513" s="7">
        <v>508</v>
      </c>
      <c r="C513" s="7" t="s">
        <v>1513</v>
      </c>
      <c r="D513" s="7" t="s">
        <v>1514</v>
      </c>
      <c r="E513" s="7" t="s">
        <v>1515</v>
      </c>
      <c r="F513" s="7" t="s">
        <v>1132</v>
      </c>
      <c r="G513" s="7" t="s">
        <v>34</v>
      </c>
      <c r="H513" s="7" t="s">
        <v>94</v>
      </c>
      <c r="I513" s="7" t="s">
        <v>1516</v>
      </c>
      <c r="J513" s="7" t="s">
        <v>619</v>
      </c>
      <c r="K513" s="7" t="s">
        <v>624</v>
      </c>
      <c r="L513" s="7" t="s">
        <v>5</v>
      </c>
      <c r="M513" s="13">
        <v>41033</v>
      </c>
      <c r="N513" s="13">
        <v>48366</v>
      </c>
      <c r="O513" s="7">
        <v>1</v>
      </c>
      <c r="P513" s="14">
        <v>2</v>
      </c>
      <c r="Q513" s="14">
        <v>4.96</v>
      </c>
      <c r="R513" s="15">
        <v>0.28310502300000001</v>
      </c>
      <c r="S513" s="7" t="s">
        <v>39</v>
      </c>
      <c r="T513" s="7" t="s">
        <v>39</v>
      </c>
      <c r="U513" s="16" t="s">
        <v>39</v>
      </c>
      <c r="V513" s="16" t="s">
        <v>621</v>
      </c>
      <c r="W513" s="16" t="s">
        <v>1488</v>
      </c>
      <c r="X513" s="17">
        <v>1</v>
      </c>
      <c r="Y513" s="84">
        <f t="shared" si="16"/>
        <v>73050</v>
      </c>
      <c r="Z513" s="75">
        <f>IF(IFERROR(MATCH(E513,CONV_CAISO_Gen_List!C:C,0),FALSE),1,0)</f>
        <v>1</v>
      </c>
      <c r="AA513" s="86">
        <f t="shared" si="17"/>
        <v>4.96</v>
      </c>
    </row>
    <row r="514" spans="2:27" x14ac:dyDescent="0.25">
      <c r="B514" s="7">
        <v>509</v>
      </c>
      <c r="C514" s="7" t="s">
        <v>1517</v>
      </c>
      <c r="D514" s="7" t="s">
        <v>1518</v>
      </c>
      <c r="E514" s="7" t="s">
        <v>1519</v>
      </c>
      <c r="F514" s="7" t="s">
        <v>1132</v>
      </c>
      <c r="G514" s="7" t="s">
        <v>34</v>
      </c>
      <c r="H514" s="7" t="s">
        <v>715</v>
      </c>
      <c r="I514" s="7" t="s">
        <v>1487</v>
      </c>
      <c r="J514" s="7" t="s">
        <v>619</v>
      </c>
      <c r="K514" s="7" t="s">
        <v>624</v>
      </c>
      <c r="L514" s="7" t="s">
        <v>5</v>
      </c>
      <c r="M514" s="13">
        <v>41033</v>
      </c>
      <c r="N514" s="13">
        <v>48366</v>
      </c>
      <c r="O514" s="7">
        <v>1</v>
      </c>
      <c r="P514" s="14">
        <v>2</v>
      </c>
      <c r="Q514" s="14">
        <v>4.58</v>
      </c>
      <c r="R514" s="15">
        <v>0.26141552499999998</v>
      </c>
      <c r="S514" s="7" t="s">
        <v>39</v>
      </c>
      <c r="T514" s="7" t="s">
        <v>39</v>
      </c>
      <c r="U514" s="16" t="s">
        <v>39</v>
      </c>
      <c r="V514" s="16" t="s">
        <v>621</v>
      </c>
      <c r="W514" s="16" t="s">
        <v>1488</v>
      </c>
      <c r="X514" s="17">
        <v>1</v>
      </c>
      <c r="Y514" s="84">
        <f t="shared" si="16"/>
        <v>73050</v>
      </c>
      <c r="Z514" s="75">
        <f>IF(IFERROR(MATCH(E514,CONV_CAISO_Gen_List!C:C,0),FALSE),1,0)</f>
        <v>1</v>
      </c>
      <c r="AA514" s="86">
        <f t="shared" si="17"/>
        <v>4.58</v>
      </c>
    </row>
    <row r="515" spans="2:27" x14ac:dyDescent="0.25">
      <c r="B515" s="7">
        <v>510</v>
      </c>
      <c r="C515" s="7" t="s">
        <v>1520</v>
      </c>
      <c r="D515" s="7" t="s">
        <v>1521</v>
      </c>
      <c r="E515" s="7" t="s">
        <v>1522</v>
      </c>
      <c r="F515" s="7" t="s">
        <v>1132</v>
      </c>
      <c r="G515" s="7" t="s">
        <v>34</v>
      </c>
      <c r="H515" s="7" t="s">
        <v>849</v>
      </c>
      <c r="I515" s="7" t="s">
        <v>1171</v>
      </c>
      <c r="J515" s="7" t="s">
        <v>619</v>
      </c>
      <c r="K515" s="7" t="s">
        <v>624</v>
      </c>
      <c r="L515" s="7" t="s">
        <v>5</v>
      </c>
      <c r="M515" s="13">
        <v>41001</v>
      </c>
      <c r="N515" s="13">
        <v>48306</v>
      </c>
      <c r="O515" s="7">
        <v>1</v>
      </c>
      <c r="P515" s="14">
        <v>2.35215</v>
      </c>
      <c r="Q515" s="14">
        <v>5.29</v>
      </c>
      <c r="R515" s="15">
        <v>0.256735871</v>
      </c>
      <c r="S515" s="7" t="s">
        <v>39</v>
      </c>
      <c r="T515" s="7" t="s">
        <v>39</v>
      </c>
      <c r="U515" s="16" t="s">
        <v>39</v>
      </c>
      <c r="V515" s="16" t="s">
        <v>621</v>
      </c>
      <c r="W515" s="16" t="s">
        <v>851</v>
      </c>
      <c r="X515" s="17">
        <v>1</v>
      </c>
      <c r="Y515" s="84">
        <f t="shared" si="16"/>
        <v>73050</v>
      </c>
      <c r="Z515" s="75">
        <f>IF(IFERROR(MATCH(E515,CONV_CAISO_Gen_List!C:C,0),FALSE),1,0)</f>
        <v>1</v>
      </c>
      <c r="AA515" s="86">
        <f t="shared" si="17"/>
        <v>5.29</v>
      </c>
    </row>
    <row r="516" spans="2:27" x14ac:dyDescent="0.25">
      <c r="B516" s="7">
        <v>511</v>
      </c>
      <c r="C516" s="7" t="s">
        <v>1523</v>
      </c>
      <c r="D516" s="7" t="s">
        <v>1524</v>
      </c>
      <c r="E516" s="7" t="s">
        <v>1525</v>
      </c>
      <c r="F516" s="7" t="s">
        <v>1132</v>
      </c>
      <c r="G516" s="7" t="s">
        <v>34</v>
      </c>
      <c r="H516" s="7" t="s">
        <v>849</v>
      </c>
      <c r="I516" s="7" t="s">
        <v>1171</v>
      </c>
      <c r="J516" s="7" t="s">
        <v>619</v>
      </c>
      <c r="K516" s="7" t="s">
        <v>624</v>
      </c>
      <c r="L516" s="7" t="s">
        <v>5</v>
      </c>
      <c r="M516" s="13">
        <v>41033</v>
      </c>
      <c r="N516" s="13">
        <v>48338</v>
      </c>
      <c r="O516" s="7">
        <v>1</v>
      </c>
      <c r="P516" s="14">
        <v>4.12</v>
      </c>
      <c r="Q516" s="14">
        <v>9.4</v>
      </c>
      <c r="R516" s="15">
        <v>0.26045130100000002</v>
      </c>
      <c r="S516" s="7" t="s">
        <v>39</v>
      </c>
      <c r="T516" s="7" t="s">
        <v>39</v>
      </c>
      <c r="U516" s="16" t="s">
        <v>39</v>
      </c>
      <c r="V516" s="16" t="s">
        <v>621</v>
      </c>
      <c r="W516" s="16" t="s">
        <v>851</v>
      </c>
      <c r="X516" s="17">
        <v>1</v>
      </c>
      <c r="Y516" s="84">
        <f t="shared" si="16"/>
        <v>73050</v>
      </c>
      <c r="Z516" s="75">
        <f>IF(IFERROR(MATCH(E516,CONV_CAISO_Gen_List!C:C,0),FALSE),1,0)</f>
        <v>1</v>
      </c>
      <c r="AA516" s="86">
        <f t="shared" si="17"/>
        <v>9.4</v>
      </c>
    </row>
    <row r="517" spans="2:27" x14ac:dyDescent="0.25">
      <c r="B517" s="7">
        <v>512</v>
      </c>
      <c r="C517" s="7" t="s">
        <v>1526</v>
      </c>
      <c r="D517" s="7" t="s">
        <v>1527</v>
      </c>
      <c r="E517" s="7" t="s">
        <v>1528</v>
      </c>
      <c r="F517" s="7" t="s">
        <v>1132</v>
      </c>
      <c r="G517" s="7" t="s">
        <v>34</v>
      </c>
      <c r="H517" s="7" t="s">
        <v>83</v>
      </c>
      <c r="I517" s="7" t="s">
        <v>95</v>
      </c>
      <c r="J517" s="7" t="s">
        <v>619</v>
      </c>
      <c r="K517" s="7" t="s">
        <v>624</v>
      </c>
      <c r="L517" s="7" t="s">
        <v>5</v>
      </c>
      <c r="M517" s="13">
        <v>42186</v>
      </c>
      <c r="N517" s="13">
        <v>49552</v>
      </c>
      <c r="O517" s="7">
        <v>1</v>
      </c>
      <c r="P517" s="14">
        <v>310</v>
      </c>
      <c r="Q517" s="14">
        <v>778.24838690000001</v>
      </c>
      <c r="R517" s="15">
        <v>0.28658432299999997</v>
      </c>
      <c r="S517" s="7" t="s">
        <v>39</v>
      </c>
      <c r="T517" s="7" t="s">
        <v>39</v>
      </c>
      <c r="U517" s="16" t="s">
        <v>39</v>
      </c>
      <c r="V517" s="16" t="s">
        <v>621</v>
      </c>
      <c r="W517" s="16" t="s">
        <v>95</v>
      </c>
      <c r="X517" s="17">
        <v>1</v>
      </c>
      <c r="Y517" s="84">
        <f t="shared" si="16"/>
        <v>73050</v>
      </c>
      <c r="Z517" s="75">
        <f>IF(IFERROR(MATCH(E517,CONV_CAISO_Gen_List!C:C,0),FALSE),1,0)</f>
        <v>1</v>
      </c>
      <c r="AA517" s="86">
        <f t="shared" si="17"/>
        <v>778.24838690000001</v>
      </c>
    </row>
    <row r="518" spans="2:27" x14ac:dyDescent="0.25">
      <c r="B518" s="7">
        <v>513</v>
      </c>
      <c r="C518" s="7" t="s">
        <v>1529</v>
      </c>
      <c r="D518" s="7" t="s">
        <v>1530</v>
      </c>
      <c r="E518" s="7" t="s">
        <v>1531</v>
      </c>
      <c r="F518" s="7" t="s">
        <v>1132</v>
      </c>
      <c r="G518" s="7" t="s">
        <v>34</v>
      </c>
      <c r="H518" s="7" t="s">
        <v>83</v>
      </c>
      <c r="I518" s="7" t="s">
        <v>95</v>
      </c>
      <c r="J518" s="7" t="s">
        <v>619</v>
      </c>
      <c r="K518" s="7" t="s">
        <v>624</v>
      </c>
      <c r="L518" s="7" t="s">
        <v>5</v>
      </c>
      <c r="M518" s="13">
        <v>42186</v>
      </c>
      <c r="N518" s="13">
        <v>49552</v>
      </c>
      <c r="O518" s="7">
        <v>1</v>
      </c>
      <c r="P518" s="14">
        <v>276</v>
      </c>
      <c r="Q518" s="14">
        <v>717.99689880000005</v>
      </c>
      <c r="R518" s="15">
        <v>0.29696781300000002</v>
      </c>
      <c r="S518" s="7" t="s">
        <v>39</v>
      </c>
      <c r="T518" s="7" t="s">
        <v>39</v>
      </c>
      <c r="U518" s="16" t="s">
        <v>39</v>
      </c>
      <c r="V518" s="16" t="s">
        <v>621</v>
      </c>
      <c r="W518" s="16" t="s">
        <v>95</v>
      </c>
      <c r="X518" s="17">
        <v>1</v>
      </c>
      <c r="Y518" s="84">
        <f t="shared" si="16"/>
        <v>73050</v>
      </c>
      <c r="Z518" s="75">
        <f>IF(IFERROR(MATCH(E518,CONV_CAISO_Gen_List!C:C,0),FALSE),1,0)</f>
        <v>1</v>
      </c>
      <c r="AA518" s="86">
        <f t="shared" si="17"/>
        <v>717.99689880000005</v>
      </c>
    </row>
    <row r="519" spans="2:27" x14ac:dyDescent="0.25">
      <c r="B519" s="7">
        <v>514</v>
      </c>
      <c r="C519" s="7" t="s">
        <v>1532</v>
      </c>
      <c r="D519" s="7" t="s">
        <v>1533</v>
      </c>
      <c r="E519" s="7" t="s">
        <v>1534</v>
      </c>
      <c r="F519" s="7" t="s">
        <v>1132</v>
      </c>
      <c r="G519" s="7" t="s">
        <v>34</v>
      </c>
      <c r="H519" s="7" t="s">
        <v>179</v>
      </c>
      <c r="I519" s="7" t="s">
        <v>180</v>
      </c>
      <c r="J519" s="7" t="s">
        <v>619</v>
      </c>
      <c r="K519" s="7" t="s">
        <v>624</v>
      </c>
      <c r="L519" s="7" t="s">
        <v>5</v>
      </c>
      <c r="M519" s="13">
        <v>42338</v>
      </c>
      <c r="N519" s="13">
        <v>49644</v>
      </c>
      <c r="O519" s="7">
        <v>1</v>
      </c>
      <c r="P519" s="14">
        <v>108</v>
      </c>
      <c r="Q519" s="14">
        <v>275</v>
      </c>
      <c r="R519" s="15">
        <v>0.29067309299999999</v>
      </c>
      <c r="S519" s="7" t="s">
        <v>39</v>
      </c>
      <c r="T519" s="7" t="s">
        <v>39</v>
      </c>
      <c r="U519" s="16" t="s">
        <v>39</v>
      </c>
      <c r="V519" s="16" t="s">
        <v>621</v>
      </c>
      <c r="W519" s="16" t="s">
        <v>181</v>
      </c>
      <c r="X519" s="17">
        <v>1</v>
      </c>
      <c r="Y519" s="84">
        <f t="shared" ref="Y519:Y582" si="18">IF(O519,DATE(2099,12,31),N519)</f>
        <v>73050</v>
      </c>
      <c r="Z519" s="75">
        <f>IF(IFERROR(MATCH(E519,CONV_CAISO_Gen_List!C:C,0),FALSE),1,0)</f>
        <v>1</v>
      </c>
      <c r="AA519" s="86">
        <f t="shared" ref="AA519:AA582" si="19">Q519*X519</f>
        <v>275</v>
      </c>
    </row>
    <row r="520" spans="2:27" x14ac:dyDescent="0.25">
      <c r="B520" s="7">
        <v>515</v>
      </c>
      <c r="C520" s="7" t="s">
        <v>1535</v>
      </c>
      <c r="D520" s="7" t="s">
        <v>1536</v>
      </c>
      <c r="E520" s="7"/>
      <c r="F520" s="7" t="s">
        <v>1132</v>
      </c>
      <c r="G520" s="7" t="s">
        <v>34</v>
      </c>
      <c r="H520" s="7" t="s">
        <v>1154</v>
      </c>
      <c r="I520" s="7" t="s">
        <v>709</v>
      </c>
      <c r="J520" s="7" t="s">
        <v>619</v>
      </c>
      <c r="K520" s="7" t="s">
        <v>1387</v>
      </c>
      <c r="L520" s="7" t="s">
        <v>5</v>
      </c>
      <c r="M520" s="13">
        <v>40588</v>
      </c>
      <c r="N520" s="13">
        <v>47893</v>
      </c>
      <c r="O520" s="7">
        <v>1</v>
      </c>
      <c r="P520" s="14">
        <v>0.75</v>
      </c>
      <c r="Q520" s="14">
        <v>1.31</v>
      </c>
      <c r="R520" s="15">
        <v>0.19939117200000001</v>
      </c>
      <c r="S520" s="7" t="s">
        <v>39</v>
      </c>
      <c r="T520" s="7" t="s">
        <v>39</v>
      </c>
      <c r="U520" s="16" t="s">
        <v>39</v>
      </c>
      <c r="V520" s="16" t="s">
        <v>621</v>
      </c>
      <c r="W520" s="16" t="s">
        <v>41</v>
      </c>
      <c r="X520" s="17">
        <v>1</v>
      </c>
      <c r="Y520" s="84">
        <f t="shared" si="18"/>
        <v>73050</v>
      </c>
      <c r="Z520" s="75">
        <f>IF(IFERROR(MATCH(E520,CONV_CAISO_Gen_List!C:C,0),FALSE),1,0)</f>
        <v>0</v>
      </c>
      <c r="AA520" s="86">
        <f t="shared" si="19"/>
        <v>1.31</v>
      </c>
    </row>
    <row r="521" spans="2:27" x14ac:dyDescent="0.25">
      <c r="B521" s="7">
        <v>516</v>
      </c>
      <c r="C521" s="7" t="s">
        <v>1537</v>
      </c>
      <c r="D521" s="7" t="s">
        <v>1538</v>
      </c>
      <c r="E521" s="7"/>
      <c r="F521" s="7" t="s">
        <v>1132</v>
      </c>
      <c r="G521" s="7" t="s">
        <v>34</v>
      </c>
      <c r="H521" s="7" t="s">
        <v>715</v>
      </c>
      <c r="I521" s="7" t="s">
        <v>291</v>
      </c>
      <c r="J521" s="7" t="s">
        <v>619</v>
      </c>
      <c r="K521" s="7" t="s">
        <v>624</v>
      </c>
      <c r="L521" s="7" t="s">
        <v>5</v>
      </c>
      <c r="M521" s="13">
        <v>41636</v>
      </c>
      <c r="N521" s="13">
        <v>48941</v>
      </c>
      <c r="O521" s="7">
        <v>1</v>
      </c>
      <c r="P521" s="14">
        <v>1.496</v>
      </c>
      <c r="Q521" s="14">
        <v>4.42</v>
      </c>
      <c r="R521" s="15">
        <v>0.337276878</v>
      </c>
      <c r="S521" s="7" t="s">
        <v>39</v>
      </c>
      <c r="T521" s="7" t="s">
        <v>39</v>
      </c>
      <c r="U521" s="16" t="s">
        <v>39</v>
      </c>
      <c r="V521" s="16" t="s">
        <v>621</v>
      </c>
      <c r="W521" s="16" t="s">
        <v>292</v>
      </c>
      <c r="X521" s="17">
        <v>1</v>
      </c>
      <c r="Y521" s="84">
        <f t="shared" si="18"/>
        <v>73050</v>
      </c>
      <c r="Z521" s="75">
        <f>IF(IFERROR(MATCH(E521,CONV_CAISO_Gen_List!C:C,0),FALSE),1,0)</f>
        <v>0</v>
      </c>
      <c r="AA521" s="86">
        <f t="shared" si="19"/>
        <v>4.42</v>
      </c>
    </row>
    <row r="522" spans="2:27" x14ac:dyDescent="0.25">
      <c r="B522" s="7">
        <v>517</v>
      </c>
      <c r="C522" s="7" t="s">
        <v>1539</v>
      </c>
      <c r="D522" s="7" t="s">
        <v>1540</v>
      </c>
      <c r="E522" s="7"/>
      <c r="F522" s="7" t="s">
        <v>1132</v>
      </c>
      <c r="G522" s="7" t="s">
        <v>34</v>
      </c>
      <c r="H522" s="7" t="s">
        <v>715</v>
      </c>
      <c r="I522" s="7" t="s">
        <v>291</v>
      </c>
      <c r="J522" s="7" t="s">
        <v>619</v>
      </c>
      <c r="K522" s="7" t="s">
        <v>620</v>
      </c>
      <c r="L522" s="7" t="s">
        <v>5</v>
      </c>
      <c r="M522" s="13">
        <v>41636</v>
      </c>
      <c r="N522" s="13">
        <v>48941</v>
      </c>
      <c r="O522" s="7">
        <v>1</v>
      </c>
      <c r="P522" s="14">
        <v>1.496</v>
      </c>
      <c r="Q522" s="14">
        <v>3.58</v>
      </c>
      <c r="R522" s="15">
        <v>0.27317901</v>
      </c>
      <c r="S522" s="7" t="s">
        <v>39</v>
      </c>
      <c r="T522" s="7" t="s">
        <v>39</v>
      </c>
      <c r="U522" s="16" t="s">
        <v>39</v>
      </c>
      <c r="V522" s="16" t="s">
        <v>621</v>
      </c>
      <c r="W522" s="16" t="s">
        <v>292</v>
      </c>
      <c r="X522" s="17">
        <v>1</v>
      </c>
      <c r="Y522" s="84">
        <f t="shared" si="18"/>
        <v>73050</v>
      </c>
      <c r="Z522" s="75">
        <f>IF(IFERROR(MATCH(E522,CONV_CAISO_Gen_List!C:C,0),FALSE),1,0)</f>
        <v>0</v>
      </c>
      <c r="AA522" s="86">
        <f t="shared" si="19"/>
        <v>3.58</v>
      </c>
    </row>
    <row r="523" spans="2:27" x14ac:dyDescent="0.25">
      <c r="B523" s="7">
        <v>518</v>
      </c>
      <c r="C523" s="7" t="s">
        <v>1541</v>
      </c>
      <c r="D523" s="7" t="s">
        <v>1542</v>
      </c>
      <c r="E523" s="7"/>
      <c r="F523" s="7" t="s">
        <v>1132</v>
      </c>
      <c r="G523" s="7" t="s">
        <v>34</v>
      </c>
      <c r="H523" s="7" t="s">
        <v>715</v>
      </c>
      <c r="I523" s="7" t="s">
        <v>291</v>
      </c>
      <c r="J523" s="7" t="s">
        <v>619</v>
      </c>
      <c r="K523" s="7" t="s">
        <v>624</v>
      </c>
      <c r="L523" s="7" t="s">
        <v>5</v>
      </c>
      <c r="M523" s="13">
        <v>41636</v>
      </c>
      <c r="N523" s="13">
        <v>48941</v>
      </c>
      <c r="O523" s="7">
        <v>1</v>
      </c>
      <c r="P523" s="14">
        <v>1.496</v>
      </c>
      <c r="Q523" s="14">
        <v>4.4400000000000004</v>
      </c>
      <c r="R523" s="15">
        <v>0.33880301800000001</v>
      </c>
      <c r="S523" s="7" t="s">
        <v>39</v>
      </c>
      <c r="T523" s="7" t="s">
        <v>39</v>
      </c>
      <c r="U523" s="16" t="s">
        <v>39</v>
      </c>
      <c r="V523" s="16" t="s">
        <v>621</v>
      </c>
      <c r="W523" s="16" t="s">
        <v>292</v>
      </c>
      <c r="X523" s="17">
        <v>1</v>
      </c>
      <c r="Y523" s="84">
        <f t="shared" si="18"/>
        <v>73050</v>
      </c>
      <c r="Z523" s="75">
        <f>IF(IFERROR(MATCH(E523,CONV_CAISO_Gen_List!C:C,0),FALSE),1,0)</f>
        <v>0</v>
      </c>
      <c r="AA523" s="86">
        <f t="shared" si="19"/>
        <v>4.4400000000000004</v>
      </c>
    </row>
    <row r="524" spans="2:27" x14ac:dyDescent="0.25">
      <c r="B524" s="7">
        <v>519</v>
      </c>
      <c r="C524" s="7" t="s">
        <v>1543</v>
      </c>
      <c r="D524" s="7" t="s">
        <v>1544</v>
      </c>
      <c r="E524" s="7" t="s">
        <v>1545</v>
      </c>
      <c r="F524" s="7" t="s">
        <v>1132</v>
      </c>
      <c r="G524" s="7" t="s">
        <v>34</v>
      </c>
      <c r="H524" s="7" t="s">
        <v>94</v>
      </c>
      <c r="I524" s="7" t="s">
        <v>95</v>
      </c>
      <c r="J524" s="7" t="s">
        <v>619</v>
      </c>
      <c r="K524" s="7" t="s">
        <v>624</v>
      </c>
      <c r="L524" s="7" t="s">
        <v>5</v>
      </c>
      <c r="M524" s="13">
        <v>41991</v>
      </c>
      <c r="N524" s="13">
        <v>49340</v>
      </c>
      <c r="O524" s="7">
        <v>1</v>
      </c>
      <c r="P524" s="14">
        <v>5</v>
      </c>
      <c r="Q524" s="14">
        <v>13</v>
      </c>
      <c r="R524" s="15">
        <v>0.296803653</v>
      </c>
      <c r="S524" s="7" t="s">
        <v>39</v>
      </c>
      <c r="T524" s="7" t="s">
        <v>39</v>
      </c>
      <c r="U524" s="16" t="s">
        <v>39</v>
      </c>
      <c r="V524" s="16" t="s">
        <v>621</v>
      </c>
      <c r="W524" s="16" t="s">
        <v>95</v>
      </c>
      <c r="X524" s="17">
        <v>1</v>
      </c>
      <c r="Y524" s="84">
        <f t="shared" si="18"/>
        <v>73050</v>
      </c>
      <c r="Z524" s="75">
        <f>IF(IFERROR(MATCH(E524,CONV_CAISO_Gen_List!C:C,0),FALSE),1,0)</f>
        <v>1</v>
      </c>
      <c r="AA524" s="86">
        <f t="shared" si="19"/>
        <v>13</v>
      </c>
    </row>
    <row r="525" spans="2:27" x14ac:dyDescent="0.25">
      <c r="B525" s="7">
        <v>520</v>
      </c>
      <c r="C525" s="7" t="s">
        <v>1546</v>
      </c>
      <c r="D525" s="7" t="s">
        <v>1547</v>
      </c>
      <c r="E525" s="7" t="s">
        <v>1548</v>
      </c>
      <c r="F525" s="7" t="s">
        <v>1132</v>
      </c>
      <c r="G525" s="7" t="s">
        <v>34</v>
      </c>
      <c r="H525" s="7" t="s">
        <v>715</v>
      </c>
      <c r="I525" s="7" t="s">
        <v>934</v>
      </c>
      <c r="J525" s="7" t="s">
        <v>619</v>
      </c>
      <c r="K525" s="7" t="s">
        <v>620</v>
      </c>
      <c r="L525" s="7" t="s">
        <v>5</v>
      </c>
      <c r="M525" s="13">
        <v>42167</v>
      </c>
      <c r="N525" s="13">
        <v>49491</v>
      </c>
      <c r="O525" s="7">
        <v>1</v>
      </c>
      <c r="P525" s="14">
        <v>5</v>
      </c>
      <c r="Q525" s="14">
        <v>10.29</v>
      </c>
      <c r="R525" s="15">
        <v>0.23493150700000001</v>
      </c>
      <c r="S525" s="7" t="s">
        <v>39</v>
      </c>
      <c r="T525" s="7" t="s">
        <v>39</v>
      </c>
      <c r="U525" s="16" t="s">
        <v>39</v>
      </c>
      <c r="V525" s="16" t="s">
        <v>621</v>
      </c>
      <c r="W525" s="16" t="s">
        <v>292</v>
      </c>
      <c r="X525" s="17">
        <v>1</v>
      </c>
      <c r="Y525" s="84">
        <f t="shared" si="18"/>
        <v>73050</v>
      </c>
      <c r="Z525" s="75">
        <f>IF(IFERROR(MATCH(E525,CONV_CAISO_Gen_List!C:C,0),FALSE),1,0)</f>
        <v>1</v>
      </c>
      <c r="AA525" s="86">
        <f t="shared" si="19"/>
        <v>10.29</v>
      </c>
    </row>
    <row r="526" spans="2:27" x14ac:dyDescent="0.25">
      <c r="B526" s="7">
        <v>521</v>
      </c>
      <c r="C526" s="7" t="s">
        <v>1549</v>
      </c>
      <c r="D526" s="7" t="s">
        <v>1550</v>
      </c>
      <c r="E526" s="7" t="s">
        <v>1551</v>
      </c>
      <c r="F526" s="7" t="s">
        <v>1132</v>
      </c>
      <c r="G526" s="7" t="s">
        <v>34</v>
      </c>
      <c r="H526" s="7" t="s">
        <v>715</v>
      </c>
      <c r="I526" s="7" t="s">
        <v>934</v>
      </c>
      <c r="J526" s="7" t="s">
        <v>619</v>
      </c>
      <c r="K526" s="7" t="s">
        <v>620</v>
      </c>
      <c r="L526" s="7" t="s">
        <v>5</v>
      </c>
      <c r="M526" s="13">
        <v>42167</v>
      </c>
      <c r="N526" s="13">
        <v>49491</v>
      </c>
      <c r="O526" s="7">
        <v>1</v>
      </c>
      <c r="P526" s="14">
        <v>5</v>
      </c>
      <c r="Q526" s="14">
        <v>10.29</v>
      </c>
      <c r="R526" s="15">
        <v>0.23493150700000001</v>
      </c>
      <c r="S526" s="7" t="s">
        <v>39</v>
      </c>
      <c r="T526" s="7" t="s">
        <v>39</v>
      </c>
      <c r="U526" s="16" t="s">
        <v>39</v>
      </c>
      <c r="V526" s="16" t="s">
        <v>621</v>
      </c>
      <c r="W526" s="16" t="s">
        <v>292</v>
      </c>
      <c r="X526" s="17">
        <v>1</v>
      </c>
      <c r="Y526" s="84">
        <f t="shared" si="18"/>
        <v>73050</v>
      </c>
      <c r="Z526" s="75">
        <f>IF(IFERROR(MATCH(E526,CONV_CAISO_Gen_List!C:C,0),FALSE),1,0)</f>
        <v>1</v>
      </c>
      <c r="AA526" s="86">
        <f t="shared" si="19"/>
        <v>10.29</v>
      </c>
    </row>
    <row r="527" spans="2:27" x14ac:dyDescent="0.25">
      <c r="B527" s="7">
        <v>522</v>
      </c>
      <c r="C527" s="7" t="s">
        <v>1552</v>
      </c>
      <c r="D527" s="7" t="s">
        <v>1553</v>
      </c>
      <c r="E527" s="7" t="s">
        <v>1554</v>
      </c>
      <c r="F527" s="7" t="s">
        <v>1132</v>
      </c>
      <c r="G527" s="7" t="s">
        <v>34</v>
      </c>
      <c r="H527" s="7" t="s">
        <v>94</v>
      </c>
      <c r="I527" s="7" t="s">
        <v>95</v>
      </c>
      <c r="J527" s="7" t="s">
        <v>619</v>
      </c>
      <c r="K527" s="7" t="s">
        <v>620</v>
      </c>
      <c r="L527" s="7" t="s">
        <v>5</v>
      </c>
      <c r="M527" s="13">
        <v>42496</v>
      </c>
      <c r="N527" s="13">
        <v>49857</v>
      </c>
      <c r="O527" s="7">
        <v>1</v>
      </c>
      <c r="P527" s="14">
        <v>20</v>
      </c>
      <c r="Q527" s="14">
        <v>41.23</v>
      </c>
      <c r="R527" s="15">
        <v>0.23533105000000001</v>
      </c>
      <c r="S527" s="7" t="s">
        <v>39</v>
      </c>
      <c r="T527" s="7" t="s">
        <v>39</v>
      </c>
      <c r="U527" s="16" t="s">
        <v>39</v>
      </c>
      <c r="V527" s="16" t="s">
        <v>621</v>
      </c>
      <c r="W527" s="16" t="s">
        <v>95</v>
      </c>
      <c r="X527" s="17">
        <v>1</v>
      </c>
      <c r="Y527" s="84">
        <f t="shared" si="18"/>
        <v>73050</v>
      </c>
      <c r="Z527" s="75">
        <f>IF(IFERROR(MATCH(E527,CONV_CAISO_Gen_List!C:C,0),FALSE),1,0)</f>
        <v>1</v>
      </c>
      <c r="AA527" s="86">
        <f t="shared" si="19"/>
        <v>41.23</v>
      </c>
    </row>
    <row r="528" spans="2:27" x14ac:dyDescent="0.25">
      <c r="B528" s="7">
        <v>523</v>
      </c>
      <c r="C528" s="7" t="s">
        <v>1555</v>
      </c>
      <c r="D528" s="7" t="s">
        <v>1556</v>
      </c>
      <c r="E528" s="7" t="s">
        <v>1557</v>
      </c>
      <c r="F528" s="7" t="s">
        <v>1132</v>
      </c>
      <c r="G528" s="7" t="s">
        <v>34</v>
      </c>
      <c r="H528" s="7" t="s">
        <v>94</v>
      </c>
      <c r="I528" s="7" t="s">
        <v>95</v>
      </c>
      <c r="J528" s="7" t="s">
        <v>619</v>
      </c>
      <c r="K528" s="7" t="s">
        <v>620</v>
      </c>
      <c r="L528" s="7" t="s">
        <v>5</v>
      </c>
      <c r="M528" s="13">
        <v>42735</v>
      </c>
      <c r="N528" s="13">
        <v>50041</v>
      </c>
      <c r="O528" s="7">
        <v>1</v>
      </c>
      <c r="P528" s="14">
        <v>20</v>
      </c>
      <c r="Q528" s="14">
        <v>41.23</v>
      </c>
      <c r="R528" s="15">
        <v>0.23533105000000001</v>
      </c>
      <c r="S528" s="7" t="s">
        <v>39</v>
      </c>
      <c r="T528" s="7" t="s">
        <v>39</v>
      </c>
      <c r="U528" s="16" t="s">
        <v>39</v>
      </c>
      <c r="V528" s="16" t="s">
        <v>621</v>
      </c>
      <c r="W528" s="16" t="s">
        <v>95</v>
      </c>
      <c r="X528" s="17">
        <v>1</v>
      </c>
      <c r="Y528" s="84">
        <f t="shared" si="18"/>
        <v>73050</v>
      </c>
      <c r="Z528" s="75">
        <f>IF(IFERROR(MATCH(E528,CONV_CAISO_Gen_List!C:C,0),FALSE),1,0)</f>
        <v>0</v>
      </c>
      <c r="AA528" s="86">
        <f t="shared" si="19"/>
        <v>41.23</v>
      </c>
    </row>
    <row r="529" spans="2:27" x14ac:dyDescent="0.25">
      <c r="B529" s="7">
        <v>524</v>
      </c>
      <c r="C529" s="7" t="s">
        <v>1558</v>
      </c>
      <c r="D529" s="7" t="s">
        <v>1559</v>
      </c>
      <c r="E529" s="7" t="s">
        <v>1560</v>
      </c>
      <c r="F529" s="7" t="s">
        <v>1132</v>
      </c>
      <c r="G529" s="7" t="s">
        <v>34</v>
      </c>
      <c r="H529" s="7" t="s">
        <v>94</v>
      </c>
      <c r="I529" s="7" t="s">
        <v>95</v>
      </c>
      <c r="J529" s="7" t="s">
        <v>619</v>
      </c>
      <c r="K529" s="7" t="s">
        <v>620</v>
      </c>
      <c r="L529" s="7" t="s">
        <v>5</v>
      </c>
      <c r="M529" s="13">
        <v>42338</v>
      </c>
      <c r="N529" s="13">
        <v>49644</v>
      </c>
      <c r="O529" s="7">
        <v>1</v>
      </c>
      <c r="P529" s="14">
        <v>20</v>
      </c>
      <c r="Q529" s="14">
        <v>41.23</v>
      </c>
      <c r="R529" s="15">
        <v>0.23533105000000001</v>
      </c>
      <c r="S529" s="7" t="s">
        <v>39</v>
      </c>
      <c r="T529" s="7" t="s">
        <v>39</v>
      </c>
      <c r="U529" s="16" t="s">
        <v>39</v>
      </c>
      <c r="V529" s="16" t="s">
        <v>621</v>
      </c>
      <c r="W529" s="16" t="s">
        <v>95</v>
      </c>
      <c r="X529" s="17">
        <v>1</v>
      </c>
      <c r="Y529" s="84">
        <f t="shared" si="18"/>
        <v>73050</v>
      </c>
      <c r="Z529" s="75">
        <f>IF(IFERROR(MATCH(E529,CONV_CAISO_Gen_List!C:C,0),FALSE),1,0)</f>
        <v>1</v>
      </c>
      <c r="AA529" s="86">
        <f t="shared" si="19"/>
        <v>41.23</v>
      </c>
    </row>
    <row r="530" spans="2:27" x14ac:dyDescent="0.25">
      <c r="B530" s="7">
        <v>525</v>
      </c>
      <c r="C530" s="7" t="s">
        <v>1561</v>
      </c>
      <c r="D530" s="7" t="s">
        <v>1562</v>
      </c>
      <c r="E530" s="7"/>
      <c r="F530" s="7" t="s">
        <v>1132</v>
      </c>
      <c r="G530" s="7" t="s">
        <v>34</v>
      </c>
      <c r="H530" s="7" t="s">
        <v>94</v>
      </c>
      <c r="I530" s="7" t="s">
        <v>95</v>
      </c>
      <c r="J530" s="7" t="s">
        <v>619</v>
      </c>
      <c r="K530" s="7" t="s">
        <v>624</v>
      </c>
      <c r="L530" s="7" t="s">
        <v>7</v>
      </c>
      <c r="M530" s="13">
        <v>42559</v>
      </c>
      <c r="N530" s="13">
        <v>49918</v>
      </c>
      <c r="O530" s="7">
        <v>1</v>
      </c>
      <c r="P530" s="14">
        <v>6.5</v>
      </c>
      <c r="Q530" s="14">
        <v>30.92</v>
      </c>
      <c r="R530" s="15">
        <v>0.54302774899999995</v>
      </c>
      <c r="S530" s="7" t="s">
        <v>39</v>
      </c>
      <c r="T530" s="7" t="s">
        <v>39</v>
      </c>
      <c r="U530" s="16" t="s">
        <v>39</v>
      </c>
      <c r="V530" s="16" t="s">
        <v>621</v>
      </c>
      <c r="W530" s="16" t="s">
        <v>95</v>
      </c>
      <c r="X530" s="17">
        <v>0.84</v>
      </c>
      <c r="Y530" s="84">
        <f t="shared" si="18"/>
        <v>73050</v>
      </c>
      <c r="Z530" s="75">
        <f>IF(IFERROR(MATCH(E530,CONV_CAISO_Gen_List!C:C,0),FALSE),1,0)</f>
        <v>0</v>
      </c>
      <c r="AA530" s="86">
        <f t="shared" si="19"/>
        <v>25.972799999999999</v>
      </c>
    </row>
    <row r="531" spans="2:27" x14ac:dyDescent="0.25">
      <c r="B531" s="7">
        <v>526</v>
      </c>
      <c r="C531" s="7" t="s">
        <v>1563</v>
      </c>
      <c r="D531" s="7" t="s">
        <v>1564</v>
      </c>
      <c r="E531" s="7" t="s">
        <v>1565</v>
      </c>
      <c r="F531" s="7" t="s">
        <v>1132</v>
      </c>
      <c r="G531" s="7" t="s">
        <v>34</v>
      </c>
      <c r="H531" s="7" t="s">
        <v>715</v>
      </c>
      <c r="I531" s="7" t="s">
        <v>934</v>
      </c>
      <c r="J531" s="7" t="s">
        <v>619</v>
      </c>
      <c r="K531" s="7" t="s">
        <v>620</v>
      </c>
      <c r="L531" s="7" t="s">
        <v>5</v>
      </c>
      <c r="M531" s="13">
        <v>41766</v>
      </c>
      <c r="N531" s="13">
        <v>49096</v>
      </c>
      <c r="O531" s="7">
        <v>1</v>
      </c>
      <c r="P531" s="14">
        <v>2</v>
      </c>
      <c r="Q531" s="14">
        <v>5.1100000000000003</v>
      </c>
      <c r="R531" s="15">
        <v>0.29166666699999999</v>
      </c>
      <c r="S531" s="7" t="s">
        <v>39</v>
      </c>
      <c r="T531" s="7" t="s">
        <v>39</v>
      </c>
      <c r="U531" s="16" t="s">
        <v>39</v>
      </c>
      <c r="V531" s="16" t="s">
        <v>621</v>
      </c>
      <c r="W531" s="16" t="s">
        <v>292</v>
      </c>
      <c r="X531" s="17">
        <v>1</v>
      </c>
      <c r="Y531" s="84">
        <f t="shared" si="18"/>
        <v>73050</v>
      </c>
      <c r="Z531" s="75">
        <f>IF(IFERROR(MATCH(E531,CONV_CAISO_Gen_List!C:C,0),FALSE),1,0)</f>
        <v>1</v>
      </c>
      <c r="AA531" s="86">
        <f t="shared" si="19"/>
        <v>5.1100000000000003</v>
      </c>
    </row>
    <row r="532" spans="2:27" x14ac:dyDescent="0.25">
      <c r="B532" s="7">
        <v>527</v>
      </c>
      <c r="C532" s="7" t="s">
        <v>1566</v>
      </c>
      <c r="D532" s="7" t="s">
        <v>1567</v>
      </c>
      <c r="E532" s="7" t="s">
        <v>1568</v>
      </c>
      <c r="F532" s="7" t="s">
        <v>1132</v>
      </c>
      <c r="G532" s="7" t="s">
        <v>34</v>
      </c>
      <c r="H532" s="7" t="s">
        <v>715</v>
      </c>
      <c r="I532" s="7" t="s">
        <v>934</v>
      </c>
      <c r="J532" s="7" t="s">
        <v>619</v>
      </c>
      <c r="K532" s="7" t="s">
        <v>620</v>
      </c>
      <c r="L532" s="7" t="s">
        <v>5</v>
      </c>
      <c r="M532" s="13">
        <v>41766</v>
      </c>
      <c r="N532" s="13">
        <v>49096</v>
      </c>
      <c r="O532" s="7">
        <v>1</v>
      </c>
      <c r="P532" s="14">
        <v>2</v>
      </c>
      <c r="Q532" s="14">
        <v>5.1100000000000003</v>
      </c>
      <c r="R532" s="15">
        <v>0.29166666699999999</v>
      </c>
      <c r="S532" s="7" t="s">
        <v>39</v>
      </c>
      <c r="T532" s="7" t="s">
        <v>39</v>
      </c>
      <c r="U532" s="16" t="s">
        <v>39</v>
      </c>
      <c r="V532" s="16" t="s">
        <v>621</v>
      </c>
      <c r="W532" s="16" t="s">
        <v>292</v>
      </c>
      <c r="X532" s="17">
        <v>1</v>
      </c>
      <c r="Y532" s="84">
        <f t="shared" si="18"/>
        <v>73050</v>
      </c>
      <c r="Z532" s="75">
        <f>IF(IFERROR(MATCH(E532,CONV_CAISO_Gen_List!C:C,0),FALSE),1,0)</f>
        <v>1</v>
      </c>
      <c r="AA532" s="86">
        <f t="shared" si="19"/>
        <v>5.1100000000000003</v>
      </c>
    </row>
    <row r="533" spans="2:27" x14ac:dyDescent="0.25">
      <c r="B533" s="7">
        <v>528</v>
      </c>
      <c r="C533" s="7" t="s">
        <v>1569</v>
      </c>
      <c r="D533" s="7" t="s">
        <v>1570</v>
      </c>
      <c r="E533" s="7" t="s">
        <v>1571</v>
      </c>
      <c r="F533" s="7" t="s">
        <v>1132</v>
      </c>
      <c r="G533" s="7" t="s">
        <v>34</v>
      </c>
      <c r="H533" s="7" t="s">
        <v>364</v>
      </c>
      <c r="I533" s="7" t="s">
        <v>84</v>
      </c>
      <c r="J533" s="7" t="s">
        <v>619</v>
      </c>
      <c r="K533" s="7" t="s">
        <v>624</v>
      </c>
      <c r="L533" s="7" t="s">
        <v>5</v>
      </c>
      <c r="M533" s="13">
        <v>42628</v>
      </c>
      <c r="N533" s="13">
        <v>48837</v>
      </c>
      <c r="O533" s="7">
        <v>1</v>
      </c>
      <c r="P533" s="14">
        <v>20</v>
      </c>
      <c r="Q533" s="14">
        <v>51.87</v>
      </c>
      <c r="R533" s="15">
        <v>0.29606164400000001</v>
      </c>
      <c r="S533" s="7" t="s">
        <v>39</v>
      </c>
      <c r="T533" s="7" t="s">
        <v>39</v>
      </c>
      <c r="U533" s="16" t="s">
        <v>39</v>
      </c>
      <c r="V533" s="16" t="s">
        <v>621</v>
      </c>
      <c r="W533" s="16" t="s">
        <v>84</v>
      </c>
      <c r="X533" s="17">
        <v>1</v>
      </c>
      <c r="Y533" s="84">
        <f t="shared" si="18"/>
        <v>73050</v>
      </c>
      <c r="Z533" s="75">
        <f>IF(IFERROR(MATCH(E533,CONV_CAISO_Gen_List!C:C,0),FALSE),1,0)</f>
        <v>0</v>
      </c>
      <c r="AA533" s="86">
        <f t="shared" si="19"/>
        <v>51.87</v>
      </c>
    </row>
    <row r="534" spans="2:27" x14ac:dyDescent="0.25">
      <c r="B534" s="7">
        <v>529</v>
      </c>
      <c r="C534" s="7" t="s">
        <v>1572</v>
      </c>
      <c r="D534" s="7" t="s">
        <v>1573</v>
      </c>
      <c r="E534" s="7" t="s">
        <v>1574</v>
      </c>
      <c r="F534" s="7" t="s">
        <v>1132</v>
      </c>
      <c r="G534" s="7" t="s">
        <v>34</v>
      </c>
      <c r="H534" s="7" t="s">
        <v>849</v>
      </c>
      <c r="I534" s="7" t="s">
        <v>1171</v>
      </c>
      <c r="J534" s="7" t="s">
        <v>619</v>
      </c>
      <c r="K534" s="7" t="s">
        <v>624</v>
      </c>
      <c r="L534" s="7" t="s">
        <v>5</v>
      </c>
      <c r="M534" s="13">
        <v>41996</v>
      </c>
      <c r="N534" s="13">
        <v>48732</v>
      </c>
      <c r="O534" s="7">
        <v>1</v>
      </c>
      <c r="P534" s="14">
        <v>4</v>
      </c>
      <c r="Q534" s="14">
        <v>9.41</v>
      </c>
      <c r="R534" s="15">
        <v>0.268550228</v>
      </c>
      <c r="S534" s="7" t="s">
        <v>39</v>
      </c>
      <c r="T534" s="7" t="s">
        <v>39</v>
      </c>
      <c r="U534" s="16" t="s">
        <v>39</v>
      </c>
      <c r="V534" s="16" t="s">
        <v>621</v>
      </c>
      <c r="W534" s="16" t="s">
        <v>851</v>
      </c>
      <c r="X534" s="17">
        <v>1</v>
      </c>
      <c r="Y534" s="84">
        <f t="shared" si="18"/>
        <v>73050</v>
      </c>
      <c r="Z534" s="75">
        <f>IF(IFERROR(MATCH(E534,CONV_CAISO_Gen_List!C:C,0),FALSE),1,0)</f>
        <v>1</v>
      </c>
      <c r="AA534" s="86">
        <f t="shared" si="19"/>
        <v>9.41</v>
      </c>
    </row>
    <row r="535" spans="2:27" x14ac:dyDescent="0.25">
      <c r="B535" s="7">
        <v>530</v>
      </c>
      <c r="C535" s="7" t="s">
        <v>1575</v>
      </c>
      <c r="D535" s="7" t="s">
        <v>1576</v>
      </c>
      <c r="E535" s="7" t="s">
        <v>1577</v>
      </c>
      <c r="F535" s="7" t="s">
        <v>1132</v>
      </c>
      <c r="G535" s="7" t="s">
        <v>34</v>
      </c>
      <c r="H535" s="7" t="s">
        <v>364</v>
      </c>
      <c r="I535" s="7" t="s">
        <v>84</v>
      </c>
      <c r="J535" s="7" t="s">
        <v>619</v>
      </c>
      <c r="K535" s="7" t="s">
        <v>624</v>
      </c>
      <c r="L535" s="7" t="s">
        <v>5</v>
      </c>
      <c r="M535" s="13">
        <v>42627</v>
      </c>
      <c r="N535" s="13">
        <v>48837</v>
      </c>
      <c r="O535" s="7">
        <v>1</v>
      </c>
      <c r="P535" s="14">
        <v>14</v>
      </c>
      <c r="Q535" s="14">
        <v>36.31</v>
      </c>
      <c r="R535" s="15">
        <v>0.296069798</v>
      </c>
      <c r="S535" s="7" t="s">
        <v>39</v>
      </c>
      <c r="T535" s="7" t="s">
        <v>39</v>
      </c>
      <c r="U535" s="16" t="s">
        <v>39</v>
      </c>
      <c r="V535" s="16" t="s">
        <v>621</v>
      </c>
      <c r="W535" s="16" t="s">
        <v>84</v>
      </c>
      <c r="X535" s="17">
        <v>1</v>
      </c>
      <c r="Y535" s="84">
        <f t="shared" si="18"/>
        <v>73050</v>
      </c>
      <c r="Z535" s="75">
        <f>IF(IFERROR(MATCH(E535,CONV_CAISO_Gen_List!C:C,0),FALSE),1,0)</f>
        <v>0</v>
      </c>
      <c r="AA535" s="86">
        <f t="shared" si="19"/>
        <v>36.31</v>
      </c>
    </row>
    <row r="536" spans="2:27" x14ac:dyDescent="0.25">
      <c r="B536" s="7">
        <v>531</v>
      </c>
      <c r="C536" s="7" t="s">
        <v>1578</v>
      </c>
      <c r="D536" s="7" t="s">
        <v>1579</v>
      </c>
      <c r="E536" s="7" t="s">
        <v>1580</v>
      </c>
      <c r="F536" s="7" t="s">
        <v>1132</v>
      </c>
      <c r="G536" s="7" t="s">
        <v>34</v>
      </c>
      <c r="H536" s="7" t="s">
        <v>83</v>
      </c>
      <c r="I536" s="7" t="s">
        <v>95</v>
      </c>
      <c r="J536" s="7" t="s">
        <v>619</v>
      </c>
      <c r="K536" s="7" t="s">
        <v>624</v>
      </c>
      <c r="L536" s="7" t="s">
        <v>5</v>
      </c>
      <c r="M536" s="13">
        <v>41640</v>
      </c>
      <c r="N536" s="13">
        <v>48945</v>
      </c>
      <c r="O536" s="7">
        <v>1</v>
      </c>
      <c r="P536" s="14">
        <v>10</v>
      </c>
      <c r="Q536" s="14">
        <v>24.9</v>
      </c>
      <c r="R536" s="15">
        <v>0.284246575</v>
      </c>
      <c r="S536" s="7" t="s">
        <v>39</v>
      </c>
      <c r="T536" s="7" t="s">
        <v>39</v>
      </c>
      <c r="U536" s="16" t="s">
        <v>39</v>
      </c>
      <c r="V536" s="16" t="s">
        <v>621</v>
      </c>
      <c r="W536" s="16" t="s">
        <v>95</v>
      </c>
      <c r="X536" s="17">
        <v>1</v>
      </c>
      <c r="Y536" s="84">
        <f t="shared" si="18"/>
        <v>73050</v>
      </c>
      <c r="Z536" s="75">
        <f>IF(IFERROR(MATCH(E536,CONV_CAISO_Gen_List!C:C,0),FALSE),1,0)</f>
        <v>1</v>
      </c>
      <c r="AA536" s="86">
        <f t="shared" si="19"/>
        <v>24.9</v>
      </c>
    </row>
    <row r="537" spans="2:27" x14ac:dyDescent="0.25">
      <c r="B537" s="7">
        <v>532</v>
      </c>
      <c r="C537" s="7" t="s">
        <v>1581</v>
      </c>
      <c r="D537" s="7" t="s">
        <v>1582</v>
      </c>
      <c r="E537" s="7" t="s">
        <v>1583</v>
      </c>
      <c r="F537" s="7" t="s">
        <v>1132</v>
      </c>
      <c r="G537" s="7" t="s">
        <v>34</v>
      </c>
      <c r="H537" s="7" t="s">
        <v>849</v>
      </c>
      <c r="I537" s="7" t="s">
        <v>850</v>
      </c>
      <c r="J537" s="7" t="s">
        <v>619</v>
      </c>
      <c r="K537" s="7" t="s">
        <v>624</v>
      </c>
      <c r="L537" s="7" t="s">
        <v>5</v>
      </c>
      <c r="M537" s="13">
        <v>42704</v>
      </c>
      <c r="N537" s="13">
        <v>50010</v>
      </c>
      <c r="O537" s="7">
        <v>1</v>
      </c>
      <c r="P537" s="14">
        <v>250</v>
      </c>
      <c r="Q537" s="14">
        <v>680</v>
      </c>
      <c r="R537" s="15">
        <v>0.31050228299999999</v>
      </c>
      <c r="S537" s="7" t="s">
        <v>39</v>
      </c>
      <c r="T537" s="7" t="s">
        <v>39</v>
      </c>
      <c r="U537" s="16" t="s">
        <v>39</v>
      </c>
      <c r="V537" s="16" t="s">
        <v>621</v>
      </c>
      <c r="W537" s="16" t="s">
        <v>851</v>
      </c>
      <c r="X537" s="17">
        <v>1</v>
      </c>
      <c r="Y537" s="84">
        <f t="shared" si="18"/>
        <v>73050</v>
      </c>
      <c r="Z537" s="75">
        <f>IF(IFERROR(MATCH(E537,CONV_CAISO_Gen_List!C:C,0),FALSE),1,0)</f>
        <v>1</v>
      </c>
      <c r="AA537" s="86">
        <f t="shared" si="19"/>
        <v>680</v>
      </c>
    </row>
    <row r="538" spans="2:27" x14ac:dyDescent="0.25">
      <c r="B538" s="7">
        <v>533</v>
      </c>
      <c r="C538" s="7" t="s">
        <v>1584</v>
      </c>
      <c r="D538" s="7" t="s">
        <v>1585</v>
      </c>
      <c r="E538" s="7"/>
      <c r="F538" s="7" t="s">
        <v>1132</v>
      </c>
      <c r="G538" s="7" t="s">
        <v>34</v>
      </c>
      <c r="H538" s="7" t="s">
        <v>715</v>
      </c>
      <c r="I538" s="7" t="s">
        <v>291</v>
      </c>
      <c r="J538" s="7" t="s">
        <v>619</v>
      </c>
      <c r="K538" s="7" t="s">
        <v>624</v>
      </c>
      <c r="L538" s="7" t="s">
        <v>5</v>
      </c>
      <c r="M538" s="13">
        <v>41636</v>
      </c>
      <c r="N538" s="13">
        <v>48941</v>
      </c>
      <c r="O538" s="7">
        <v>1</v>
      </c>
      <c r="P538" s="14">
        <v>1.496</v>
      </c>
      <c r="Q538" s="14">
        <v>4.3899999999999997</v>
      </c>
      <c r="R538" s="15">
        <v>0.33498766899999999</v>
      </c>
      <c r="S538" s="7" t="s">
        <v>39</v>
      </c>
      <c r="T538" s="7" t="s">
        <v>39</v>
      </c>
      <c r="U538" s="16" t="s">
        <v>39</v>
      </c>
      <c r="V538" s="16" t="s">
        <v>621</v>
      </c>
      <c r="W538" s="16" t="s">
        <v>292</v>
      </c>
      <c r="X538" s="17">
        <v>1</v>
      </c>
      <c r="Y538" s="84">
        <f t="shared" si="18"/>
        <v>73050</v>
      </c>
      <c r="Z538" s="75">
        <f>IF(IFERROR(MATCH(E538,CONV_CAISO_Gen_List!C:C,0),FALSE),1,0)</f>
        <v>0</v>
      </c>
      <c r="AA538" s="86">
        <f t="shared" si="19"/>
        <v>4.3899999999999997</v>
      </c>
    </row>
    <row r="539" spans="2:27" x14ac:dyDescent="0.25">
      <c r="B539" s="7">
        <v>534</v>
      </c>
      <c r="C539" s="7" t="s">
        <v>1586</v>
      </c>
      <c r="D539" s="7" t="s">
        <v>1587</v>
      </c>
      <c r="E539" s="7"/>
      <c r="F539" s="7" t="s">
        <v>1132</v>
      </c>
      <c r="G539" s="7" t="s">
        <v>34</v>
      </c>
      <c r="H539" s="7" t="s">
        <v>715</v>
      </c>
      <c r="I539" s="7" t="s">
        <v>1588</v>
      </c>
      <c r="J539" s="7" t="s">
        <v>619</v>
      </c>
      <c r="K539" s="7" t="s">
        <v>624</v>
      </c>
      <c r="L539" s="7" t="s">
        <v>5</v>
      </c>
      <c r="M539" s="13">
        <v>41548</v>
      </c>
      <c r="N539" s="13">
        <v>48896</v>
      </c>
      <c r="O539" s="7">
        <v>1</v>
      </c>
      <c r="P539" s="14">
        <v>1.492</v>
      </c>
      <c r="Q539" s="14">
        <v>3.38</v>
      </c>
      <c r="R539" s="15">
        <v>0.25860908100000002</v>
      </c>
      <c r="S539" s="7" t="s">
        <v>39</v>
      </c>
      <c r="T539" s="7" t="s">
        <v>39</v>
      </c>
      <c r="U539" s="16" t="s">
        <v>39</v>
      </c>
      <c r="V539" s="16" t="s">
        <v>621</v>
      </c>
      <c r="W539" s="16" t="s">
        <v>292</v>
      </c>
      <c r="X539" s="17">
        <v>1</v>
      </c>
      <c r="Y539" s="84">
        <f t="shared" si="18"/>
        <v>73050</v>
      </c>
      <c r="Z539" s="75">
        <f>IF(IFERROR(MATCH(E539,CONV_CAISO_Gen_List!C:C,0),FALSE),1,0)</f>
        <v>0</v>
      </c>
      <c r="AA539" s="86">
        <f t="shared" si="19"/>
        <v>3.38</v>
      </c>
    </row>
    <row r="540" spans="2:27" x14ac:dyDescent="0.25">
      <c r="B540" s="7">
        <v>535</v>
      </c>
      <c r="C540" s="7" t="s">
        <v>1589</v>
      </c>
      <c r="D540" s="7" t="s">
        <v>1590</v>
      </c>
      <c r="E540" s="7"/>
      <c r="F540" s="7" t="s">
        <v>1132</v>
      </c>
      <c r="G540" s="7" t="s">
        <v>34</v>
      </c>
      <c r="H540" s="7" t="s">
        <v>94</v>
      </c>
      <c r="I540" s="7" t="s">
        <v>1136</v>
      </c>
      <c r="J540" s="7" t="s">
        <v>619</v>
      </c>
      <c r="K540" s="7" t="s">
        <v>620</v>
      </c>
      <c r="L540" s="7" t="s">
        <v>5</v>
      </c>
      <c r="M540" s="13">
        <v>41113</v>
      </c>
      <c r="N540" s="13">
        <v>44774</v>
      </c>
      <c r="O540" s="7">
        <v>1</v>
      </c>
      <c r="P540" s="14">
        <v>0.25</v>
      </c>
      <c r="Q540" s="14">
        <v>0.2</v>
      </c>
      <c r="R540" s="15">
        <v>9.1324200999999994E-2</v>
      </c>
      <c r="S540" s="7" t="s">
        <v>39</v>
      </c>
      <c r="T540" s="7" t="s">
        <v>39</v>
      </c>
      <c r="U540" s="16" t="s">
        <v>39</v>
      </c>
      <c r="V540" s="16" t="s">
        <v>621</v>
      </c>
      <c r="W540" s="16" t="s">
        <v>41</v>
      </c>
      <c r="X540" s="17">
        <v>1</v>
      </c>
      <c r="Y540" s="84">
        <f t="shared" si="18"/>
        <v>73050</v>
      </c>
      <c r="Z540" s="75">
        <f>IF(IFERROR(MATCH(E540,CONV_CAISO_Gen_List!C:C,0),FALSE),1,0)</f>
        <v>0</v>
      </c>
      <c r="AA540" s="86">
        <f t="shared" si="19"/>
        <v>0.2</v>
      </c>
    </row>
    <row r="541" spans="2:27" x14ac:dyDescent="0.25">
      <c r="B541" s="7">
        <v>536</v>
      </c>
      <c r="C541" s="7" t="s">
        <v>1591</v>
      </c>
      <c r="D541" s="7" t="s">
        <v>1592</v>
      </c>
      <c r="E541" s="7" t="s">
        <v>1593</v>
      </c>
      <c r="F541" s="7" t="s">
        <v>1132</v>
      </c>
      <c r="G541" s="7" t="s">
        <v>34</v>
      </c>
      <c r="H541" s="7" t="s">
        <v>94</v>
      </c>
      <c r="I541" s="7" t="s">
        <v>95</v>
      </c>
      <c r="J541" s="7" t="s">
        <v>619</v>
      </c>
      <c r="K541" s="7" t="s">
        <v>624</v>
      </c>
      <c r="L541" s="7" t="s">
        <v>5</v>
      </c>
      <c r="M541" s="13">
        <v>42367</v>
      </c>
      <c r="N541" s="13">
        <v>49673</v>
      </c>
      <c r="O541" s="7">
        <v>1</v>
      </c>
      <c r="P541" s="14">
        <v>3</v>
      </c>
      <c r="Q541" s="14">
        <v>10.01</v>
      </c>
      <c r="R541" s="15">
        <v>0.38089802099999998</v>
      </c>
      <c r="S541" s="7" t="s">
        <v>39</v>
      </c>
      <c r="T541" s="7" t="s">
        <v>39</v>
      </c>
      <c r="U541" s="16" t="s">
        <v>39</v>
      </c>
      <c r="V541" s="16" t="s">
        <v>621</v>
      </c>
      <c r="W541" s="16" t="s">
        <v>95</v>
      </c>
      <c r="X541" s="17">
        <v>1</v>
      </c>
      <c r="Y541" s="84">
        <f t="shared" si="18"/>
        <v>73050</v>
      </c>
      <c r="Z541" s="75">
        <f>IF(IFERROR(MATCH(E541,CONV_CAISO_Gen_List!C:C,0),FALSE),1,0)</f>
        <v>1</v>
      </c>
      <c r="AA541" s="86">
        <f t="shared" si="19"/>
        <v>10.01</v>
      </c>
    </row>
    <row r="542" spans="2:27" x14ac:dyDescent="0.25">
      <c r="B542" s="7">
        <v>537</v>
      </c>
      <c r="C542" s="7" t="s">
        <v>1594</v>
      </c>
      <c r="D542" s="7" t="s">
        <v>1595</v>
      </c>
      <c r="E542" s="7"/>
      <c r="F542" s="7" t="s">
        <v>1132</v>
      </c>
      <c r="G542" s="7" t="s">
        <v>34</v>
      </c>
      <c r="H542" s="7" t="s">
        <v>94</v>
      </c>
      <c r="I542" s="7" t="s">
        <v>95</v>
      </c>
      <c r="J542" s="7" t="s">
        <v>619</v>
      </c>
      <c r="K542" s="7" t="s">
        <v>624</v>
      </c>
      <c r="L542" s="7" t="s">
        <v>7</v>
      </c>
      <c r="M542" s="13">
        <v>42461</v>
      </c>
      <c r="N542" s="13">
        <v>49766</v>
      </c>
      <c r="O542" s="7">
        <v>1</v>
      </c>
      <c r="P542" s="14">
        <v>1.5</v>
      </c>
      <c r="Q542" s="14">
        <v>4.83</v>
      </c>
      <c r="R542" s="15">
        <v>0.36757990899999998</v>
      </c>
      <c r="S542" s="7" t="s">
        <v>39</v>
      </c>
      <c r="T542" s="7" t="s">
        <v>39</v>
      </c>
      <c r="U542" s="16" t="s">
        <v>39</v>
      </c>
      <c r="V542" s="16" t="s">
        <v>621</v>
      </c>
      <c r="W542" s="16" t="s">
        <v>95</v>
      </c>
      <c r="X542" s="17">
        <v>0.84</v>
      </c>
      <c r="Y542" s="84">
        <f t="shared" si="18"/>
        <v>73050</v>
      </c>
      <c r="Z542" s="75">
        <f>IF(IFERROR(MATCH(E542,CONV_CAISO_Gen_List!C:C,0),FALSE),1,0)</f>
        <v>0</v>
      </c>
      <c r="AA542" s="86">
        <f t="shared" si="19"/>
        <v>4.0571999999999999</v>
      </c>
    </row>
    <row r="543" spans="2:27" x14ac:dyDescent="0.25">
      <c r="B543" s="7">
        <v>538</v>
      </c>
      <c r="C543" s="7" t="s">
        <v>1596</v>
      </c>
      <c r="D543" s="7" t="s">
        <v>1597</v>
      </c>
      <c r="E543" s="7"/>
      <c r="F543" s="7" t="s">
        <v>1132</v>
      </c>
      <c r="G543" s="7" t="s">
        <v>34</v>
      </c>
      <c r="H543" s="7" t="s">
        <v>94</v>
      </c>
      <c r="I543" s="7" t="s">
        <v>95</v>
      </c>
      <c r="J543" s="7" t="s">
        <v>619</v>
      </c>
      <c r="K543" s="7" t="s">
        <v>620</v>
      </c>
      <c r="L543" s="7" t="s">
        <v>5</v>
      </c>
      <c r="M543" s="13">
        <v>41061</v>
      </c>
      <c r="N543" s="13">
        <v>48366</v>
      </c>
      <c r="O543" s="7">
        <v>1</v>
      </c>
      <c r="P543" s="14">
        <v>1.5</v>
      </c>
      <c r="Q543" s="14">
        <v>3.2</v>
      </c>
      <c r="R543" s="15">
        <v>0.243531202</v>
      </c>
      <c r="S543" s="7" t="s">
        <v>39</v>
      </c>
      <c r="T543" s="7" t="s">
        <v>39</v>
      </c>
      <c r="U543" s="16" t="s">
        <v>39</v>
      </c>
      <c r="V543" s="16" t="s">
        <v>621</v>
      </c>
      <c r="W543" s="16" t="s">
        <v>95</v>
      </c>
      <c r="X543" s="17">
        <v>1</v>
      </c>
      <c r="Y543" s="84">
        <f t="shared" si="18"/>
        <v>73050</v>
      </c>
      <c r="Z543" s="75">
        <f>IF(IFERROR(MATCH(E543,CONV_CAISO_Gen_List!C:C,0),FALSE),1,0)</f>
        <v>0</v>
      </c>
      <c r="AA543" s="86">
        <f t="shared" si="19"/>
        <v>3.2</v>
      </c>
    </row>
    <row r="544" spans="2:27" x14ac:dyDescent="0.25">
      <c r="B544" s="7">
        <v>539</v>
      </c>
      <c r="C544" s="7" t="s">
        <v>1598</v>
      </c>
      <c r="D544" s="7" t="s">
        <v>1599</v>
      </c>
      <c r="E544" s="7"/>
      <c r="F544" s="7" t="s">
        <v>1132</v>
      </c>
      <c r="G544" s="7" t="s">
        <v>34</v>
      </c>
      <c r="H544" s="7" t="s">
        <v>94</v>
      </c>
      <c r="I544" s="7" t="s">
        <v>95</v>
      </c>
      <c r="J544" s="7" t="s">
        <v>619</v>
      </c>
      <c r="K544" s="7" t="s">
        <v>620</v>
      </c>
      <c r="L544" s="7" t="s">
        <v>5</v>
      </c>
      <c r="M544" s="13">
        <v>40996</v>
      </c>
      <c r="N544" s="13">
        <v>48300</v>
      </c>
      <c r="O544" s="7">
        <v>1</v>
      </c>
      <c r="P544" s="14">
        <v>1.5</v>
      </c>
      <c r="Q544" s="14">
        <v>3.2</v>
      </c>
      <c r="R544" s="15">
        <v>0.243531202</v>
      </c>
      <c r="S544" s="7" t="s">
        <v>39</v>
      </c>
      <c r="T544" s="7" t="s">
        <v>39</v>
      </c>
      <c r="U544" s="16" t="s">
        <v>39</v>
      </c>
      <c r="V544" s="16" t="s">
        <v>621</v>
      </c>
      <c r="W544" s="16" t="s">
        <v>95</v>
      </c>
      <c r="X544" s="17">
        <v>1</v>
      </c>
      <c r="Y544" s="84">
        <f t="shared" si="18"/>
        <v>73050</v>
      </c>
      <c r="Z544" s="75">
        <f>IF(IFERROR(MATCH(E544,CONV_CAISO_Gen_List!C:C,0),FALSE),1,0)</f>
        <v>0</v>
      </c>
      <c r="AA544" s="86">
        <f t="shared" si="19"/>
        <v>3.2</v>
      </c>
    </row>
    <row r="545" spans="2:27" x14ac:dyDescent="0.25">
      <c r="B545" s="7">
        <v>540</v>
      </c>
      <c r="C545" s="7" t="s">
        <v>1600</v>
      </c>
      <c r="D545" s="7" t="s">
        <v>1601</v>
      </c>
      <c r="E545" s="7"/>
      <c r="F545" s="7" t="s">
        <v>1132</v>
      </c>
      <c r="G545" s="7" t="s">
        <v>34</v>
      </c>
      <c r="H545" s="7" t="s">
        <v>94</v>
      </c>
      <c r="I545" s="7" t="s">
        <v>95</v>
      </c>
      <c r="J545" s="7" t="s">
        <v>619</v>
      </c>
      <c r="K545" s="7" t="s">
        <v>624</v>
      </c>
      <c r="L545" s="7" t="s">
        <v>5</v>
      </c>
      <c r="M545" s="13">
        <v>41514</v>
      </c>
      <c r="N545" s="13">
        <v>48823</v>
      </c>
      <c r="O545" s="7">
        <v>1</v>
      </c>
      <c r="P545" s="14">
        <v>1</v>
      </c>
      <c r="Q545" s="14">
        <v>3.07</v>
      </c>
      <c r="R545" s="15">
        <v>0.35045662100000002</v>
      </c>
      <c r="S545" s="7" t="s">
        <v>39</v>
      </c>
      <c r="T545" s="7" t="s">
        <v>39</v>
      </c>
      <c r="U545" s="16" t="s">
        <v>39</v>
      </c>
      <c r="V545" s="16" t="s">
        <v>621</v>
      </c>
      <c r="W545" s="16" t="s">
        <v>95</v>
      </c>
      <c r="X545" s="17">
        <v>1</v>
      </c>
      <c r="Y545" s="84">
        <f t="shared" si="18"/>
        <v>73050</v>
      </c>
      <c r="Z545" s="75">
        <f>IF(IFERROR(MATCH(E545,CONV_CAISO_Gen_List!C:C,0),FALSE),1,0)</f>
        <v>0</v>
      </c>
      <c r="AA545" s="86">
        <f t="shared" si="19"/>
        <v>3.07</v>
      </c>
    </row>
    <row r="546" spans="2:27" x14ac:dyDescent="0.25">
      <c r="B546" s="7">
        <v>541</v>
      </c>
      <c r="C546" s="7" t="s">
        <v>1602</v>
      </c>
      <c r="D546" s="7" t="s">
        <v>1603</v>
      </c>
      <c r="E546" s="7"/>
      <c r="F546" s="7" t="s">
        <v>1132</v>
      </c>
      <c r="G546" s="7" t="s">
        <v>34</v>
      </c>
      <c r="H546" s="7" t="s">
        <v>94</v>
      </c>
      <c r="I546" s="7" t="s">
        <v>95</v>
      </c>
      <c r="J546" s="7" t="s">
        <v>619</v>
      </c>
      <c r="K546" s="7" t="s">
        <v>624</v>
      </c>
      <c r="L546" s="7" t="s">
        <v>5</v>
      </c>
      <c r="M546" s="13">
        <v>41514</v>
      </c>
      <c r="N546" s="13">
        <v>48823</v>
      </c>
      <c r="O546" s="7">
        <v>1</v>
      </c>
      <c r="P546" s="14">
        <v>1</v>
      </c>
      <c r="Q546" s="14">
        <v>3.07</v>
      </c>
      <c r="R546" s="15">
        <v>0.35045662100000002</v>
      </c>
      <c r="S546" s="7" t="s">
        <v>39</v>
      </c>
      <c r="T546" s="7" t="s">
        <v>39</v>
      </c>
      <c r="U546" s="16" t="s">
        <v>39</v>
      </c>
      <c r="V546" s="16" t="s">
        <v>621</v>
      </c>
      <c r="W546" s="16" t="s">
        <v>95</v>
      </c>
      <c r="X546" s="17">
        <v>1</v>
      </c>
      <c r="Y546" s="84">
        <f t="shared" si="18"/>
        <v>73050</v>
      </c>
      <c r="Z546" s="75">
        <f>IF(IFERROR(MATCH(E546,CONV_CAISO_Gen_List!C:C,0),FALSE),1,0)</f>
        <v>0</v>
      </c>
      <c r="AA546" s="86">
        <f t="shared" si="19"/>
        <v>3.07</v>
      </c>
    </row>
    <row r="547" spans="2:27" x14ac:dyDescent="0.25">
      <c r="B547" s="7">
        <v>542</v>
      </c>
      <c r="C547" s="7" t="s">
        <v>1604</v>
      </c>
      <c r="D547" s="7" t="s">
        <v>1605</v>
      </c>
      <c r="E547" s="7"/>
      <c r="F547" s="7" t="s">
        <v>1132</v>
      </c>
      <c r="G547" s="7" t="s">
        <v>34</v>
      </c>
      <c r="H547" s="7" t="s">
        <v>94</v>
      </c>
      <c r="I547" s="7" t="s">
        <v>95</v>
      </c>
      <c r="J547" s="7" t="s">
        <v>619</v>
      </c>
      <c r="K547" s="7" t="s">
        <v>624</v>
      </c>
      <c r="L547" s="7" t="s">
        <v>5</v>
      </c>
      <c r="M547" s="13">
        <v>41514</v>
      </c>
      <c r="N547" s="13">
        <v>48823</v>
      </c>
      <c r="O547" s="7">
        <v>1</v>
      </c>
      <c r="P547" s="14">
        <v>1.5</v>
      </c>
      <c r="Q547" s="14">
        <v>4.5999999999999996</v>
      </c>
      <c r="R547" s="15">
        <v>0.350076104</v>
      </c>
      <c r="S547" s="7" t="s">
        <v>39</v>
      </c>
      <c r="T547" s="7" t="s">
        <v>39</v>
      </c>
      <c r="U547" s="16" t="s">
        <v>39</v>
      </c>
      <c r="V547" s="16" t="s">
        <v>621</v>
      </c>
      <c r="W547" s="16" t="s">
        <v>95</v>
      </c>
      <c r="X547" s="17">
        <v>1</v>
      </c>
      <c r="Y547" s="84">
        <f t="shared" si="18"/>
        <v>73050</v>
      </c>
      <c r="Z547" s="75">
        <f>IF(IFERROR(MATCH(E547,CONV_CAISO_Gen_List!C:C,0),FALSE),1,0)</f>
        <v>0</v>
      </c>
      <c r="AA547" s="86">
        <f t="shared" si="19"/>
        <v>4.5999999999999996</v>
      </c>
    </row>
    <row r="548" spans="2:27" x14ac:dyDescent="0.25">
      <c r="B548" s="7">
        <v>543</v>
      </c>
      <c r="C548" s="7" t="s">
        <v>1606</v>
      </c>
      <c r="D548" s="7" t="s">
        <v>1607</v>
      </c>
      <c r="E548" s="7"/>
      <c r="F548" s="7" t="s">
        <v>1132</v>
      </c>
      <c r="G548" s="7" t="s">
        <v>34</v>
      </c>
      <c r="H548" s="7" t="s">
        <v>94</v>
      </c>
      <c r="I548" s="7" t="s">
        <v>95</v>
      </c>
      <c r="J548" s="7" t="s">
        <v>619</v>
      </c>
      <c r="K548" s="7" t="s">
        <v>624</v>
      </c>
      <c r="L548" s="7" t="s">
        <v>5</v>
      </c>
      <c r="M548" s="13">
        <v>41527</v>
      </c>
      <c r="N548" s="13">
        <v>48853</v>
      </c>
      <c r="O548" s="7">
        <v>1</v>
      </c>
      <c r="P548" s="14">
        <v>1.5</v>
      </c>
      <c r="Q548" s="14">
        <v>4.5999999999999996</v>
      </c>
      <c r="R548" s="15">
        <v>0.350076104</v>
      </c>
      <c r="S548" s="7" t="s">
        <v>39</v>
      </c>
      <c r="T548" s="7" t="s">
        <v>39</v>
      </c>
      <c r="U548" s="16" t="s">
        <v>39</v>
      </c>
      <c r="V548" s="16" t="s">
        <v>621</v>
      </c>
      <c r="W548" s="16" t="s">
        <v>95</v>
      </c>
      <c r="X548" s="17">
        <v>1</v>
      </c>
      <c r="Y548" s="84">
        <f t="shared" si="18"/>
        <v>73050</v>
      </c>
      <c r="Z548" s="75">
        <f>IF(IFERROR(MATCH(E548,CONV_CAISO_Gen_List!C:C,0),FALSE),1,0)</f>
        <v>0</v>
      </c>
      <c r="AA548" s="86">
        <f t="shared" si="19"/>
        <v>4.5999999999999996</v>
      </c>
    </row>
    <row r="549" spans="2:27" x14ac:dyDescent="0.25">
      <c r="B549" s="7">
        <v>544</v>
      </c>
      <c r="C549" s="7" t="s">
        <v>1608</v>
      </c>
      <c r="D549" s="7" t="s">
        <v>1609</v>
      </c>
      <c r="E549" s="7"/>
      <c r="F549" s="7" t="s">
        <v>1132</v>
      </c>
      <c r="G549" s="7" t="s">
        <v>34</v>
      </c>
      <c r="H549" s="7" t="s">
        <v>94</v>
      </c>
      <c r="I549" s="7" t="s">
        <v>95</v>
      </c>
      <c r="J549" s="7" t="s">
        <v>619</v>
      </c>
      <c r="K549" s="7" t="s">
        <v>624</v>
      </c>
      <c r="L549" s="7" t="s">
        <v>5</v>
      </c>
      <c r="M549" s="13">
        <v>41527</v>
      </c>
      <c r="N549" s="13">
        <v>48853</v>
      </c>
      <c r="O549" s="7">
        <v>1</v>
      </c>
      <c r="P549" s="14">
        <v>1.5</v>
      </c>
      <c r="Q549" s="14">
        <v>4.5999999999999996</v>
      </c>
      <c r="R549" s="15">
        <v>0.350076104</v>
      </c>
      <c r="S549" s="7" t="s">
        <v>39</v>
      </c>
      <c r="T549" s="7" t="s">
        <v>39</v>
      </c>
      <c r="U549" s="16" t="s">
        <v>39</v>
      </c>
      <c r="V549" s="16" t="s">
        <v>621</v>
      </c>
      <c r="W549" s="16" t="s">
        <v>95</v>
      </c>
      <c r="X549" s="17">
        <v>1</v>
      </c>
      <c r="Y549" s="84">
        <f t="shared" si="18"/>
        <v>73050</v>
      </c>
      <c r="Z549" s="75">
        <f>IF(IFERROR(MATCH(E549,CONV_CAISO_Gen_List!C:C,0),FALSE),1,0)</f>
        <v>0</v>
      </c>
      <c r="AA549" s="86">
        <f t="shared" si="19"/>
        <v>4.5999999999999996</v>
      </c>
    </row>
    <row r="550" spans="2:27" x14ac:dyDescent="0.25">
      <c r="B550" s="7">
        <v>545</v>
      </c>
      <c r="C550" s="7" t="s">
        <v>1610</v>
      </c>
      <c r="D550" s="7" t="s">
        <v>1611</v>
      </c>
      <c r="E550" s="7"/>
      <c r="F550" s="7" t="s">
        <v>1132</v>
      </c>
      <c r="G550" s="7" t="s">
        <v>34</v>
      </c>
      <c r="H550" s="7" t="s">
        <v>94</v>
      </c>
      <c r="I550" s="7" t="s">
        <v>95</v>
      </c>
      <c r="J550" s="7" t="s">
        <v>619</v>
      </c>
      <c r="K550" s="7" t="s">
        <v>624</v>
      </c>
      <c r="L550" s="7" t="s">
        <v>5</v>
      </c>
      <c r="M550" s="13">
        <v>41527</v>
      </c>
      <c r="N550" s="13">
        <v>48853</v>
      </c>
      <c r="O550" s="7">
        <v>1</v>
      </c>
      <c r="P550" s="14">
        <v>1</v>
      </c>
      <c r="Q550" s="14">
        <v>3.07</v>
      </c>
      <c r="R550" s="15">
        <v>0.35045662100000002</v>
      </c>
      <c r="S550" s="7" t="s">
        <v>39</v>
      </c>
      <c r="T550" s="7" t="s">
        <v>39</v>
      </c>
      <c r="U550" s="16" t="s">
        <v>39</v>
      </c>
      <c r="V550" s="16" t="s">
        <v>621</v>
      </c>
      <c r="W550" s="16" t="s">
        <v>95</v>
      </c>
      <c r="X550" s="17">
        <v>1</v>
      </c>
      <c r="Y550" s="84">
        <f t="shared" si="18"/>
        <v>73050</v>
      </c>
      <c r="Z550" s="75">
        <f>IF(IFERROR(MATCH(E550,CONV_CAISO_Gen_List!C:C,0),FALSE),1,0)</f>
        <v>0</v>
      </c>
      <c r="AA550" s="86">
        <f t="shared" si="19"/>
        <v>3.07</v>
      </c>
    </row>
    <row r="551" spans="2:27" x14ac:dyDescent="0.25">
      <c r="B551" s="7">
        <v>546</v>
      </c>
      <c r="C551" s="7" t="s">
        <v>1612</v>
      </c>
      <c r="D551" s="7" t="s">
        <v>1613</v>
      </c>
      <c r="E551" s="7"/>
      <c r="F551" s="7" t="s">
        <v>1132</v>
      </c>
      <c r="G551" s="7" t="s">
        <v>34</v>
      </c>
      <c r="H551" s="7" t="s">
        <v>94</v>
      </c>
      <c r="I551" s="7" t="s">
        <v>95</v>
      </c>
      <c r="J551" s="7" t="s">
        <v>619</v>
      </c>
      <c r="K551" s="7" t="s">
        <v>624</v>
      </c>
      <c r="L551" s="7" t="s">
        <v>5</v>
      </c>
      <c r="M551" s="13">
        <v>41548</v>
      </c>
      <c r="N551" s="13">
        <v>48884</v>
      </c>
      <c r="O551" s="7">
        <v>1</v>
      </c>
      <c r="P551" s="14">
        <v>1.5</v>
      </c>
      <c r="Q551" s="14">
        <v>4.5999999999999996</v>
      </c>
      <c r="R551" s="15">
        <v>0.350076104</v>
      </c>
      <c r="S551" s="7" t="s">
        <v>39</v>
      </c>
      <c r="T551" s="7" t="s">
        <v>39</v>
      </c>
      <c r="U551" s="16" t="s">
        <v>39</v>
      </c>
      <c r="V551" s="16" t="s">
        <v>621</v>
      </c>
      <c r="W551" s="16" t="s">
        <v>95</v>
      </c>
      <c r="X551" s="17">
        <v>1</v>
      </c>
      <c r="Y551" s="84">
        <f t="shared" si="18"/>
        <v>73050</v>
      </c>
      <c r="Z551" s="75">
        <f>IF(IFERROR(MATCH(E551,CONV_CAISO_Gen_List!C:C,0),FALSE),1,0)</f>
        <v>0</v>
      </c>
      <c r="AA551" s="86">
        <f t="shared" si="19"/>
        <v>4.5999999999999996</v>
      </c>
    </row>
    <row r="552" spans="2:27" x14ac:dyDescent="0.25">
      <c r="B552" s="7">
        <v>547</v>
      </c>
      <c r="C552" s="7" t="s">
        <v>1614</v>
      </c>
      <c r="D552" s="7" t="s">
        <v>1615</v>
      </c>
      <c r="E552" s="7"/>
      <c r="F552" s="7" t="s">
        <v>1132</v>
      </c>
      <c r="G552" s="7" t="s">
        <v>34</v>
      </c>
      <c r="H552" s="7" t="s">
        <v>94</v>
      </c>
      <c r="I552" s="7" t="s">
        <v>95</v>
      </c>
      <c r="J552" s="7" t="s">
        <v>619</v>
      </c>
      <c r="K552" s="7" t="s">
        <v>624</v>
      </c>
      <c r="L552" s="7" t="s">
        <v>5</v>
      </c>
      <c r="M552" s="13">
        <v>41548</v>
      </c>
      <c r="N552" s="13">
        <v>48884</v>
      </c>
      <c r="O552" s="7">
        <v>1</v>
      </c>
      <c r="P552" s="14">
        <v>1.5</v>
      </c>
      <c r="Q552" s="14">
        <v>4.5999999999999996</v>
      </c>
      <c r="R552" s="15">
        <v>0.350076104</v>
      </c>
      <c r="S552" s="7" t="s">
        <v>39</v>
      </c>
      <c r="T552" s="7" t="s">
        <v>39</v>
      </c>
      <c r="U552" s="16" t="s">
        <v>39</v>
      </c>
      <c r="V552" s="16" t="s">
        <v>621</v>
      </c>
      <c r="W552" s="16" t="s">
        <v>95</v>
      </c>
      <c r="X552" s="17">
        <v>1</v>
      </c>
      <c r="Y552" s="84">
        <f t="shared" si="18"/>
        <v>73050</v>
      </c>
      <c r="Z552" s="75">
        <f>IF(IFERROR(MATCH(E552,CONV_CAISO_Gen_List!C:C,0),FALSE),1,0)</f>
        <v>0</v>
      </c>
      <c r="AA552" s="86">
        <f t="shared" si="19"/>
        <v>4.5999999999999996</v>
      </c>
    </row>
    <row r="553" spans="2:27" x14ac:dyDescent="0.25">
      <c r="B553" s="7">
        <v>548</v>
      </c>
      <c r="C553" s="7" t="s">
        <v>1616</v>
      </c>
      <c r="D553" s="7" t="s">
        <v>1617</v>
      </c>
      <c r="E553" s="7"/>
      <c r="F553" s="7" t="s">
        <v>1132</v>
      </c>
      <c r="G553" s="7" t="s">
        <v>34</v>
      </c>
      <c r="H553" s="7" t="s">
        <v>715</v>
      </c>
      <c r="I553" s="7" t="s">
        <v>291</v>
      </c>
      <c r="J553" s="7" t="s">
        <v>619</v>
      </c>
      <c r="K553" s="7" t="s">
        <v>624</v>
      </c>
      <c r="L553" s="7" t="s">
        <v>5</v>
      </c>
      <c r="M553" s="13">
        <v>41507</v>
      </c>
      <c r="N553" s="13">
        <v>48823</v>
      </c>
      <c r="O553" s="7">
        <v>1</v>
      </c>
      <c r="P553" s="14">
        <v>1</v>
      </c>
      <c r="Q553" s="14">
        <v>3.07</v>
      </c>
      <c r="R553" s="15">
        <v>0.35045662100000002</v>
      </c>
      <c r="S553" s="7" t="s">
        <v>39</v>
      </c>
      <c r="T553" s="7" t="s">
        <v>39</v>
      </c>
      <c r="U553" s="16" t="s">
        <v>39</v>
      </c>
      <c r="V553" s="16" t="s">
        <v>621</v>
      </c>
      <c r="W553" s="16" t="s">
        <v>292</v>
      </c>
      <c r="X553" s="17">
        <v>1</v>
      </c>
      <c r="Y553" s="84">
        <f t="shared" si="18"/>
        <v>73050</v>
      </c>
      <c r="Z553" s="75">
        <f>IF(IFERROR(MATCH(E553,CONV_CAISO_Gen_List!C:C,0),FALSE),1,0)</f>
        <v>0</v>
      </c>
      <c r="AA553" s="86">
        <f t="shared" si="19"/>
        <v>3.07</v>
      </c>
    </row>
    <row r="554" spans="2:27" x14ac:dyDescent="0.25">
      <c r="B554" s="7">
        <v>549</v>
      </c>
      <c r="C554" s="7" t="s">
        <v>1618</v>
      </c>
      <c r="D554" s="7" t="s">
        <v>1619</v>
      </c>
      <c r="E554" s="7"/>
      <c r="F554" s="7" t="s">
        <v>1132</v>
      </c>
      <c r="G554" s="7" t="s">
        <v>34</v>
      </c>
      <c r="H554" s="7" t="s">
        <v>94</v>
      </c>
      <c r="I554" s="7" t="s">
        <v>95</v>
      </c>
      <c r="J554" s="7" t="s">
        <v>619</v>
      </c>
      <c r="K554" s="7" t="s">
        <v>624</v>
      </c>
      <c r="L554" s="7" t="s">
        <v>5</v>
      </c>
      <c r="M554" s="13">
        <v>41668</v>
      </c>
      <c r="N554" s="13">
        <v>48976</v>
      </c>
      <c r="O554" s="7">
        <v>1</v>
      </c>
      <c r="P554" s="14">
        <v>1.5</v>
      </c>
      <c r="Q554" s="14">
        <v>4.5999999999999996</v>
      </c>
      <c r="R554" s="15">
        <v>0.350076104</v>
      </c>
      <c r="S554" s="7" t="s">
        <v>39</v>
      </c>
      <c r="T554" s="7" t="s">
        <v>39</v>
      </c>
      <c r="U554" s="16" t="s">
        <v>39</v>
      </c>
      <c r="V554" s="16" t="s">
        <v>621</v>
      </c>
      <c r="W554" s="16" t="s">
        <v>95</v>
      </c>
      <c r="X554" s="17">
        <v>1</v>
      </c>
      <c r="Y554" s="84">
        <f t="shared" si="18"/>
        <v>73050</v>
      </c>
      <c r="Z554" s="75">
        <f>IF(IFERROR(MATCH(E554,CONV_CAISO_Gen_List!C:C,0),FALSE),1,0)</f>
        <v>0</v>
      </c>
      <c r="AA554" s="86">
        <f t="shared" si="19"/>
        <v>4.5999999999999996</v>
      </c>
    </row>
    <row r="555" spans="2:27" x14ac:dyDescent="0.25">
      <c r="B555" s="7">
        <v>550</v>
      </c>
      <c r="C555" s="7" t="s">
        <v>1620</v>
      </c>
      <c r="D555" s="7" t="s">
        <v>1621</v>
      </c>
      <c r="E555" s="7"/>
      <c r="F555" s="7" t="s">
        <v>1132</v>
      </c>
      <c r="G555" s="7" t="s">
        <v>34</v>
      </c>
      <c r="H555" s="7" t="s">
        <v>94</v>
      </c>
      <c r="I555" s="7" t="s">
        <v>95</v>
      </c>
      <c r="J555" s="7" t="s">
        <v>619</v>
      </c>
      <c r="K555" s="7" t="s">
        <v>624</v>
      </c>
      <c r="L555" s="7" t="s">
        <v>5</v>
      </c>
      <c r="M555" s="13">
        <v>41668</v>
      </c>
      <c r="N555" s="13">
        <v>48976</v>
      </c>
      <c r="O555" s="7">
        <v>1</v>
      </c>
      <c r="P555" s="14">
        <v>1.5</v>
      </c>
      <c r="Q555" s="14">
        <v>4.5999999999999996</v>
      </c>
      <c r="R555" s="15">
        <v>0.350076104</v>
      </c>
      <c r="S555" s="7" t="s">
        <v>39</v>
      </c>
      <c r="T555" s="7" t="s">
        <v>39</v>
      </c>
      <c r="U555" s="16" t="s">
        <v>39</v>
      </c>
      <c r="V555" s="16" t="s">
        <v>621</v>
      </c>
      <c r="W555" s="16" t="s">
        <v>95</v>
      </c>
      <c r="X555" s="17">
        <v>1</v>
      </c>
      <c r="Y555" s="84">
        <f t="shared" si="18"/>
        <v>73050</v>
      </c>
      <c r="Z555" s="75">
        <f>IF(IFERROR(MATCH(E555,CONV_CAISO_Gen_List!C:C,0),FALSE),1,0)</f>
        <v>0</v>
      </c>
      <c r="AA555" s="86">
        <f t="shared" si="19"/>
        <v>4.5999999999999996</v>
      </c>
    </row>
    <row r="556" spans="2:27" x14ac:dyDescent="0.25">
      <c r="B556" s="7">
        <v>551</v>
      </c>
      <c r="C556" s="7" t="s">
        <v>1622</v>
      </c>
      <c r="D556" s="7" t="s">
        <v>1623</v>
      </c>
      <c r="E556" s="7"/>
      <c r="F556" s="7" t="s">
        <v>1132</v>
      </c>
      <c r="G556" s="7" t="s">
        <v>34</v>
      </c>
      <c r="H556" s="7" t="s">
        <v>94</v>
      </c>
      <c r="I556" s="7" t="s">
        <v>95</v>
      </c>
      <c r="J556" s="7" t="s">
        <v>619</v>
      </c>
      <c r="K556" s="7" t="s">
        <v>624</v>
      </c>
      <c r="L556" s="7" t="s">
        <v>5</v>
      </c>
      <c r="M556" s="13">
        <v>41668</v>
      </c>
      <c r="N556" s="13">
        <v>48976</v>
      </c>
      <c r="O556" s="7">
        <v>1</v>
      </c>
      <c r="P556" s="14">
        <v>1</v>
      </c>
      <c r="Q556" s="14">
        <v>3.07</v>
      </c>
      <c r="R556" s="15">
        <v>0.35045662100000002</v>
      </c>
      <c r="S556" s="7" t="s">
        <v>39</v>
      </c>
      <c r="T556" s="7" t="s">
        <v>39</v>
      </c>
      <c r="U556" s="16" t="s">
        <v>39</v>
      </c>
      <c r="V556" s="16" t="s">
        <v>621</v>
      </c>
      <c r="W556" s="16" t="s">
        <v>95</v>
      </c>
      <c r="X556" s="17">
        <v>1</v>
      </c>
      <c r="Y556" s="84">
        <f t="shared" si="18"/>
        <v>73050</v>
      </c>
      <c r="Z556" s="75">
        <f>IF(IFERROR(MATCH(E556,CONV_CAISO_Gen_List!C:C,0),FALSE),1,0)</f>
        <v>0</v>
      </c>
      <c r="AA556" s="86">
        <f t="shared" si="19"/>
        <v>3.07</v>
      </c>
    </row>
    <row r="557" spans="2:27" x14ac:dyDescent="0.25">
      <c r="B557" s="7">
        <v>552</v>
      </c>
      <c r="C557" s="7" t="s">
        <v>1624</v>
      </c>
      <c r="D557" s="7" t="s">
        <v>1625</v>
      </c>
      <c r="E557" s="7"/>
      <c r="F557" s="7" t="s">
        <v>1132</v>
      </c>
      <c r="G557" s="7" t="s">
        <v>34</v>
      </c>
      <c r="H557" s="7" t="s">
        <v>94</v>
      </c>
      <c r="I557" s="7" t="s">
        <v>95</v>
      </c>
      <c r="J557" s="7" t="s">
        <v>619</v>
      </c>
      <c r="K557" s="7" t="s">
        <v>624</v>
      </c>
      <c r="L557" s="7" t="s">
        <v>5</v>
      </c>
      <c r="M557" s="13">
        <v>41485</v>
      </c>
      <c r="N557" s="13">
        <v>48792</v>
      </c>
      <c r="O557" s="7">
        <v>1</v>
      </c>
      <c r="P557" s="14">
        <v>1.5</v>
      </c>
      <c r="Q557" s="14">
        <v>4.5999999999999996</v>
      </c>
      <c r="R557" s="15">
        <v>0.350076104</v>
      </c>
      <c r="S557" s="7" t="s">
        <v>39</v>
      </c>
      <c r="T557" s="7" t="s">
        <v>39</v>
      </c>
      <c r="U557" s="16" t="s">
        <v>39</v>
      </c>
      <c r="V557" s="16" t="s">
        <v>621</v>
      </c>
      <c r="W557" s="16" t="s">
        <v>95</v>
      </c>
      <c r="X557" s="17">
        <v>1</v>
      </c>
      <c r="Y557" s="84">
        <f t="shared" si="18"/>
        <v>73050</v>
      </c>
      <c r="Z557" s="75">
        <f>IF(IFERROR(MATCH(E557,CONV_CAISO_Gen_List!C:C,0),FALSE),1,0)</f>
        <v>0</v>
      </c>
      <c r="AA557" s="86">
        <f t="shared" si="19"/>
        <v>4.5999999999999996</v>
      </c>
    </row>
    <row r="558" spans="2:27" x14ac:dyDescent="0.25">
      <c r="B558" s="7">
        <v>553</v>
      </c>
      <c r="C558" s="7" t="s">
        <v>1626</v>
      </c>
      <c r="D558" s="7" t="s">
        <v>1627</v>
      </c>
      <c r="E558" s="7"/>
      <c r="F558" s="7" t="s">
        <v>1132</v>
      </c>
      <c r="G558" s="7" t="s">
        <v>34</v>
      </c>
      <c r="H558" s="7" t="s">
        <v>715</v>
      </c>
      <c r="I558" s="7" t="s">
        <v>934</v>
      </c>
      <c r="J558" s="7" t="s">
        <v>619</v>
      </c>
      <c r="K558" s="7" t="s">
        <v>624</v>
      </c>
      <c r="L558" s="7" t="s">
        <v>5</v>
      </c>
      <c r="M558" s="13">
        <v>41507</v>
      </c>
      <c r="N558" s="13">
        <v>48823</v>
      </c>
      <c r="O558" s="7">
        <v>1</v>
      </c>
      <c r="P558" s="14">
        <v>1.5</v>
      </c>
      <c r="Q558" s="14">
        <v>4.5999999999999996</v>
      </c>
      <c r="R558" s="15">
        <v>0.350076104</v>
      </c>
      <c r="S558" s="7" t="s">
        <v>39</v>
      </c>
      <c r="T558" s="7" t="s">
        <v>39</v>
      </c>
      <c r="U558" s="16" t="s">
        <v>39</v>
      </c>
      <c r="V558" s="16" t="s">
        <v>621</v>
      </c>
      <c r="W558" s="16" t="s">
        <v>292</v>
      </c>
      <c r="X558" s="17">
        <v>1</v>
      </c>
      <c r="Y558" s="84">
        <f t="shared" si="18"/>
        <v>73050</v>
      </c>
      <c r="Z558" s="75">
        <f>IF(IFERROR(MATCH(E558,CONV_CAISO_Gen_List!C:C,0),FALSE),1,0)</f>
        <v>0</v>
      </c>
      <c r="AA558" s="86">
        <f t="shared" si="19"/>
        <v>4.5999999999999996</v>
      </c>
    </row>
    <row r="559" spans="2:27" x14ac:dyDescent="0.25">
      <c r="B559" s="7">
        <v>554</v>
      </c>
      <c r="C559" s="7" t="s">
        <v>1628</v>
      </c>
      <c r="D559" s="7" t="s">
        <v>1629</v>
      </c>
      <c r="E559" s="7"/>
      <c r="F559" s="7" t="s">
        <v>1132</v>
      </c>
      <c r="G559" s="7" t="s">
        <v>34</v>
      </c>
      <c r="H559" s="7" t="s">
        <v>715</v>
      </c>
      <c r="I559" s="7" t="s">
        <v>934</v>
      </c>
      <c r="J559" s="7" t="s">
        <v>619</v>
      </c>
      <c r="K559" s="7" t="s">
        <v>624</v>
      </c>
      <c r="L559" s="7" t="s">
        <v>5</v>
      </c>
      <c r="M559" s="13">
        <v>41631</v>
      </c>
      <c r="N559" s="13">
        <v>48945</v>
      </c>
      <c r="O559" s="7">
        <v>1</v>
      </c>
      <c r="P559" s="14">
        <v>0.5</v>
      </c>
      <c r="Q559" s="14">
        <v>1.53</v>
      </c>
      <c r="R559" s="15">
        <v>0.34931506800000001</v>
      </c>
      <c r="S559" s="7" t="s">
        <v>39</v>
      </c>
      <c r="T559" s="7" t="s">
        <v>39</v>
      </c>
      <c r="U559" s="16" t="s">
        <v>39</v>
      </c>
      <c r="V559" s="16" t="s">
        <v>621</v>
      </c>
      <c r="W559" s="16" t="s">
        <v>292</v>
      </c>
      <c r="X559" s="17">
        <v>1</v>
      </c>
      <c r="Y559" s="84">
        <f t="shared" si="18"/>
        <v>73050</v>
      </c>
      <c r="Z559" s="75">
        <f>IF(IFERROR(MATCH(E559,CONV_CAISO_Gen_List!C:C,0),FALSE),1,0)</f>
        <v>0</v>
      </c>
      <c r="AA559" s="86">
        <f t="shared" si="19"/>
        <v>1.53</v>
      </c>
    </row>
    <row r="560" spans="2:27" x14ac:dyDescent="0.25">
      <c r="B560" s="7">
        <v>555</v>
      </c>
      <c r="C560" s="7" t="s">
        <v>1630</v>
      </c>
      <c r="D560" s="7" t="s">
        <v>1631</v>
      </c>
      <c r="E560" s="7"/>
      <c r="F560" s="7" t="s">
        <v>1132</v>
      </c>
      <c r="G560" s="7" t="s">
        <v>34</v>
      </c>
      <c r="H560" s="7" t="s">
        <v>94</v>
      </c>
      <c r="I560" s="7" t="s">
        <v>95</v>
      </c>
      <c r="J560" s="7" t="s">
        <v>619</v>
      </c>
      <c r="K560" s="7" t="s">
        <v>620</v>
      </c>
      <c r="L560" s="7" t="s">
        <v>5</v>
      </c>
      <c r="M560" s="13">
        <v>41471</v>
      </c>
      <c r="N560" s="13">
        <v>48792</v>
      </c>
      <c r="O560" s="7">
        <v>1</v>
      </c>
      <c r="P560" s="14">
        <v>1.5</v>
      </c>
      <c r="Q560" s="14">
        <v>3.86</v>
      </c>
      <c r="R560" s="15">
        <v>0.29375951300000003</v>
      </c>
      <c r="S560" s="7" t="s">
        <v>39</v>
      </c>
      <c r="T560" s="7" t="s">
        <v>39</v>
      </c>
      <c r="U560" s="16" t="s">
        <v>39</v>
      </c>
      <c r="V560" s="16" t="s">
        <v>621</v>
      </c>
      <c r="W560" s="16" t="s">
        <v>95</v>
      </c>
      <c r="X560" s="17">
        <v>1</v>
      </c>
      <c r="Y560" s="84">
        <f t="shared" si="18"/>
        <v>73050</v>
      </c>
      <c r="Z560" s="75">
        <f>IF(IFERROR(MATCH(E560,CONV_CAISO_Gen_List!C:C,0),FALSE),1,0)</f>
        <v>0</v>
      </c>
      <c r="AA560" s="86">
        <f t="shared" si="19"/>
        <v>3.86</v>
      </c>
    </row>
    <row r="561" spans="2:27" x14ac:dyDescent="0.25">
      <c r="B561" s="7">
        <v>556</v>
      </c>
      <c r="C561" s="7" t="s">
        <v>1632</v>
      </c>
      <c r="D561" s="7" t="s">
        <v>1633</v>
      </c>
      <c r="E561" s="7"/>
      <c r="F561" s="7" t="s">
        <v>1132</v>
      </c>
      <c r="G561" s="7" t="s">
        <v>34</v>
      </c>
      <c r="H561" s="7" t="s">
        <v>94</v>
      </c>
      <c r="I561" s="7" t="s">
        <v>95</v>
      </c>
      <c r="J561" s="7" t="s">
        <v>619</v>
      </c>
      <c r="K561" s="7" t="s">
        <v>620</v>
      </c>
      <c r="L561" s="7" t="s">
        <v>5</v>
      </c>
      <c r="M561" s="13">
        <v>41471</v>
      </c>
      <c r="N561" s="13">
        <v>48792</v>
      </c>
      <c r="O561" s="7">
        <v>1</v>
      </c>
      <c r="P561" s="14">
        <v>1.5</v>
      </c>
      <c r="Q561" s="14">
        <v>3.86</v>
      </c>
      <c r="R561" s="15">
        <v>0.29375951300000003</v>
      </c>
      <c r="S561" s="7" t="s">
        <v>39</v>
      </c>
      <c r="T561" s="7" t="s">
        <v>39</v>
      </c>
      <c r="U561" s="16" t="s">
        <v>39</v>
      </c>
      <c r="V561" s="16" t="s">
        <v>621</v>
      </c>
      <c r="W561" s="16" t="s">
        <v>95</v>
      </c>
      <c r="X561" s="17">
        <v>1</v>
      </c>
      <c r="Y561" s="84">
        <f t="shared" si="18"/>
        <v>73050</v>
      </c>
      <c r="Z561" s="75">
        <f>IF(IFERROR(MATCH(E561,CONV_CAISO_Gen_List!C:C,0),FALSE),1,0)</f>
        <v>0</v>
      </c>
      <c r="AA561" s="86">
        <f t="shared" si="19"/>
        <v>3.86</v>
      </c>
    </row>
    <row r="562" spans="2:27" x14ac:dyDescent="0.25">
      <c r="B562" s="7">
        <v>557</v>
      </c>
      <c r="C562" s="7" t="s">
        <v>1634</v>
      </c>
      <c r="D562" s="7" t="s">
        <v>1635</v>
      </c>
      <c r="E562" s="7" t="s">
        <v>1402</v>
      </c>
      <c r="F562" s="7" t="s">
        <v>1132</v>
      </c>
      <c r="G562" s="7" t="s">
        <v>34</v>
      </c>
      <c r="H562" s="7" t="s">
        <v>715</v>
      </c>
      <c r="I562" s="7" t="s">
        <v>291</v>
      </c>
      <c r="J562" s="7" t="s">
        <v>619</v>
      </c>
      <c r="K562" s="7" t="s">
        <v>624</v>
      </c>
      <c r="L562" s="7" t="s">
        <v>5</v>
      </c>
      <c r="M562" s="13">
        <v>41437</v>
      </c>
      <c r="N562" s="13">
        <v>48761</v>
      </c>
      <c r="O562" s="7">
        <v>1</v>
      </c>
      <c r="P562" s="14">
        <v>12</v>
      </c>
      <c r="Q562" s="14">
        <v>33.06</v>
      </c>
      <c r="R562" s="15">
        <v>0.31449771700000001</v>
      </c>
      <c r="S562" s="7" t="s">
        <v>39</v>
      </c>
      <c r="T562" s="7" t="s">
        <v>39</v>
      </c>
      <c r="U562" s="16" t="s">
        <v>39</v>
      </c>
      <c r="V562" s="16" t="s">
        <v>621</v>
      </c>
      <c r="W562" s="16" t="s">
        <v>292</v>
      </c>
      <c r="X562" s="17">
        <v>1</v>
      </c>
      <c r="Y562" s="84">
        <f t="shared" si="18"/>
        <v>73050</v>
      </c>
      <c r="Z562" s="75">
        <f>IF(IFERROR(MATCH(E562,CONV_CAISO_Gen_List!C:C,0),FALSE),1,0)</f>
        <v>1</v>
      </c>
      <c r="AA562" s="86">
        <f t="shared" si="19"/>
        <v>33.06</v>
      </c>
    </row>
    <row r="563" spans="2:27" x14ac:dyDescent="0.25">
      <c r="B563" s="7">
        <v>558</v>
      </c>
      <c r="C563" s="7" t="s">
        <v>1636</v>
      </c>
      <c r="D563" s="7" t="s">
        <v>1637</v>
      </c>
      <c r="E563" s="7" t="s">
        <v>1405</v>
      </c>
      <c r="F563" s="7" t="s">
        <v>1132</v>
      </c>
      <c r="G563" s="7" t="s">
        <v>34</v>
      </c>
      <c r="H563" s="7" t="s">
        <v>715</v>
      </c>
      <c r="I563" s="7" t="s">
        <v>291</v>
      </c>
      <c r="J563" s="7" t="s">
        <v>619</v>
      </c>
      <c r="K563" s="7" t="s">
        <v>624</v>
      </c>
      <c r="L563" s="7" t="s">
        <v>5</v>
      </c>
      <c r="M563" s="13">
        <v>41436</v>
      </c>
      <c r="N563" s="13">
        <v>48761</v>
      </c>
      <c r="O563" s="7">
        <v>1</v>
      </c>
      <c r="P563" s="14">
        <v>9</v>
      </c>
      <c r="Q563" s="14">
        <v>24.82</v>
      </c>
      <c r="R563" s="15">
        <v>0.31481481500000003</v>
      </c>
      <c r="S563" s="7" t="s">
        <v>39</v>
      </c>
      <c r="T563" s="7" t="s">
        <v>39</v>
      </c>
      <c r="U563" s="16" t="s">
        <v>39</v>
      </c>
      <c r="V563" s="16" t="s">
        <v>621</v>
      </c>
      <c r="W563" s="16" t="s">
        <v>292</v>
      </c>
      <c r="X563" s="17">
        <v>1</v>
      </c>
      <c r="Y563" s="84">
        <f t="shared" si="18"/>
        <v>73050</v>
      </c>
      <c r="Z563" s="75">
        <f>IF(IFERROR(MATCH(E563,CONV_CAISO_Gen_List!C:C,0),FALSE),1,0)</f>
        <v>1</v>
      </c>
      <c r="AA563" s="86">
        <f t="shared" si="19"/>
        <v>24.82</v>
      </c>
    </row>
    <row r="564" spans="2:27" x14ac:dyDescent="0.25">
      <c r="B564" s="7">
        <v>559</v>
      </c>
      <c r="C564" s="7" t="s">
        <v>1638</v>
      </c>
      <c r="D564" s="7" t="s">
        <v>1639</v>
      </c>
      <c r="E564" s="7"/>
      <c r="F564" s="7" t="s">
        <v>1132</v>
      </c>
      <c r="G564" s="7" t="s">
        <v>34</v>
      </c>
      <c r="H564" s="7" t="s">
        <v>94</v>
      </c>
      <c r="I564" s="7" t="s">
        <v>95</v>
      </c>
      <c r="J564" s="7" t="s">
        <v>619</v>
      </c>
      <c r="K564" s="7" t="s">
        <v>620</v>
      </c>
      <c r="L564" s="7" t="s">
        <v>5</v>
      </c>
      <c r="M564" s="13">
        <v>41816</v>
      </c>
      <c r="N564" s="13">
        <v>48884</v>
      </c>
      <c r="O564" s="7">
        <v>1</v>
      </c>
      <c r="P564" s="14">
        <v>1.5</v>
      </c>
      <c r="Q564" s="14">
        <v>3.87</v>
      </c>
      <c r="R564" s="15">
        <v>0.29452054799999999</v>
      </c>
      <c r="S564" s="7" t="s">
        <v>39</v>
      </c>
      <c r="T564" s="7" t="s">
        <v>39</v>
      </c>
      <c r="U564" s="16" t="s">
        <v>39</v>
      </c>
      <c r="V564" s="16" t="s">
        <v>621</v>
      </c>
      <c r="W564" s="16" t="s">
        <v>95</v>
      </c>
      <c r="X564" s="17">
        <v>1</v>
      </c>
      <c r="Y564" s="84">
        <f t="shared" si="18"/>
        <v>73050</v>
      </c>
      <c r="Z564" s="75">
        <f>IF(IFERROR(MATCH(E564,CONV_CAISO_Gen_List!C:C,0),FALSE),1,0)</f>
        <v>0</v>
      </c>
      <c r="AA564" s="86">
        <f t="shared" si="19"/>
        <v>3.87</v>
      </c>
    </row>
    <row r="565" spans="2:27" x14ac:dyDescent="0.25">
      <c r="B565" s="7">
        <v>560</v>
      </c>
      <c r="C565" s="7" t="s">
        <v>1640</v>
      </c>
      <c r="D565" s="7" t="s">
        <v>1641</v>
      </c>
      <c r="E565" s="7"/>
      <c r="F565" s="7" t="s">
        <v>1132</v>
      </c>
      <c r="G565" s="7" t="s">
        <v>34</v>
      </c>
      <c r="H565" s="7" t="s">
        <v>94</v>
      </c>
      <c r="I565" s="7" t="s">
        <v>95</v>
      </c>
      <c r="J565" s="7" t="s">
        <v>619</v>
      </c>
      <c r="K565" s="7" t="s">
        <v>620</v>
      </c>
      <c r="L565" s="7" t="s">
        <v>5</v>
      </c>
      <c r="M565" s="13">
        <v>41864</v>
      </c>
      <c r="N565" s="13">
        <v>48884</v>
      </c>
      <c r="O565" s="7">
        <v>1</v>
      </c>
      <c r="P565" s="14">
        <v>1</v>
      </c>
      <c r="Q565" s="14">
        <v>2.31</v>
      </c>
      <c r="R565" s="15">
        <v>0.26369862999999999</v>
      </c>
      <c r="S565" s="7" t="s">
        <v>39</v>
      </c>
      <c r="T565" s="7" t="s">
        <v>39</v>
      </c>
      <c r="U565" s="16" t="s">
        <v>39</v>
      </c>
      <c r="V565" s="16" t="s">
        <v>621</v>
      </c>
      <c r="W565" s="16" t="s">
        <v>95</v>
      </c>
      <c r="X565" s="17">
        <v>1</v>
      </c>
      <c r="Y565" s="84">
        <f t="shared" si="18"/>
        <v>73050</v>
      </c>
      <c r="Z565" s="75">
        <f>IF(IFERROR(MATCH(E565,CONV_CAISO_Gen_List!C:C,0),FALSE),1,0)</f>
        <v>0</v>
      </c>
      <c r="AA565" s="86">
        <f t="shared" si="19"/>
        <v>2.31</v>
      </c>
    </row>
    <row r="566" spans="2:27" x14ac:dyDescent="0.25">
      <c r="B566" s="7">
        <v>561</v>
      </c>
      <c r="C566" s="7" t="s">
        <v>1642</v>
      </c>
      <c r="D566" s="7" t="s">
        <v>1643</v>
      </c>
      <c r="E566" s="7"/>
      <c r="F566" s="7" t="s">
        <v>1132</v>
      </c>
      <c r="G566" s="7" t="s">
        <v>34</v>
      </c>
      <c r="H566" s="7" t="s">
        <v>94</v>
      </c>
      <c r="I566" s="7" t="s">
        <v>95</v>
      </c>
      <c r="J566" s="7" t="s">
        <v>619</v>
      </c>
      <c r="K566" s="7" t="s">
        <v>620</v>
      </c>
      <c r="L566" s="7" t="s">
        <v>5</v>
      </c>
      <c r="M566" s="13">
        <v>41816</v>
      </c>
      <c r="N566" s="13">
        <v>48884</v>
      </c>
      <c r="O566" s="7">
        <v>1</v>
      </c>
      <c r="P566" s="14">
        <v>1.5</v>
      </c>
      <c r="Q566" s="14">
        <v>3.87</v>
      </c>
      <c r="R566" s="15">
        <v>0.29452054799999999</v>
      </c>
      <c r="S566" s="7" t="s">
        <v>39</v>
      </c>
      <c r="T566" s="7" t="s">
        <v>39</v>
      </c>
      <c r="U566" s="16" t="s">
        <v>39</v>
      </c>
      <c r="V566" s="16" t="s">
        <v>621</v>
      </c>
      <c r="W566" s="16" t="s">
        <v>95</v>
      </c>
      <c r="X566" s="17">
        <v>1</v>
      </c>
      <c r="Y566" s="84">
        <f t="shared" si="18"/>
        <v>73050</v>
      </c>
      <c r="Z566" s="75">
        <f>IF(IFERROR(MATCH(E566,CONV_CAISO_Gen_List!C:C,0),FALSE),1,0)</f>
        <v>0</v>
      </c>
      <c r="AA566" s="86">
        <f t="shared" si="19"/>
        <v>3.87</v>
      </c>
    </row>
    <row r="567" spans="2:27" x14ac:dyDescent="0.25">
      <c r="B567" s="7">
        <v>562</v>
      </c>
      <c r="C567" s="7" t="s">
        <v>1644</v>
      </c>
      <c r="D567" s="7" t="s">
        <v>1645</v>
      </c>
      <c r="E567" s="7"/>
      <c r="F567" s="7" t="s">
        <v>1132</v>
      </c>
      <c r="G567" s="7" t="s">
        <v>34</v>
      </c>
      <c r="H567" s="7" t="s">
        <v>94</v>
      </c>
      <c r="I567" s="7" t="s">
        <v>95</v>
      </c>
      <c r="J567" s="7" t="s">
        <v>619</v>
      </c>
      <c r="K567" s="7" t="s">
        <v>620</v>
      </c>
      <c r="L567" s="7" t="s">
        <v>5</v>
      </c>
      <c r="M567" s="13">
        <v>41816</v>
      </c>
      <c r="N567" s="13">
        <v>48884</v>
      </c>
      <c r="O567" s="7">
        <v>1</v>
      </c>
      <c r="P567" s="14">
        <v>1.5</v>
      </c>
      <c r="Q567" s="14">
        <v>3.87</v>
      </c>
      <c r="R567" s="15">
        <v>0.29452054799999999</v>
      </c>
      <c r="S567" s="7" t="s">
        <v>39</v>
      </c>
      <c r="T567" s="7" t="s">
        <v>39</v>
      </c>
      <c r="U567" s="16" t="s">
        <v>39</v>
      </c>
      <c r="V567" s="16" t="s">
        <v>621</v>
      </c>
      <c r="W567" s="16" t="s">
        <v>95</v>
      </c>
      <c r="X567" s="17">
        <v>1</v>
      </c>
      <c r="Y567" s="84">
        <f t="shared" si="18"/>
        <v>73050</v>
      </c>
      <c r="Z567" s="75">
        <f>IF(IFERROR(MATCH(E567,CONV_CAISO_Gen_List!C:C,0),FALSE),1,0)</f>
        <v>0</v>
      </c>
      <c r="AA567" s="86">
        <f t="shared" si="19"/>
        <v>3.87</v>
      </c>
    </row>
    <row r="568" spans="2:27" x14ac:dyDescent="0.25">
      <c r="B568" s="7">
        <v>563</v>
      </c>
      <c r="C568" s="7" t="s">
        <v>1646</v>
      </c>
      <c r="D568" s="7" t="s">
        <v>1647</v>
      </c>
      <c r="E568" s="7"/>
      <c r="F568" s="7" t="s">
        <v>1132</v>
      </c>
      <c r="G568" s="7" t="s">
        <v>34</v>
      </c>
      <c r="H568" s="7" t="s">
        <v>94</v>
      </c>
      <c r="I568" s="7" t="s">
        <v>95</v>
      </c>
      <c r="J568" s="7" t="s">
        <v>619</v>
      </c>
      <c r="K568" s="7" t="s">
        <v>620</v>
      </c>
      <c r="L568" s="7" t="s">
        <v>5</v>
      </c>
      <c r="M568" s="13">
        <v>41796</v>
      </c>
      <c r="N568" s="13">
        <v>48884</v>
      </c>
      <c r="O568" s="7">
        <v>1</v>
      </c>
      <c r="P568" s="14">
        <v>1.5</v>
      </c>
      <c r="Q568" s="14">
        <v>3.97</v>
      </c>
      <c r="R568" s="15">
        <v>0.30213089799999998</v>
      </c>
      <c r="S568" s="7" t="s">
        <v>39</v>
      </c>
      <c r="T568" s="7" t="s">
        <v>39</v>
      </c>
      <c r="U568" s="16" t="s">
        <v>39</v>
      </c>
      <c r="V568" s="16" t="s">
        <v>621</v>
      </c>
      <c r="W568" s="16" t="s">
        <v>95</v>
      </c>
      <c r="X568" s="17">
        <v>1</v>
      </c>
      <c r="Y568" s="84">
        <f t="shared" si="18"/>
        <v>73050</v>
      </c>
      <c r="Z568" s="75">
        <f>IF(IFERROR(MATCH(E568,CONV_CAISO_Gen_List!C:C,0),FALSE),1,0)</f>
        <v>0</v>
      </c>
      <c r="AA568" s="86">
        <f t="shared" si="19"/>
        <v>3.97</v>
      </c>
    </row>
    <row r="569" spans="2:27" x14ac:dyDescent="0.25">
      <c r="B569" s="7">
        <v>564</v>
      </c>
      <c r="C569" s="7" t="s">
        <v>1648</v>
      </c>
      <c r="D569" s="7" t="s">
        <v>1649</v>
      </c>
      <c r="E569" s="7"/>
      <c r="F569" s="7" t="s">
        <v>1132</v>
      </c>
      <c r="G569" s="7" t="s">
        <v>34</v>
      </c>
      <c r="H569" s="7" t="s">
        <v>94</v>
      </c>
      <c r="I569" s="7" t="s">
        <v>95</v>
      </c>
      <c r="J569" s="7" t="s">
        <v>619</v>
      </c>
      <c r="K569" s="7" t="s">
        <v>620</v>
      </c>
      <c r="L569" s="7" t="s">
        <v>5</v>
      </c>
      <c r="M569" s="13">
        <v>41796</v>
      </c>
      <c r="N569" s="13">
        <v>48884</v>
      </c>
      <c r="O569" s="7">
        <v>1</v>
      </c>
      <c r="P569" s="14">
        <v>1.5</v>
      </c>
      <c r="Q569" s="14">
        <v>3.97</v>
      </c>
      <c r="R569" s="15">
        <v>0.30213089799999998</v>
      </c>
      <c r="S569" s="7" t="s">
        <v>39</v>
      </c>
      <c r="T569" s="7" t="s">
        <v>39</v>
      </c>
      <c r="U569" s="16" t="s">
        <v>39</v>
      </c>
      <c r="V569" s="16" t="s">
        <v>621</v>
      </c>
      <c r="W569" s="16" t="s">
        <v>95</v>
      </c>
      <c r="X569" s="17">
        <v>1</v>
      </c>
      <c r="Y569" s="84">
        <f t="shared" si="18"/>
        <v>73050</v>
      </c>
      <c r="Z569" s="75">
        <f>IF(IFERROR(MATCH(E569,CONV_CAISO_Gen_List!C:C,0),FALSE),1,0)</f>
        <v>0</v>
      </c>
      <c r="AA569" s="86">
        <f t="shared" si="19"/>
        <v>3.97</v>
      </c>
    </row>
    <row r="570" spans="2:27" x14ac:dyDescent="0.25">
      <c r="B570" s="7">
        <v>565</v>
      </c>
      <c r="C570" s="7" t="s">
        <v>1650</v>
      </c>
      <c r="D570" s="7" t="s">
        <v>1651</v>
      </c>
      <c r="E570" s="7"/>
      <c r="F570" s="7" t="s">
        <v>1132</v>
      </c>
      <c r="G570" s="7" t="s">
        <v>34</v>
      </c>
      <c r="H570" s="7" t="s">
        <v>94</v>
      </c>
      <c r="I570" s="7" t="s">
        <v>934</v>
      </c>
      <c r="J570" s="7" t="s">
        <v>619</v>
      </c>
      <c r="K570" s="7" t="s">
        <v>620</v>
      </c>
      <c r="L570" s="7" t="s">
        <v>5</v>
      </c>
      <c r="M570" s="13">
        <v>41957</v>
      </c>
      <c r="N570" s="13">
        <v>48884</v>
      </c>
      <c r="O570" s="7">
        <v>1</v>
      </c>
      <c r="P570" s="14">
        <v>1.5</v>
      </c>
      <c r="Q570" s="14">
        <v>3.97</v>
      </c>
      <c r="R570" s="15">
        <v>0.30213089799999998</v>
      </c>
      <c r="S570" s="7" t="s">
        <v>39</v>
      </c>
      <c r="T570" s="7" t="s">
        <v>39</v>
      </c>
      <c r="U570" s="16" t="s">
        <v>39</v>
      </c>
      <c r="V570" s="16" t="s">
        <v>621</v>
      </c>
      <c r="W570" s="16" t="s">
        <v>292</v>
      </c>
      <c r="X570" s="17">
        <v>1</v>
      </c>
      <c r="Y570" s="84">
        <f t="shared" si="18"/>
        <v>73050</v>
      </c>
      <c r="Z570" s="75">
        <f>IF(IFERROR(MATCH(E570,CONV_CAISO_Gen_List!C:C,0),FALSE),1,0)</f>
        <v>0</v>
      </c>
      <c r="AA570" s="86">
        <f t="shared" si="19"/>
        <v>3.97</v>
      </c>
    </row>
    <row r="571" spans="2:27" x14ac:dyDescent="0.25">
      <c r="B571" s="7">
        <v>566</v>
      </c>
      <c r="C571" s="7" t="s">
        <v>1652</v>
      </c>
      <c r="D571" s="7" t="s">
        <v>1653</v>
      </c>
      <c r="E571" s="7"/>
      <c r="F571" s="7" t="s">
        <v>1132</v>
      </c>
      <c r="G571" s="7" t="s">
        <v>34</v>
      </c>
      <c r="H571" s="7" t="s">
        <v>364</v>
      </c>
      <c r="I571" s="7" t="s">
        <v>1167</v>
      </c>
      <c r="J571" s="7" t="s">
        <v>619</v>
      </c>
      <c r="K571" s="7" t="s">
        <v>620</v>
      </c>
      <c r="L571" s="7" t="s">
        <v>5</v>
      </c>
      <c r="M571" s="13">
        <v>41663</v>
      </c>
      <c r="N571" s="13">
        <v>49003</v>
      </c>
      <c r="O571" s="7">
        <v>1</v>
      </c>
      <c r="P571" s="14">
        <v>1</v>
      </c>
      <c r="Q571" s="14">
        <v>2.02</v>
      </c>
      <c r="R571" s="15">
        <v>0.23059360700000001</v>
      </c>
      <c r="S571" s="7" t="s">
        <v>39</v>
      </c>
      <c r="T571" s="7" t="s">
        <v>39</v>
      </c>
      <c r="U571" s="16" t="s">
        <v>39</v>
      </c>
      <c r="V571" s="16" t="s">
        <v>621</v>
      </c>
      <c r="W571" s="16" t="s">
        <v>41</v>
      </c>
      <c r="X571" s="17">
        <v>1</v>
      </c>
      <c r="Y571" s="84">
        <f t="shared" si="18"/>
        <v>73050</v>
      </c>
      <c r="Z571" s="75">
        <f>IF(IFERROR(MATCH(E571,CONV_CAISO_Gen_List!C:C,0),FALSE),1,0)</f>
        <v>0</v>
      </c>
      <c r="AA571" s="86">
        <f t="shared" si="19"/>
        <v>2.02</v>
      </c>
    </row>
    <row r="572" spans="2:27" x14ac:dyDescent="0.25">
      <c r="B572" s="7">
        <v>567</v>
      </c>
      <c r="C572" s="7" t="s">
        <v>1654</v>
      </c>
      <c r="D572" s="7" t="s">
        <v>1655</v>
      </c>
      <c r="E572" s="7"/>
      <c r="F572" s="7" t="s">
        <v>1132</v>
      </c>
      <c r="G572" s="7" t="s">
        <v>34</v>
      </c>
      <c r="H572" s="7" t="s">
        <v>364</v>
      </c>
      <c r="I572" s="7" t="s">
        <v>1167</v>
      </c>
      <c r="J572" s="7" t="s">
        <v>619</v>
      </c>
      <c r="K572" s="7" t="s">
        <v>620</v>
      </c>
      <c r="L572" s="7" t="s">
        <v>5</v>
      </c>
      <c r="M572" s="13">
        <v>41663</v>
      </c>
      <c r="N572" s="13">
        <v>49003</v>
      </c>
      <c r="O572" s="7">
        <v>1</v>
      </c>
      <c r="P572" s="14">
        <v>1</v>
      </c>
      <c r="Q572" s="14">
        <v>2.02</v>
      </c>
      <c r="R572" s="15">
        <v>0.23059360700000001</v>
      </c>
      <c r="S572" s="7" t="s">
        <v>39</v>
      </c>
      <c r="T572" s="7" t="s">
        <v>39</v>
      </c>
      <c r="U572" s="16" t="s">
        <v>39</v>
      </c>
      <c r="V572" s="16" t="s">
        <v>621</v>
      </c>
      <c r="W572" s="16" t="s">
        <v>41</v>
      </c>
      <c r="X572" s="17">
        <v>1</v>
      </c>
      <c r="Y572" s="84">
        <f t="shared" si="18"/>
        <v>73050</v>
      </c>
      <c r="Z572" s="75">
        <f>IF(IFERROR(MATCH(E572,CONV_CAISO_Gen_List!C:C,0),FALSE),1,0)</f>
        <v>0</v>
      </c>
      <c r="AA572" s="86">
        <f t="shared" si="19"/>
        <v>2.02</v>
      </c>
    </row>
    <row r="573" spans="2:27" x14ac:dyDescent="0.25">
      <c r="B573" s="7">
        <v>568</v>
      </c>
      <c r="C573" s="7" t="s">
        <v>1656</v>
      </c>
      <c r="D573" s="7" t="s">
        <v>1657</v>
      </c>
      <c r="E573" s="7"/>
      <c r="F573" s="7" t="s">
        <v>1132</v>
      </c>
      <c r="G573" s="7" t="s">
        <v>34</v>
      </c>
      <c r="H573" s="7" t="s">
        <v>364</v>
      </c>
      <c r="I573" s="7" t="s">
        <v>1167</v>
      </c>
      <c r="J573" s="7" t="s">
        <v>619</v>
      </c>
      <c r="K573" s="7" t="s">
        <v>620</v>
      </c>
      <c r="L573" s="7" t="s">
        <v>5</v>
      </c>
      <c r="M573" s="13">
        <v>41663</v>
      </c>
      <c r="N573" s="13">
        <v>49003</v>
      </c>
      <c r="O573" s="7">
        <v>1</v>
      </c>
      <c r="P573" s="14">
        <v>1.5</v>
      </c>
      <c r="Q573" s="14">
        <v>3.02</v>
      </c>
      <c r="R573" s="15">
        <v>0.22983257200000001</v>
      </c>
      <c r="S573" s="7" t="s">
        <v>39</v>
      </c>
      <c r="T573" s="7" t="s">
        <v>39</v>
      </c>
      <c r="U573" s="16" t="s">
        <v>39</v>
      </c>
      <c r="V573" s="16" t="s">
        <v>621</v>
      </c>
      <c r="W573" s="16" t="s">
        <v>41</v>
      </c>
      <c r="X573" s="17">
        <v>1</v>
      </c>
      <c r="Y573" s="84">
        <f t="shared" si="18"/>
        <v>73050</v>
      </c>
      <c r="Z573" s="75">
        <f>IF(IFERROR(MATCH(E573,CONV_CAISO_Gen_List!C:C,0),FALSE),1,0)</f>
        <v>0</v>
      </c>
      <c r="AA573" s="86">
        <f t="shared" si="19"/>
        <v>3.02</v>
      </c>
    </row>
    <row r="574" spans="2:27" x14ac:dyDescent="0.25">
      <c r="B574" s="7">
        <v>569</v>
      </c>
      <c r="C574" s="7" t="s">
        <v>1658</v>
      </c>
      <c r="D574" s="7" t="s">
        <v>1659</v>
      </c>
      <c r="E574" s="7"/>
      <c r="F574" s="7" t="s">
        <v>1132</v>
      </c>
      <c r="G574" s="7" t="s">
        <v>34</v>
      </c>
      <c r="H574" s="7" t="s">
        <v>364</v>
      </c>
      <c r="I574" s="7" t="s">
        <v>84</v>
      </c>
      <c r="J574" s="7" t="s">
        <v>619</v>
      </c>
      <c r="K574" s="7" t="s">
        <v>620</v>
      </c>
      <c r="L574" s="7" t="s">
        <v>5</v>
      </c>
      <c r="M574" s="13">
        <v>41656</v>
      </c>
      <c r="N574" s="13">
        <v>48975</v>
      </c>
      <c r="O574" s="7">
        <v>1</v>
      </c>
      <c r="P574" s="14">
        <v>1.5</v>
      </c>
      <c r="Q574" s="14">
        <v>3.02</v>
      </c>
      <c r="R574" s="15">
        <v>0.22983257200000001</v>
      </c>
      <c r="S574" s="7" t="s">
        <v>39</v>
      </c>
      <c r="T574" s="7" t="s">
        <v>39</v>
      </c>
      <c r="U574" s="16" t="s">
        <v>39</v>
      </c>
      <c r="V574" s="16" t="s">
        <v>621</v>
      </c>
      <c r="W574" s="16" t="s">
        <v>84</v>
      </c>
      <c r="X574" s="17">
        <v>1</v>
      </c>
      <c r="Y574" s="84">
        <f t="shared" si="18"/>
        <v>73050</v>
      </c>
      <c r="Z574" s="75">
        <f>IF(IFERROR(MATCH(E574,CONV_CAISO_Gen_List!C:C,0),FALSE),1,0)</f>
        <v>0</v>
      </c>
      <c r="AA574" s="86">
        <f t="shared" si="19"/>
        <v>3.02</v>
      </c>
    </row>
    <row r="575" spans="2:27" x14ac:dyDescent="0.25">
      <c r="B575" s="7">
        <v>570</v>
      </c>
      <c r="C575" s="7" t="s">
        <v>1660</v>
      </c>
      <c r="D575" s="7" t="s">
        <v>1661</v>
      </c>
      <c r="E575" s="7"/>
      <c r="F575" s="7" t="s">
        <v>1132</v>
      </c>
      <c r="G575" s="7" t="s">
        <v>34</v>
      </c>
      <c r="H575" s="7" t="s">
        <v>364</v>
      </c>
      <c r="I575" s="7" t="s">
        <v>84</v>
      </c>
      <c r="J575" s="7" t="s">
        <v>619</v>
      </c>
      <c r="K575" s="7" t="s">
        <v>620</v>
      </c>
      <c r="L575" s="7" t="s">
        <v>5</v>
      </c>
      <c r="M575" s="13">
        <v>41656</v>
      </c>
      <c r="N575" s="13">
        <v>48975</v>
      </c>
      <c r="O575" s="7">
        <v>1</v>
      </c>
      <c r="P575" s="14">
        <v>1.5</v>
      </c>
      <c r="Q575" s="14">
        <v>3.02</v>
      </c>
      <c r="R575" s="15">
        <v>0.22983257200000001</v>
      </c>
      <c r="S575" s="7" t="s">
        <v>39</v>
      </c>
      <c r="T575" s="7" t="s">
        <v>39</v>
      </c>
      <c r="U575" s="16" t="s">
        <v>39</v>
      </c>
      <c r="V575" s="16" t="s">
        <v>621</v>
      </c>
      <c r="W575" s="16" t="s">
        <v>84</v>
      </c>
      <c r="X575" s="17">
        <v>1</v>
      </c>
      <c r="Y575" s="84">
        <f t="shared" si="18"/>
        <v>73050</v>
      </c>
      <c r="Z575" s="75">
        <f>IF(IFERROR(MATCH(E575,CONV_CAISO_Gen_List!C:C,0),FALSE),1,0)</f>
        <v>0</v>
      </c>
      <c r="AA575" s="86">
        <f t="shared" si="19"/>
        <v>3.02</v>
      </c>
    </row>
    <row r="576" spans="2:27" x14ac:dyDescent="0.25">
      <c r="B576" s="7">
        <v>571</v>
      </c>
      <c r="C576" s="7" t="s">
        <v>1662</v>
      </c>
      <c r="D576" s="7" t="s">
        <v>1663</v>
      </c>
      <c r="E576" s="7"/>
      <c r="F576" s="7" t="s">
        <v>1132</v>
      </c>
      <c r="G576" s="7" t="s">
        <v>34</v>
      </c>
      <c r="H576" s="7" t="s">
        <v>364</v>
      </c>
      <c r="I576" s="7" t="s">
        <v>84</v>
      </c>
      <c r="J576" s="7" t="s">
        <v>619</v>
      </c>
      <c r="K576" s="7" t="s">
        <v>620</v>
      </c>
      <c r="L576" s="7" t="s">
        <v>5</v>
      </c>
      <c r="M576" s="13">
        <v>41656</v>
      </c>
      <c r="N576" s="13">
        <v>48975</v>
      </c>
      <c r="O576" s="7">
        <v>1</v>
      </c>
      <c r="P576" s="14">
        <v>1</v>
      </c>
      <c r="Q576" s="14">
        <v>2.02</v>
      </c>
      <c r="R576" s="15">
        <v>0.23059360700000001</v>
      </c>
      <c r="S576" s="7" t="s">
        <v>39</v>
      </c>
      <c r="T576" s="7" t="s">
        <v>39</v>
      </c>
      <c r="U576" s="16" t="s">
        <v>39</v>
      </c>
      <c r="V576" s="16" t="s">
        <v>621</v>
      </c>
      <c r="W576" s="16" t="s">
        <v>84</v>
      </c>
      <c r="X576" s="17">
        <v>1</v>
      </c>
      <c r="Y576" s="84">
        <f t="shared" si="18"/>
        <v>73050</v>
      </c>
      <c r="Z576" s="75">
        <f>IF(IFERROR(MATCH(E576,CONV_CAISO_Gen_List!C:C,0),FALSE),1,0)</f>
        <v>0</v>
      </c>
      <c r="AA576" s="86">
        <f t="shared" si="19"/>
        <v>2.02</v>
      </c>
    </row>
    <row r="577" spans="2:27" x14ac:dyDescent="0.25">
      <c r="B577" s="7">
        <v>572</v>
      </c>
      <c r="C577" s="7" t="s">
        <v>1664</v>
      </c>
      <c r="D577" s="7" t="s">
        <v>1665</v>
      </c>
      <c r="E577" s="7"/>
      <c r="F577" s="7" t="s">
        <v>1132</v>
      </c>
      <c r="G577" s="7" t="s">
        <v>34</v>
      </c>
      <c r="H577" s="7" t="s">
        <v>364</v>
      </c>
      <c r="I577" s="7" t="s">
        <v>84</v>
      </c>
      <c r="J577" s="7" t="s">
        <v>619</v>
      </c>
      <c r="K577" s="7" t="s">
        <v>620</v>
      </c>
      <c r="L577" s="7" t="s">
        <v>5</v>
      </c>
      <c r="M577" s="13">
        <v>41656</v>
      </c>
      <c r="N577" s="13">
        <v>48975</v>
      </c>
      <c r="O577" s="7">
        <v>1</v>
      </c>
      <c r="P577" s="14">
        <v>1.5</v>
      </c>
      <c r="Q577" s="14">
        <v>3.02</v>
      </c>
      <c r="R577" s="15">
        <v>0.22983257200000001</v>
      </c>
      <c r="S577" s="7" t="s">
        <v>39</v>
      </c>
      <c r="T577" s="7" t="s">
        <v>39</v>
      </c>
      <c r="U577" s="16" t="s">
        <v>39</v>
      </c>
      <c r="V577" s="16" t="s">
        <v>621</v>
      </c>
      <c r="W577" s="16" t="s">
        <v>84</v>
      </c>
      <c r="X577" s="17">
        <v>1</v>
      </c>
      <c r="Y577" s="84">
        <f t="shared" si="18"/>
        <v>73050</v>
      </c>
      <c r="Z577" s="75">
        <f>IF(IFERROR(MATCH(E577,CONV_CAISO_Gen_List!C:C,0),FALSE),1,0)</f>
        <v>0</v>
      </c>
      <c r="AA577" s="86">
        <f t="shared" si="19"/>
        <v>3.02</v>
      </c>
    </row>
    <row r="578" spans="2:27" x14ac:dyDescent="0.25">
      <c r="B578" s="7">
        <v>573</v>
      </c>
      <c r="C578" s="7" t="s">
        <v>1666</v>
      </c>
      <c r="D578" s="7" t="s">
        <v>1667</v>
      </c>
      <c r="E578" s="7"/>
      <c r="F578" s="7" t="s">
        <v>1132</v>
      </c>
      <c r="G578" s="7" t="s">
        <v>34</v>
      </c>
      <c r="H578" s="7" t="s">
        <v>364</v>
      </c>
      <c r="I578" s="7" t="s">
        <v>84</v>
      </c>
      <c r="J578" s="7" t="s">
        <v>619</v>
      </c>
      <c r="K578" s="7" t="s">
        <v>620</v>
      </c>
      <c r="L578" s="7" t="s">
        <v>5</v>
      </c>
      <c r="M578" s="13">
        <v>41656</v>
      </c>
      <c r="N578" s="13">
        <v>48975</v>
      </c>
      <c r="O578" s="7">
        <v>1</v>
      </c>
      <c r="P578" s="14">
        <v>0.5</v>
      </c>
      <c r="Q578" s="14">
        <v>1.01</v>
      </c>
      <c r="R578" s="15">
        <v>0.23059360700000001</v>
      </c>
      <c r="S578" s="7" t="s">
        <v>39</v>
      </c>
      <c r="T578" s="7" t="s">
        <v>39</v>
      </c>
      <c r="U578" s="16" t="s">
        <v>39</v>
      </c>
      <c r="V578" s="16" t="s">
        <v>621</v>
      </c>
      <c r="W578" s="16" t="s">
        <v>84</v>
      </c>
      <c r="X578" s="17">
        <v>1</v>
      </c>
      <c r="Y578" s="84">
        <f t="shared" si="18"/>
        <v>73050</v>
      </c>
      <c r="Z578" s="75">
        <f>IF(IFERROR(MATCH(E578,CONV_CAISO_Gen_List!C:C,0),FALSE),1,0)</f>
        <v>0</v>
      </c>
      <c r="AA578" s="86">
        <f t="shared" si="19"/>
        <v>1.01</v>
      </c>
    </row>
    <row r="579" spans="2:27" x14ac:dyDescent="0.25">
      <c r="B579" s="7">
        <v>574</v>
      </c>
      <c r="C579" s="7" t="s">
        <v>1668</v>
      </c>
      <c r="D579" s="7" t="s">
        <v>1669</v>
      </c>
      <c r="E579" s="7"/>
      <c r="F579" s="7" t="s">
        <v>1132</v>
      </c>
      <c r="G579" s="7" t="s">
        <v>34</v>
      </c>
      <c r="H579" s="7" t="s">
        <v>364</v>
      </c>
      <c r="I579" s="7" t="s">
        <v>934</v>
      </c>
      <c r="J579" s="7" t="s">
        <v>619</v>
      </c>
      <c r="K579" s="7" t="s">
        <v>620</v>
      </c>
      <c r="L579" s="7" t="s">
        <v>5</v>
      </c>
      <c r="M579" s="13">
        <v>41656</v>
      </c>
      <c r="N579" s="13">
        <v>48975</v>
      </c>
      <c r="O579" s="7">
        <v>1</v>
      </c>
      <c r="P579" s="14">
        <v>1.5</v>
      </c>
      <c r="Q579" s="14">
        <v>3.02</v>
      </c>
      <c r="R579" s="15">
        <v>0.22983257200000001</v>
      </c>
      <c r="S579" s="7" t="s">
        <v>39</v>
      </c>
      <c r="T579" s="7" t="s">
        <v>39</v>
      </c>
      <c r="U579" s="16" t="s">
        <v>39</v>
      </c>
      <c r="V579" s="16" t="s">
        <v>621</v>
      </c>
      <c r="W579" s="16" t="s">
        <v>292</v>
      </c>
      <c r="X579" s="17">
        <v>1</v>
      </c>
      <c r="Y579" s="84">
        <f t="shared" si="18"/>
        <v>73050</v>
      </c>
      <c r="Z579" s="75">
        <f>IF(IFERROR(MATCH(E579,CONV_CAISO_Gen_List!C:C,0),FALSE),1,0)</f>
        <v>0</v>
      </c>
      <c r="AA579" s="86">
        <f t="shared" si="19"/>
        <v>3.02</v>
      </c>
    </row>
    <row r="580" spans="2:27" x14ac:dyDescent="0.25">
      <c r="B580" s="7">
        <v>575</v>
      </c>
      <c r="C580" s="7" t="s">
        <v>1670</v>
      </c>
      <c r="D580" s="7" t="s">
        <v>1671</v>
      </c>
      <c r="E580" s="7"/>
      <c r="F580" s="7" t="s">
        <v>1132</v>
      </c>
      <c r="G580" s="7" t="s">
        <v>34</v>
      </c>
      <c r="H580" s="7" t="s">
        <v>364</v>
      </c>
      <c r="I580" s="7" t="s">
        <v>1588</v>
      </c>
      <c r="J580" s="7" t="s">
        <v>619</v>
      </c>
      <c r="K580" s="7" t="s">
        <v>620</v>
      </c>
      <c r="L580" s="7" t="s">
        <v>5</v>
      </c>
      <c r="M580" s="13">
        <v>41656</v>
      </c>
      <c r="N580" s="13">
        <v>48975</v>
      </c>
      <c r="O580" s="7">
        <v>1</v>
      </c>
      <c r="P580" s="14">
        <v>1</v>
      </c>
      <c r="Q580" s="14">
        <v>2.02</v>
      </c>
      <c r="R580" s="15">
        <v>0.23059360700000001</v>
      </c>
      <c r="S580" s="7" t="s">
        <v>39</v>
      </c>
      <c r="T580" s="7" t="s">
        <v>39</v>
      </c>
      <c r="U580" s="16" t="s">
        <v>39</v>
      </c>
      <c r="V580" s="16" t="s">
        <v>621</v>
      </c>
      <c r="W580" s="16" t="s">
        <v>292</v>
      </c>
      <c r="X580" s="17">
        <v>1</v>
      </c>
      <c r="Y580" s="84">
        <f t="shared" si="18"/>
        <v>73050</v>
      </c>
      <c r="Z580" s="75">
        <f>IF(IFERROR(MATCH(E580,CONV_CAISO_Gen_List!C:C,0),FALSE),1,0)</f>
        <v>0</v>
      </c>
      <c r="AA580" s="86">
        <f t="shared" si="19"/>
        <v>2.02</v>
      </c>
    </row>
    <row r="581" spans="2:27" x14ac:dyDescent="0.25">
      <c r="B581" s="7">
        <v>576</v>
      </c>
      <c r="C581" s="7" t="s">
        <v>1672</v>
      </c>
      <c r="D581" s="7" t="s">
        <v>1673</v>
      </c>
      <c r="E581" s="7"/>
      <c r="F581" s="7" t="s">
        <v>1132</v>
      </c>
      <c r="G581" s="7" t="s">
        <v>34</v>
      </c>
      <c r="H581" s="7" t="s">
        <v>364</v>
      </c>
      <c r="I581" s="7" t="s">
        <v>84</v>
      </c>
      <c r="J581" s="7" t="s">
        <v>619</v>
      </c>
      <c r="K581" s="7" t="s">
        <v>620</v>
      </c>
      <c r="L581" s="7" t="s">
        <v>5</v>
      </c>
      <c r="M581" s="13">
        <v>41656</v>
      </c>
      <c r="N581" s="13">
        <v>48975</v>
      </c>
      <c r="O581" s="7">
        <v>1</v>
      </c>
      <c r="P581" s="14">
        <v>1</v>
      </c>
      <c r="Q581" s="14">
        <v>2.02</v>
      </c>
      <c r="R581" s="15">
        <v>0.23059360700000001</v>
      </c>
      <c r="S581" s="7" t="s">
        <v>39</v>
      </c>
      <c r="T581" s="7" t="s">
        <v>39</v>
      </c>
      <c r="U581" s="16" t="s">
        <v>39</v>
      </c>
      <c r="V581" s="16" t="s">
        <v>621</v>
      </c>
      <c r="W581" s="16" t="s">
        <v>84</v>
      </c>
      <c r="X581" s="17">
        <v>1</v>
      </c>
      <c r="Y581" s="84">
        <f t="shared" si="18"/>
        <v>73050</v>
      </c>
      <c r="Z581" s="75">
        <f>IF(IFERROR(MATCH(E581,CONV_CAISO_Gen_List!C:C,0),FALSE),1,0)</f>
        <v>0</v>
      </c>
      <c r="AA581" s="86">
        <f t="shared" si="19"/>
        <v>2.02</v>
      </c>
    </row>
    <row r="582" spans="2:27" x14ac:dyDescent="0.25">
      <c r="B582" s="7">
        <v>577</v>
      </c>
      <c r="C582" s="7" t="s">
        <v>1674</v>
      </c>
      <c r="D582" s="7" t="s">
        <v>1675</v>
      </c>
      <c r="E582" s="7"/>
      <c r="F582" s="7" t="s">
        <v>1132</v>
      </c>
      <c r="G582" s="7" t="s">
        <v>34</v>
      </c>
      <c r="H582" s="7" t="s">
        <v>364</v>
      </c>
      <c r="I582" s="7" t="s">
        <v>84</v>
      </c>
      <c r="J582" s="7" t="s">
        <v>619</v>
      </c>
      <c r="K582" s="7" t="s">
        <v>620</v>
      </c>
      <c r="L582" s="7" t="s">
        <v>5</v>
      </c>
      <c r="M582" s="13">
        <v>41656</v>
      </c>
      <c r="N582" s="13">
        <v>48975</v>
      </c>
      <c r="O582" s="7">
        <v>1</v>
      </c>
      <c r="P582" s="14">
        <v>1.5</v>
      </c>
      <c r="Q582" s="14">
        <v>3.02</v>
      </c>
      <c r="R582" s="15">
        <v>0.22983257200000001</v>
      </c>
      <c r="S582" s="7" t="s">
        <v>39</v>
      </c>
      <c r="T582" s="7" t="s">
        <v>39</v>
      </c>
      <c r="U582" s="16" t="s">
        <v>39</v>
      </c>
      <c r="V582" s="16" t="s">
        <v>621</v>
      </c>
      <c r="W582" s="16" t="s">
        <v>84</v>
      </c>
      <c r="X582" s="17">
        <v>1</v>
      </c>
      <c r="Y582" s="84">
        <f t="shared" si="18"/>
        <v>73050</v>
      </c>
      <c r="Z582" s="75">
        <f>IF(IFERROR(MATCH(E582,CONV_CAISO_Gen_List!C:C,0),FALSE),1,0)</f>
        <v>0</v>
      </c>
      <c r="AA582" s="86">
        <f t="shared" si="19"/>
        <v>3.02</v>
      </c>
    </row>
    <row r="583" spans="2:27" x14ac:dyDescent="0.25">
      <c r="B583" s="7">
        <v>578</v>
      </c>
      <c r="C583" s="7" t="s">
        <v>1676</v>
      </c>
      <c r="D583" s="7" t="s">
        <v>1677</v>
      </c>
      <c r="E583" s="7"/>
      <c r="F583" s="7" t="s">
        <v>1132</v>
      </c>
      <c r="G583" s="7" t="s">
        <v>34</v>
      </c>
      <c r="H583" s="7" t="s">
        <v>364</v>
      </c>
      <c r="I583" s="7" t="s">
        <v>84</v>
      </c>
      <c r="J583" s="7" t="s">
        <v>619</v>
      </c>
      <c r="K583" s="7" t="s">
        <v>620</v>
      </c>
      <c r="L583" s="7" t="s">
        <v>5</v>
      </c>
      <c r="M583" s="13">
        <v>41656</v>
      </c>
      <c r="N583" s="13">
        <v>48961</v>
      </c>
      <c r="O583" s="7">
        <v>1</v>
      </c>
      <c r="P583" s="14">
        <v>1.5</v>
      </c>
      <c r="Q583" s="14">
        <v>3.02</v>
      </c>
      <c r="R583" s="15">
        <v>0.22983257200000001</v>
      </c>
      <c r="S583" s="7" t="s">
        <v>39</v>
      </c>
      <c r="T583" s="7" t="s">
        <v>39</v>
      </c>
      <c r="U583" s="16" t="s">
        <v>39</v>
      </c>
      <c r="V583" s="16" t="s">
        <v>621</v>
      </c>
      <c r="W583" s="16" t="s">
        <v>84</v>
      </c>
      <c r="X583" s="17">
        <v>1</v>
      </c>
      <c r="Y583" s="84">
        <f t="shared" ref="Y583:Y646" si="20">IF(O583,DATE(2099,12,31),N583)</f>
        <v>73050</v>
      </c>
      <c r="Z583" s="75">
        <f>IF(IFERROR(MATCH(E583,CONV_CAISO_Gen_List!C:C,0),FALSE),1,0)</f>
        <v>0</v>
      </c>
      <c r="AA583" s="86">
        <f t="shared" ref="AA583:AA646" si="21">Q583*X583</f>
        <v>3.02</v>
      </c>
    </row>
    <row r="584" spans="2:27" x14ac:dyDescent="0.25">
      <c r="B584" s="7">
        <v>579</v>
      </c>
      <c r="C584" s="7" t="s">
        <v>1678</v>
      </c>
      <c r="D584" s="7" t="s">
        <v>1679</v>
      </c>
      <c r="E584" s="7"/>
      <c r="F584" s="7" t="s">
        <v>1132</v>
      </c>
      <c r="G584" s="7" t="s">
        <v>34</v>
      </c>
      <c r="H584" s="7" t="s">
        <v>364</v>
      </c>
      <c r="I584" s="7" t="s">
        <v>84</v>
      </c>
      <c r="J584" s="7" t="s">
        <v>619</v>
      </c>
      <c r="K584" s="7" t="s">
        <v>620</v>
      </c>
      <c r="L584" s="7" t="s">
        <v>5</v>
      </c>
      <c r="M584" s="13">
        <v>41656</v>
      </c>
      <c r="N584" s="13">
        <v>48961</v>
      </c>
      <c r="O584" s="7">
        <v>1</v>
      </c>
      <c r="P584" s="14">
        <v>1.5</v>
      </c>
      <c r="Q584" s="14">
        <v>3.02</v>
      </c>
      <c r="R584" s="15">
        <v>0.22983257200000001</v>
      </c>
      <c r="S584" s="7" t="s">
        <v>39</v>
      </c>
      <c r="T584" s="7" t="s">
        <v>39</v>
      </c>
      <c r="U584" s="16" t="s">
        <v>39</v>
      </c>
      <c r="V584" s="16" t="s">
        <v>621</v>
      </c>
      <c r="W584" s="16" t="s">
        <v>84</v>
      </c>
      <c r="X584" s="17">
        <v>1</v>
      </c>
      <c r="Y584" s="84">
        <f t="shared" si="20"/>
        <v>73050</v>
      </c>
      <c r="Z584" s="75">
        <f>IF(IFERROR(MATCH(E584,CONV_CAISO_Gen_List!C:C,0),FALSE),1,0)</f>
        <v>0</v>
      </c>
      <c r="AA584" s="86">
        <f t="shared" si="21"/>
        <v>3.02</v>
      </c>
    </row>
    <row r="585" spans="2:27" x14ac:dyDescent="0.25">
      <c r="B585" s="7">
        <v>580</v>
      </c>
      <c r="C585" s="7" t="s">
        <v>1680</v>
      </c>
      <c r="D585" s="7" t="s">
        <v>1681</v>
      </c>
      <c r="E585" s="7"/>
      <c r="F585" s="7" t="s">
        <v>1132</v>
      </c>
      <c r="G585" s="7" t="s">
        <v>34</v>
      </c>
      <c r="H585" s="7" t="s">
        <v>94</v>
      </c>
      <c r="I585" s="7" t="s">
        <v>95</v>
      </c>
      <c r="J585" s="7" t="s">
        <v>619</v>
      </c>
      <c r="K585" s="7" t="s">
        <v>620</v>
      </c>
      <c r="L585" s="7" t="s">
        <v>5</v>
      </c>
      <c r="M585" s="13">
        <v>41837</v>
      </c>
      <c r="N585" s="13">
        <v>49143</v>
      </c>
      <c r="O585" s="7">
        <v>1</v>
      </c>
      <c r="P585" s="14">
        <v>1</v>
      </c>
      <c r="Q585" s="14">
        <v>2</v>
      </c>
      <c r="R585" s="15">
        <v>0.228310502</v>
      </c>
      <c r="S585" s="7" t="s">
        <v>39</v>
      </c>
      <c r="T585" s="7" t="s">
        <v>39</v>
      </c>
      <c r="U585" s="16" t="s">
        <v>39</v>
      </c>
      <c r="V585" s="16" t="s">
        <v>621</v>
      </c>
      <c r="W585" s="16" t="s">
        <v>95</v>
      </c>
      <c r="X585" s="17">
        <v>1</v>
      </c>
      <c r="Y585" s="84">
        <f t="shared" si="20"/>
        <v>73050</v>
      </c>
      <c r="Z585" s="75">
        <f>IF(IFERROR(MATCH(E585,CONV_CAISO_Gen_List!C:C,0),FALSE),1,0)</f>
        <v>0</v>
      </c>
      <c r="AA585" s="86">
        <f t="shared" si="21"/>
        <v>2</v>
      </c>
    </row>
    <row r="586" spans="2:27" x14ac:dyDescent="0.25">
      <c r="B586" s="7">
        <v>581</v>
      </c>
      <c r="C586" s="7" t="s">
        <v>1682</v>
      </c>
      <c r="D586" s="7" t="s">
        <v>1683</v>
      </c>
      <c r="E586" s="7"/>
      <c r="F586" s="7" t="s">
        <v>1132</v>
      </c>
      <c r="G586" s="7" t="s">
        <v>34</v>
      </c>
      <c r="H586" s="7" t="s">
        <v>94</v>
      </c>
      <c r="I586" s="7" t="s">
        <v>95</v>
      </c>
      <c r="J586" s="7" t="s">
        <v>619</v>
      </c>
      <c r="K586" s="7" t="s">
        <v>620</v>
      </c>
      <c r="L586" s="7" t="s">
        <v>5</v>
      </c>
      <c r="M586" s="13">
        <v>41837</v>
      </c>
      <c r="N586" s="13">
        <v>49143</v>
      </c>
      <c r="O586" s="7">
        <v>1</v>
      </c>
      <c r="P586" s="14">
        <v>1</v>
      </c>
      <c r="Q586" s="14">
        <v>2</v>
      </c>
      <c r="R586" s="15">
        <v>0.228310502</v>
      </c>
      <c r="S586" s="7" t="s">
        <v>39</v>
      </c>
      <c r="T586" s="7" t="s">
        <v>39</v>
      </c>
      <c r="U586" s="16" t="s">
        <v>39</v>
      </c>
      <c r="V586" s="16" t="s">
        <v>621</v>
      </c>
      <c r="W586" s="16" t="s">
        <v>95</v>
      </c>
      <c r="X586" s="17">
        <v>1</v>
      </c>
      <c r="Y586" s="84">
        <f t="shared" si="20"/>
        <v>73050</v>
      </c>
      <c r="Z586" s="75">
        <f>IF(IFERROR(MATCH(E586,CONV_CAISO_Gen_List!C:C,0),FALSE),1,0)</f>
        <v>0</v>
      </c>
      <c r="AA586" s="86">
        <f t="shared" si="21"/>
        <v>2</v>
      </c>
    </row>
    <row r="587" spans="2:27" x14ac:dyDescent="0.25">
      <c r="B587" s="7">
        <v>582</v>
      </c>
      <c r="C587" s="7" t="s">
        <v>1684</v>
      </c>
      <c r="D587" s="7" t="s">
        <v>1685</v>
      </c>
      <c r="E587" s="7"/>
      <c r="F587" s="7" t="s">
        <v>1132</v>
      </c>
      <c r="G587" s="7" t="s">
        <v>34</v>
      </c>
      <c r="H587" s="7" t="s">
        <v>94</v>
      </c>
      <c r="I587" s="7" t="s">
        <v>95</v>
      </c>
      <c r="J587" s="7" t="s">
        <v>619</v>
      </c>
      <c r="K587" s="7" t="s">
        <v>620</v>
      </c>
      <c r="L587" s="7" t="s">
        <v>5</v>
      </c>
      <c r="M587" s="13">
        <v>41814</v>
      </c>
      <c r="N587" s="13">
        <v>49119</v>
      </c>
      <c r="O587" s="7">
        <v>1</v>
      </c>
      <c r="P587" s="14">
        <v>1.5</v>
      </c>
      <c r="Q587" s="14">
        <v>3.06</v>
      </c>
      <c r="R587" s="15">
        <v>0.23287671200000001</v>
      </c>
      <c r="S587" s="7" t="s">
        <v>39</v>
      </c>
      <c r="T587" s="7" t="s">
        <v>39</v>
      </c>
      <c r="U587" s="16" t="s">
        <v>39</v>
      </c>
      <c r="V587" s="16" t="s">
        <v>621</v>
      </c>
      <c r="W587" s="16" t="s">
        <v>95</v>
      </c>
      <c r="X587" s="17">
        <v>1</v>
      </c>
      <c r="Y587" s="84">
        <f t="shared" si="20"/>
        <v>73050</v>
      </c>
      <c r="Z587" s="75">
        <f>IF(IFERROR(MATCH(E587,CONV_CAISO_Gen_List!C:C,0),FALSE),1,0)</f>
        <v>0</v>
      </c>
      <c r="AA587" s="86">
        <f t="shared" si="21"/>
        <v>3.06</v>
      </c>
    </row>
    <row r="588" spans="2:27" x14ac:dyDescent="0.25">
      <c r="B588" s="7">
        <v>583</v>
      </c>
      <c r="C588" s="7" t="s">
        <v>1686</v>
      </c>
      <c r="D588" s="7" t="s">
        <v>1687</v>
      </c>
      <c r="E588" s="7"/>
      <c r="F588" s="7" t="s">
        <v>1132</v>
      </c>
      <c r="G588" s="7" t="s">
        <v>34</v>
      </c>
      <c r="H588" s="7" t="s">
        <v>94</v>
      </c>
      <c r="I588" s="7" t="s">
        <v>95</v>
      </c>
      <c r="J588" s="7" t="s">
        <v>619</v>
      </c>
      <c r="K588" s="7" t="s">
        <v>620</v>
      </c>
      <c r="L588" s="7" t="s">
        <v>5</v>
      </c>
      <c r="M588" s="13">
        <v>41814</v>
      </c>
      <c r="N588" s="13">
        <v>49119</v>
      </c>
      <c r="O588" s="7">
        <v>1</v>
      </c>
      <c r="P588" s="14">
        <v>1</v>
      </c>
      <c r="Q588" s="14">
        <v>2.04</v>
      </c>
      <c r="R588" s="15">
        <v>0.23287671200000001</v>
      </c>
      <c r="S588" s="7" t="s">
        <v>39</v>
      </c>
      <c r="T588" s="7" t="s">
        <v>39</v>
      </c>
      <c r="U588" s="16" t="s">
        <v>39</v>
      </c>
      <c r="V588" s="16" t="s">
        <v>621</v>
      </c>
      <c r="W588" s="16" t="s">
        <v>95</v>
      </c>
      <c r="X588" s="17">
        <v>1</v>
      </c>
      <c r="Y588" s="84">
        <f t="shared" si="20"/>
        <v>73050</v>
      </c>
      <c r="Z588" s="75">
        <f>IF(IFERROR(MATCH(E588,CONV_CAISO_Gen_List!C:C,0),FALSE),1,0)</f>
        <v>0</v>
      </c>
      <c r="AA588" s="86">
        <f t="shared" si="21"/>
        <v>2.04</v>
      </c>
    </row>
    <row r="589" spans="2:27" x14ac:dyDescent="0.25">
      <c r="B589" s="7">
        <v>584</v>
      </c>
      <c r="C589" s="7" t="s">
        <v>1688</v>
      </c>
      <c r="D589" s="7" t="s">
        <v>1689</v>
      </c>
      <c r="E589" s="7"/>
      <c r="F589" s="7" t="s">
        <v>1132</v>
      </c>
      <c r="G589" s="7" t="s">
        <v>34</v>
      </c>
      <c r="H589" s="7" t="s">
        <v>94</v>
      </c>
      <c r="I589" s="7" t="s">
        <v>95</v>
      </c>
      <c r="J589" s="7" t="s">
        <v>619</v>
      </c>
      <c r="K589" s="7" t="s">
        <v>620</v>
      </c>
      <c r="L589" s="7" t="s">
        <v>5</v>
      </c>
      <c r="M589" s="13">
        <v>41814</v>
      </c>
      <c r="N589" s="13">
        <v>49119</v>
      </c>
      <c r="O589" s="7">
        <v>1</v>
      </c>
      <c r="P589" s="14">
        <v>1</v>
      </c>
      <c r="Q589" s="14">
        <v>2.04</v>
      </c>
      <c r="R589" s="15">
        <v>0.23287671200000001</v>
      </c>
      <c r="S589" s="7" t="s">
        <v>39</v>
      </c>
      <c r="T589" s="7" t="s">
        <v>39</v>
      </c>
      <c r="U589" s="16" t="s">
        <v>39</v>
      </c>
      <c r="V589" s="16" t="s">
        <v>621</v>
      </c>
      <c r="W589" s="16" t="s">
        <v>95</v>
      </c>
      <c r="X589" s="17">
        <v>1</v>
      </c>
      <c r="Y589" s="84">
        <f t="shared" si="20"/>
        <v>73050</v>
      </c>
      <c r="Z589" s="75">
        <f>IF(IFERROR(MATCH(E589,CONV_CAISO_Gen_List!C:C,0),FALSE),1,0)</f>
        <v>0</v>
      </c>
      <c r="AA589" s="86">
        <f t="shared" si="21"/>
        <v>2.04</v>
      </c>
    </row>
    <row r="590" spans="2:27" x14ac:dyDescent="0.25">
      <c r="B590" s="7">
        <v>585</v>
      </c>
      <c r="C590" s="7" t="s">
        <v>1690</v>
      </c>
      <c r="D590" s="7" t="s">
        <v>1691</v>
      </c>
      <c r="E590" s="7"/>
      <c r="F590" s="7" t="s">
        <v>1132</v>
      </c>
      <c r="G590" s="7" t="s">
        <v>34</v>
      </c>
      <c r="H590" s="7" t="s">
        <v>849</v>
      </c>
      <c r="I590" s="7" t="s">
        <v>291</v>
      </c>
      <c r="J590" s="7" t="s">
        <v>619</v>
      </c>
      <c r="K590" s="7" t="s">
        <v>620</v>
      </c>
      <c r="L590" s="7" t="s">
        <v>5</v>
      </c>
      <c r="M590" s="13">
        <v>42019</v>
      </c>
      <c r="N590" s="13">
        <v>48976</v>
      </c>
      <c r="O590" s="7">
        <v>1</v>
      </c>
      <c r="P590" s="14">
        <v>1.25</v>
      </c>
      <c r="Q590" s="14">
        <v>2.69</v>
      </c>
      <c r="R590" s="15">
        <v>0.24566209999999999</v>
      </c>
      <c r="S590" s="7" t="s">
        <v>39</v>
      </c>
      <c r="T590" s="7" t="s">
        <v>39</v>
      </c>
      <c r="U590" s="16" t="s">
        <v>39</v>
      </c>
      <c r="V590" s="16" t="s">
        <v>621</v>
      </c>
      <c r="W590" s="16" t="s">
        <v>292</v>
      </c>
      <c r="X590" s="17">
        <v>1</v>
      </c>
      <c r="Y590" s="84">
        <f t="shared" si="20"/>
        <v>73050</v>
      </c>
      <c r="Z590" s="75">
        <f>IF(IFERROR(MATCH(E590,CONV_CAISO_Gen_List!C:C,0),FALSE),1,0)</f>
        <v>0</v>
      </c>
      <c r="AA590" s="86">
        <f t="shared" si="21"/>
        <v>2.69</v>
      </c>
    </row>
    <row r="591" spans="2:27" x14ac:dyDescent="0.25">
      <c r="B591" s="7">
        <v>586</v>
      </c>
      <c r="C591" s="7" t="s">
        <v>1692</v>
      </c>
      <c r="D591" s="7" t="s">
        <v>1693</v>
      </c>
      <c r="E591" s="7"/>
      <c r="F591" s="7" t="s">
        <v>1132</v>
      </c>
      <c r="G591" s="7" t="s">
        <v>34</v>
      </c>
      <c r="H591" s="7" t="s">
        <v>364</v>
      </c>
      <c r="I591" s="7" t="s">
        <v>84</v>
      </c>
      <c r="J591" s="7" t="s">
        <v>619</v>
      </c>
      <c r="K591" s="7" t="s">
        <v>624</v>
      </c>
      <c r="L591" s="7" t="s">
        <v>5</v>
      </c>
      <c r="M591" s="13">
        <v>41416</v>
      </c>
      <c r="N591" s="13">
        <v>48730</v>
      </c>
      <c r="O591" s="7">
        <v>1</v>
      </c>
      <c r="P591" s="14">
        <v>0.28320000000000001</v>
      </c>
      <c r="Q591" s="14">
        <v>0.68</v>
      </c>
      <c r="R591" s="15">
        <v>0.27410159200000001</v>
      </c>
      <c r="S591" s="7" t="s">
        <v>39</v>
      </c>
      <c r="T591" s="7" t="s">
        <v>39</v>
      </c>
      <c r="U591" s="16" t="s">
        <v>39</v>
      </c>
      <c r="V591" s="16" t="s">
        <v>621</v>
      </c>
      <c r="W591" s="16" t="s">
        <v>84</v>
      </c>
      <c r="X591" s="17">
        <v>1</v>
      </c>
      <c r="Y591" s="84">
        <f t="shared" si="20"/>
        <v>73050</v>
      </c>
      <c r="Z591" s="75">
        <f>IF(IFERROR(MATCH(E591,CONV_CAISO_Gen_List!C:C,0),FALSE),1,0)</f>
        <v>0</v>
      </c>
      <c r="AA591" s="86">
        <f t="shared" si="21"/>
        <v>0.68</v>
      </c>
    </row>
    <row r="592" spans="2:27" x14ac:dyDescent="0.25">
      <c r="B592" s="7">
        <v>587</v>
      </c>
      <c r="C592" s="7" t="s">
        <v>1694</v>
      </c>
      <c r="D592" s="7" t="s">
        <v>1695</v>
      </c>
      <c r="E592" s="7"/>
      <c r="F592" s="7" t="s">
        <v>1132</v>
      </c>
      <c r="G592" s="7" t="s">
        <v>34</v>
      </c>
      <c r="H592" s="7" t="s">
        <v>364</v>
      </c>
      <c r="I592" s="7" t="s">
        <v>84</v>
      </c>
      <c r="J592" s="7" t="s">
        <v>619</v>
      </c>
      <c r="K592" s="7" t="s">
        <v>620</v>
      </c>
      <c r="L592" s="7" t="s">
        <v>5</v>
      </c>
      <c r="M592" s="13">
        <v>41851</v>
      </c>
      <c r="N592" s="13">
        <v>49157</v>
      </c>
      <c r="O592" s="7">
        <v>1</v>
      </c>
      <c r="P592" s="14">
        <v>1.5</v>
      </c>
      <c r="Q592" s="14">
        <v>3.02</v>
      </c>
      <c r="R592" s="15">
        <v>0.22983257200000001</v>
      </c>
      <c r="S592" s="7" t="s">
        <v>39</v>
      </c>
      <c r="T592" s="7" t="s">
        <v>39</v>
      </c>
      <c r="U592" s="16" t="s">
        <v>39</v>
      </c>
      <c r="V592" s="16" t="s">
        <v>621</v>
      </c>
      <c r="W592" s="16" t="s">
        <v>84</v>
      </c>
      <c r="X592" s="17">
        <v>1</v>
      </c>
      <c r="Y592" s="84">
        <f t="shared" si="20"/>
        <v>73050</v>
      </c>
      <c r="Z592" s="75">
        <f>IF(IFERROR(MATCH(E592,CONV_CAISO_Gen_List!C:C,0),FALSE),1,0)</f>
        <v>0</v>
      </c>
      <c r="AA592" s="86">
        <f t="shared" si="21"/>
        <v>3.02</v>
      </c>
    </row>
    <row r="593" spans="2:27" x14ac:dyDescent="0.25">
      <c r="B593" s="7">
        <v>588</v>
      </c>
      <c r="C593" s="7" t="s">
        <v>1696</v>
      </c>
      <c r="D593" s="7" t="s">
        <v>1697</v>
      </c>
      <c r="E593" s="7"/>
      <c r="F593" s="7" t="s">
        <v>1132</v>
      </c>
      <c r="G593" s="7" t="s">
        <v>34</v>
      </c>
      <c r="H593" s="7" t="s">
        <v>364</v>
      </c>
      <c r="I593" s="7" t="s">
        <v>84</v>
      </c>
      <c r="J593" s="7" t="s">
        <v>619</v>
      </c>
      <c r="K593" s="7" t="s">
        <v>620</v>
      </c>
      <c r="L593" s="7" t="s">
        <v>5</v>
      </c>
      <c r="M593" s="13">
        <v>41851</v>
      </c>
      <c r="N593" s="13">
        <v>49157</v>
      </c>
      <c r="O593" s="7">
        <v>1</v>
      </c>
      <c r="P593" s="14">
        <v>1.5</v>
      </c>
      <c r="Q593" s="14">
        <v>3.02</v>
      </c>
      <c r="R593" s="15">
        <v>0.22983257200000001</v>
      </c>
      <c r="S593" s="7" t="s">
        <v>39</v>
      </c>
      <c r="T593" s="7" t="s">
        <v>39</v>
      </c>
      <c r="U593" s="16" t="s">
        <v>39</v>
      </c>
      <c r="V593" s="16" t="s">
        <v>621</v>
      </c>
      <c r="W593" s="16" t="s">
        <v>84</v>
      </c>
      <c r="X593" s="17">
        <v>1</v>
      </c>
      <c r="Y593" s="84">
        <f t="shared" si="20"/>
        <v>73050</v>
      </c>
      <c r="Z593" s="75">
        <f>IF(IFERROR(MATCH(E593,CONV_CAISO_Gen_List!C:C,0),FALSE),1,0)</f>
        <v>0</v>
      </c>
      <c r="AA593" s="86">
        <f t="shared" si="21"/>
        <v>3.02</v>
      </c>
    </row>
    <row r="594" spans="2:27" x14ac:dyDescent="0.25">
      <c r="B594" s="7">
        <v>589</v>
      </c>
      <c r="C594" s="7" t="s">
        <v>1698</v>
      </c>
      <c r="D594" s="7" t="s">
        <v>1699</v>
      </c>
      <c r="E594" s="7" t="s">
        <v>1700</v>
      </c>
      <c r="F594" s="7" t="s">
        <v>1132</v>
      </c>
      <c r="G594" s="7" t="s">
        <v>34</v>
      </c>
      <c r="H594" s="7" t="s">
        <v>715</v>
      </c>
      <c r="I594" s="7" t="s">
        <v>291</v>
      </c>
      <c r="J594" s="7" t="s">
        <v>619</v>
      </c>
      <c r="K594" s="7" t="s">
        <v>624</v>
      </c>
      <c r="L594" s="7" t="s">
        <v>5</v>
      </c>
      <c r="M594" s="13">
        <v>41969</v>
      </c>
      <c r="N594" s="13">
        <v>49273</v>
      </c>
      <c r="O594" s="7">
        <v>1</v>
      </c>
      <c r="P594" s="14">
        <v>10</v>
      </c>
      <c r="Q594" s="14">
        <v>26.52</v>
      </c>
      <c r="R594" s="15">
        <v>0.30273972599999999</v>
      </c>
      <c r="S594" s="7" t="s">
        <v>39</v>
      </c>
      <c r="T594" s="7" t="s">
        <v>39</v>
      </c>
      <c r="U594" s="16" t="s">
        <v>39</v>
      </c>
      <c r="V594" s="16" t="s">
        <v>621</v>
      </c>
      <c r="W594" s="16" t="s">
        <v>292</v>
      </c>
      <c r="X594" s="17">
        <v>1</v>
      </c>
      <c r="Y594" s="84">
        <f t="shared" si="20"/>
        <v>73050</v>
      </c>
      <c r="Z594" s="75">
        <f>IF(IFERROR(MATCH(E594,CONV_CAISO_Gen_List!C:C,0),FALSE),1,0)</f>
        <v>1</v>
      </c>
      <c r="AA594" s="86">
        <f t="shared" si="21"/>
        <v>26.52</v>
      </c>
    </row>
    <row r="595" spans="2:27" x14ac:dyDescent="0.25">
      <c r="B595" s="7">
        <v>590</v>
      </c>
      <c r="C595" s="7" t="s">
        <v>1701</v>
      </c>
      <c r="D595" s="7" t="s">
        <v>1702</v>
      </c>
      <c r="E595" s="7" t="s">
        <v>1703</v>
      </c>
      <c r="F595" s="7" t="s">
        <v>1132</v>
      </c>
      <c r="G595" s="7" t="s">
        <v>34</v>
      </c>
      <c r="H595" s="7" t="s">
        <v>715</v>
      </c>
      <c r="I595" s="7" t="s">
        <v>291</v>
      </c>
      <c r="J595" s="7" t="s">
        <v>619</v>
      </c>
      <c r="K595" s="7" t="s">
        <v>620</v>
      </c>
      <c r="L595" s="7" t="s">
        <v>5</v>
      </c>
      <c r="M595" s="13">
        <v>41969</v>
      </c>
      <c r="N595" s="13">
        <v>49273</v>
      </c>
      <c r="O595" s="7">
        <v>1</v>
      </c>
      <c r="P595" s="14">
        <v>20</v>
      </c>
      <c r="Q595" s="14">
        <v>53.9</v>
      </c>
      <c r="R595" s="15">
        <v>0.30764840199999999</v>
      </c>
      <c r="S595" s="7" t="s">
        <v>39</v>
      </c>
      <c r="T595" s="7" t="s">
        <v>39</v>
      </c>
      <c r="U595" s="16" t="s">
        <v>39</v>
      </c>
      <c r="V595" s="16" t="s">
        <v>621</v>
      </c>
      <c r="W595" s="16" t="s">
        <v>292</v>
      </c>
      <c r="X595" s="17">
        <v>1</v>
      </c>
      <c r="Y595" s="84">
        <f t="shared" si="20"/>
        <v>73050</v>
      </c>
      <c r="Z595" s="75">
        <f>IF(IFERROR(MATCH(E595,CONV_CAISO_Gen_List!C:C,0),FALSE),1,0)</f>
        <v>1</v>
      </c>
      <c r="AA595" s="86">
        <f t="shared" si="21"/>
        <v>53.9</v>
      </c>
    </row>
    <row r="596" spans="2:27" x14ac:dyDescent="0.25">
      <c r="B596" s="7">
        <v>591</v>
      </c>
      <c r="C596" s="7" t="s">
        <v>1704</v>
      </c>
      <c r="D596" s="7" t="s">
        <v>1705</v>
      </c>
      <c r="E596" s="7"/>
      <c r="F596" s="7" t="s">
        <v>1132</v>
      </c>
      <c r="G596" s="7" t="s">
        <v>34</v>
      </c>
      <c r="H596" s="7" t="s">
        <v>94</v>
      </c>
      <c r="I596" s="7" t="s">
        <v>95</v>
      </c>
      <c r="J596" s="7" t="s">
        <v>619</v>
      </c>
      <c r="K596" s="7" t="s">
        <v>620</v>
      </c>
      <c r="L596" s="7" t="s">
        <v>7</v>
      </c>
      <c r="M596" s="13">
        <v>42688</v>
      </c>
      <c r="N596" s="13">
        <v>49992</v>
      </c>
      <c r="O596" s="7">
        <v>1</v>
      </c>
      <c r="P596" s="14">
        <v>3</v>
      </c>
      <c r="Q596" s="14">
        <v>7.07</v>
      </c>
      <c r="R596" s="15">
        <v>0.26902587500000003</v>
      </c>
      <c r="S596" s="7" t="s">
        <v>39</v>
      </c>
      <c r="T596" s="7" t="s">
        <v>39</v>
      </c>
      <c r="U596" s="16" t="s">
        <v>39</v>
      </c>
      <c r="V596" s="16" t="s">
        <v>621</v>
      </c>
      <c r="W596" s="16" t="s">
        <v>95</v>
      </c>
      <c r="X596" s="17">
        <v>0.84</v>
      </c>
      <c r="Y596" s="84">
        <f t="shared" si="20"/>
        <v>73050</v>
      </c>
      <c r="Z596" s="75">
        <f>IF(IFERROR(MATCH(E596,CONV_CAISO_Gen_List!C:C,0),FALSE),1,0)</f>
        <v>0</v>
      </c>
      <c r="AA596" s="86">
        <f t="shared" si="21"/>
        <v>5.9387999999999996</v>
      </c>
    </row>
    <row r="597" spans="2:27" x14ac:dyDescent="0.25">
      <c r="B597" s="7">
        <v>592</v>
      </c>
      <c r="C597" s="7" t="s">
        <v>1706</v>
      </c>
      <c r="D597" s="7" t="s">
        <v>1707</v>
      </c>
      <c r="E597" s="7" t="s">
        <v>1708</v>
      </c>
      <c r="F597" s="7" t="s">
        <v>1132</v>
      </c>
      <c r="G597" s="7" t="s">
        <v>34</v>
      </c>
      <c r="H597" s="7" t="s">
        <v>83</v>
      </c>
      <c r="I597" s="7" t="s">
        <v>84</v>
      </c>
      <c r="J597" s="7" t="s">
        <v>619</v>
      </c>
      <c r="K597" s="7" t="s">
        <v>624</v>
      </c>
      <c r="L597" s="7" t="s">
        <v>5</v>
      </c>
      <c r="M597" s="13">
        <v>41816</v>
      </c>
      <c r="N597" s="13">
        <v>49125</v>
      </c>
      <c r="O597" s="7">
        <v>1</v>
      </c>
      <c r="P597" s="14">
        <v>8</v>
      </c>
      <c r="Q597" s="14">
        <v>21.65</v>
      </c>
      <c r="R597" s="15">
        <v>0.30893264799999998</v>
      </c>
      <c r="S597" s="7" t="s">
        <v>39</v>
      </c>
      <c r="T597" s="7" t="s">
        <v>39</v>
      </c>
      <c r="U597" s="16" t="s">
        <v>39</v>
      </c>
      <c r="V597" s="16" t="s">
        <v>621</v>
      </c>
      <c r="W597" s="16" t="s">
        <v>84</v>
      </c>
      <c r="X597" s="17">
        <v>1</v>
      </c>
      <c r="Y597" s="84">
        <f t="shared" si="20"/>
        <v>73050</v>
      </c>
      <c r="Z597" s="75">
        <f>IF(IFERROR(MATCH(E597,CONV_CAISO_Gen_List!C:C,0),FALSE),1,0)</f>
        <v>1</v>
      </c>
      <c r="AA597" s="86">
        <f t="shared" si="21"/>
        <v>21.65</v>
      </c>
    </row>
    <row r="598" spans="2:27" x14ac:dyDescent="0.25">
      <c r="B598" s="7">
        <v>593</v>
      </c>
      <c r="C598" s="7" t="s">
        <v>1709</v>
      </c>
      <c r="D598" s="7" t="s">
        <v>1710</v>
      </c>
      <c r="E598" s="7" t="s">
        <v>1711</v>
      </c>
      <c r="F598" s="7" t="s">
        <v>1132</v>
      </c>
      <c r="G598" s="7" t="s">
        <v>34</v>
      </c>
      <c r="H598" s="7" t="s">
        <v>83</v>
      </c>
      <c r="I598" s="7" t="s">
        <v>84</v>
      </c>
      <c r="J598" s="7" t="s">
        <v>619</v>
      </c>
      <c r="K598" s="7" t="s">
        <v>624</v>
      </c>
      <c r="L598" s="7" t="s">
        <v>5</v>
      </c>
      <c r="M598" s="13">
        <v>42142</v>
      </c>
      <c r="N598" s="13">
        <v>49460</v>
      </c>
      <c r="O598" s="7">
        <v>1</v>
      </c>
      <c r="P598" s="14">
        <v>20</v>
      </c>
      <c r="Q598" s="14">
        <v>52.38</v>
      </c>
      <c r="R598" s="15">
        <v>0.298972603</v>
      </c>
      <c r="S598" s="7" t="s">
        <v>39</v>
      </c>
      <c r="T598" s="7" t="s">
        <v>39</v>
      </c>
      <c r="U598" s="16" t="s">
        <v>39</v>
      </c>
      <c r="V598" s="16" t="s">
        <v>621</v>
      </c>
      <c r="W598" s="16" t="s">
        <v>84</v>
      </c>
      <c r="X598" s="17">
        <v>1</v>
      </c>
      <c r="Y598" s="84">
        <f t="shared" si="20"/>
        <v>73050</v>
      </c>
      <c r="Z598" s="75">
        <f>IF(IFERROR(MATCH(E598,CONV_CAISO_Gen_List!C:C,0),FALSE),1,0)</f>
        <v>1</v>
      </c>
      <c r="AA598" s="86">
        <f t="shared" si="21"/>
        <v>52.38</v>
      </c>
    </row>
    <row r="599" spans="2:27" x14ac:dyDescent="0.25">
      <c r="B599" s="7">
        <v>594</v>
      </c>
      <c r="C599" s="7" t="s">
        <v>1712</v>
      </c>
      <c r="D599" s="7" t="s">
        <v>1713</v>
      </c>
      <c r="E599" s="7" t="s">
        <v>1714</v>
      </c>
      <c r="F599" s="7" t="s">
        <v>1132</v>
      </c>
      <c r="G599" s="7" t="s">
        <v>34</v>
      </c>
      <c r="H599" s="7" t="s">
        <v>179</v>
      </c>
      <c r="I599" s="7" t="s">
        <v>180</v>
      </c>
      <c r="J599" s="7" t="s">
        <v>619</v>
      </c>
      <c r="K599" s="7" t="s">
        <v>624</v>
      </c>
      <c r="L599" s="7" t="s">
        <v>5</v>
      </c>
      <c r="M599" s="13">
        <v>42087</v>
      </c>
      <c r="N599" s="13">
        <v>49399</v>
      </c>
      <c r="O599" s="7">
        <v>1</v>
      </c>
      <c r="P599" s="14">
        <v>20</v>
      </c>
      <c r="Q599" s="14">
        <v>50.25</v>
      </c>
      <c r="R599" s="15">
        <v>0.28681506800000001</v>
      </c>
      <c r="S599" s="7" t="s">
        <v>39</v>
      </c>
      <c r="T599" s="7" t="s">
        <v>39</v>
      </c>
      <c r="U599" s="16" t="s">
        <v>39</v>
      </c>
      <c r="V599" s="16" t="s">
        <v>621</v>
      </c>
      <c r="W599" s="16" t="s">
        <v>181</v>
      </c>
      <c r="X599" s="17">
        <v>1</v>
      </c>
      <c r="Y599" s="84">
        <f t="shared" si="20"/>
        <v>73050</v>
      </c>
      <c r="Z599" s="75">
        <f>IF(IFERROR(MATCH(E599,CONV_CAISO_Gen_List!C:C,0),FALSE),1,0)</f>
        <v>1</v>
      </c>
      <c r="AA599" s="86">
        <f t="shared" si="21"/>
        <v>50.25</v>
      </c>
    </row>
    <row r="600" spans="2:27" x14ac:dyDescent="0.25">
      <c r="B600" s="7">
        <v>595</v>
      </c>
      <c r="C600" s="7" t="s">
        <v>1715</v>
      </c>
      <c r="D600" s="7" t="s">
        <v>1716</v>
      </c>
      <c r="E600" s="7" t="s">
        <v>1717</v>
      </c>
      <c r="F600" s="7" t="s">
        <v>1132</v>
      </c>
      <c r="G600" s="7" t="s">
        <v>34</v>
      </c>
      <c r="H600" s="7" t="s">
        <v>94</v>
      </c>
      <c r="I600" s="7" t="s">
        <v>95</v>
      </c>
      <c r="J600" s="7" t="s">
        <v>619</v>
      </c>
      <c r="K600" s="7" t="s">
        <v>624</v>
      </c>
      <c r="L600" s="7" t="s">
        <v>5</v>
      </c>
      <c r="M600" s="13">
        <v>42383</v>
      </c>
      <c r="N600" s="13">
        <v>49687</v>
      </c>
      <c r="O600" s="7">
        <v>1</v>
      </c>
      <c r="P600" s="14">
        <v>2</v>
      </c>
      <c r="Q600" s="14">
        <v>6.4672159999999996</v>
      </c>
      <c r="R600" s="15">
        <v>0.36913333300000001</v>
      </c>
      <c r="S600" s="7" t="s">
        <v>39</v>
      </c>
      <c r="T600" s="7" t="s">
        <v>39</v>
      </c>
      <c r="U600" s="16" t="s">
        <v>39</v>
      </c>
      <c r="V600" s="16" t="s">
        <v>621</v>
      </c>
      <c r="W600" s="16" t="s">
        <v>95</v>
      </c>
      <c r="X600" s="17">
        <v>1</v>
      </c>
      <c r="Y600" s="84">
        <f t="shared" si="20"/>
        <v>73050</v>
      </c>
      <c r="Z600" s="75">
        <f>IF(IFERROR(MATCH(E600,CONV_CAISO_Gen_List!C:C,0),FALSE),1,0)</f>
        <v>1</v>
      </c>
      <c r="AA600" s="86">
        <f t="shared" si="21"/>
        <v>6.4672159999999996</v>
      </c>
    </row>
    <row r="601" spans="2:27" x14ac:dyDescent="0.25">
      <c r="B601" s="7">
        <v>596</v>
      </c>
      <c r="C601" s="7" t="s">
        <v>1718</v>
      </c>
      <c r="D601" s="7" t="s">
        <v>1719</v>
      </c>
      <c r="E601" s="7" t="s">
        <v>1720</v>
      </c>
      <c r="F601" s="7" t="s">
        <v>1132</v>
      </c>
      <c r="G601" s="7" t="s">
        <v>34</v>
      </c>
      <c r="H601" s="7" t="s">
        <v>134</v>
      </c>
      <c r="I601" s="7" t="s">
        <v>84</v>
      </c>
      <c r="J601" s="7" t="s">
        <v>619</v>
      </c>
      <c r="K601" s="7" t="s">
        <v>620</v>
      </c>
      <c r="L601" s="7" t="s">
        <v>5</v>
      </c>
      <c r="M601" s="13">
        <v>41992</v>
      </c>
      <c r="N601" s="13">
        <v>49296</v>
      </c>
      <c r="O601" s="7">
        <v>1</v>
      </c>
      <c r="P601" s="14">
        <v>19</v>
      </c>
      <c r="Q601" s="14">
        <v>47.39</v>
      </c>
      <c r="R601" s="15">
        <v>0.28472722900000003</v>
      </c>
      <c r="S601" s="7" t="s">
        <v>39</v>
      </c>
      <c r="T601" s="7" t="s">
        <v>39</v>
      </c>
      <c r="U601" s="16" t="s">
        <v>39</v>
      </c>
      <c r="V601" s="16" t="s">
        <v>621</v>
      </c>
      <c r="W601" s="16" t="s">
        <v>84</v>
      </c>
      <c r="X601" s="17">
        <v>1</v>
      </c>
      <c r="Y601" s="84">
        <f t="shared" si="20"/>
        <v>73050</v>
      </c>
      <c r="Z601" s="75">
        <f>IF(IFERROR(MATCH(E601,CONV_CAISO_Gen_List!C:C,0),FALSE),1,0)</f>
        <v>1</v>
      </c>
      <c r="AA601" s="86">
        <f t="shared" si="21"/>
        <v>47.39</v>
      </c>
    </row>
    <row r="602" spans="2:27" x14ac:dyDescent="0.25">
      <c r="B602" s="7">
        <v>597</v>
      </c>
      <c r="C602" s="7" t="s">
        <v>1721</v>
      </c>
      <c r="D602" s="7" t="s">
        <v>1722</v>
      </c>
      <c r="E602" s="7"/>
      <c r="F602" s="7" t="s">
        <v>1132</v>
      </c>
      <c r="G602" s="7" t="s">
        <v>34</v>
      </c>
      <c r="H602" s="7" t="s">
        <v>364</v>
      </c>
      <c r="I602" s="7" t="s">
        <v>84</v>
      </c>
      <c r="J602" s="7" t="s">
        <v>619</v>
      </c>
      <c r="K602" s="7" t="s">
        <v>620</v>
      </c>
      <c r="L602" s="7" t="s">
        <v>5</v>
      </c>
      <c r="M602" s="13">
        <v>41851</v>
      </c>
      <c r="N602" s="13">
        <v>49157</v>
      </c>
      <c r="O602" s="7">
        <v>1</v>
      </c>
      <c r="P602" s="14">
        <v>1.5</v>
      </c>
      <c r="Q602" s="14">
        <v>3.02</v>
      </c>
      <c r="R602" s="15">
        <v>0.22983257200000001</v>
      </c>
      <c r="S602" s="7" t="s">
        <v>39</v>
      </c>
      <c r="T602" s="7" t="s">
        <v>39</v>
      </c>
      <c r="U602" s="16" t="s">
        <v>39</v>
      </c>
      <c r="V602" s="16" t="s">
        <v>621</v>
      </c>
      <c r="W602" s="16" t="s">
        <v>84</v>
      </c>
      <c r="X602" s="17">
        <v>1</v>
      </c>
      <c r="Y602" s="84">
        <f t="shared" si="20"/>
        <v>73050</v>
      </c>
      <c r="Z602" s="75">
        <f>IF(IFERROR(MATCH(E602,CONV_CAISO_Gen_List!C:C,0),FALSE),1,0)</f>
        <v>0</v>
      </c>
      <c r="AA602" s="86">
        <f t="shared" si="21"/>
        <v>3.02</v>
      </c>
    </row>
    <row r="603" spans="2:27" x14ac:dyDescent="0.25">
      <c r="B603" s="7">
        <v>598</v>
      </c>
      <c r="C603" s="7" t="s">
        <v>1723</v>
      </c>
      <c r="D603" s="7" t="s">
        <v>1724</v>
      </c>
      <c r="E603" s="7"/>
      <c r="F603" s="7" t="s">
        <v>1132</v>
      </c>
      <c r="G603" s="7" t="s">
        <v>34</v>
      </c>
      <c r="H603" s="7" t="s">
        <v>364</v>
      </c>
      <c r="I603" s="7" t="s">
        <v>84</v>
      </c>
      <c r="J603" s="7" t="s">
        <v>619</v>
      </c>
      <c r="K603" s="7" t="s">
        <v>620</v>
      </c>
      <c r="L603" s="7" t="s">
        <v>5</v>
      </c>
      <c r="M603" s="13">
        <v>41845</v>
      </c>
      <c r="N603" s="13">
        <v>49157</v>
      </c>
      <c r="O603" s="7">
        <v>1</v>
      </c>
      <c r="P603" s="14">
        <v>1.5</v>
      </c>
      <c r="Q603" s="14">
        <v>3.02</v>
      </c>
      <c r="R603" s="15">
        <v>0.22983257200000001</v>
      </c>
      <c r="S603" s="7" t="s">
        <v>39</v>
      </c>
      <c r="T603" s="7" t="s">
        <v>39</v>
      </c>
      <c r="U603" s="16" t="s">
        <v>39</v>
      </c>
      <c r="V603" s="16" t="s">
        <v>621</v>
      </c>
      <c r="W603" s="16" t="s">
        <v>84</v>
      </c>
      <c r="X603" s="17">
        <v>1</v>
      </c>
      <c r="Y603" s="84">
        <f t="shared" si="20"/>
        <v>73050</v>
      </c>
      <c r="Z603" s="75">
        <f>IF(IFERROR(MATCH(E603,CONV_CAISO_Gen_List!C:C,0),FALSE),1,0)</f>
        <v>0</v>
      </c>
      <c r="AA603" s="86">
        <f t="shared" si="21"/>
        <v>3.02</v>
      </c>
    </row>
    <row r="604" spans="2:27" x14ac:dyDescent="0.25">
      <c r="B604" s="7">
        <v>599</v>
      </c>
      <c r="C604" s="7" t="s">
        <v>1725</v>
      </c>
      <c r="D604" s="7" t="s">
        <v>1726</v>
      </c>
      <c r="E604" s="7"/>
      <c r="F604" s="7" t="s">
        <v>1132</v>
      </c>
      <c r="G604" s="7" t="s">
        <v>34</v>
      </c>
      <c r="H604" s="7" t="s">
        <v>364</v>
      </c>
      <c r="I604" s="7" t="s">
        <v>84</v>
      </c>
      <c r="J604" s="7" t="s">
        <v>619</v>
      </c>
      <c r="K604" s="7" t="s">
        <v>620</v>
      </c>
      <c r="L604" s="7" t="s">
        <v>5</v>
      </c>
      <c r="M604" s="13">
        <v>41845</v>
      </c>
      <c r="N604" s="13">
        <v>49157</v>
      </c>
      <c r="O604" s="7">
        <v>1</v>
      </c>
      <c r="P604" s="14">
        <v>1.5</v>
      </c>
      <c r="Q604" s="14">
        <v>3.02</v>
      </c>
      <c r="R604" s="15">
        <v>0.22983257200000001</v>
      </c>
      <c r="S604" s="7" t="s">
        <v>39</v>
      </c>
      <c r="T604" s="7" t="s">
        <v>39</v>
      </c>
      <c r="U604" s="16" t="s">
        <v>39</v>
      </c>
      <c r="V604" s="16" t="s">
        <v>621</v>
      </c>
      <c r="W604" s="16" t="s">
        <v>84</v>
      </c>
      <c r="X604" s="17">
        <v>1</v>
      </c>
      <c r="Y604" s="84">
        <f t="shared" si="20"/>
        <v>73050</v>
      </c>
      <c r="Z604" s="75">
        <f>IF(IFERROR(MATCH(E604,CONV_CAISO_Gen_List!C:C,0),FALSE),1,0)</f>
        <v>0</v>
      </c>
      <c r="AA604" s="86">
        <f t="shared" si="21"/>
        <v>3.02</v>
      </c>
    </row>
    <row r="605" spans="2:27" x14ac:dyDescent="0.25">
      <c r="B605" s="7">
        <v>600</v>
      </c>
      <c r="C605" s="7" t="s">
        <v>1727</v>
      </c>
      <c r="D605" s="7" t="s">
        <v>1728</v>
      </c>
      <c r="E605" s="7"/>
      <c r="F605" s="7" t="s">
        <v>1132</v>
      </c>
      <c r="G605" s="7" t="s">
        <v>34</v>
      </c>
      <c r="H605" s="7" t="s">
        <v>849</v>
      </c>
      <c r="I605" s="7" t="s">
        <v>1150</v>
      </c>
      <c r="J605" s="7" t="s">
        <v>619</v>
      </c>
      <c r="K605" s="7" t="s">
        <v>1387</v>
      </c>
      <c r="L605" s="7" t="s">
        <v>5</v>
      </c>
      <c r="M605" s="13">
        <v>41379</v>
      </c>
      <c r="N605" s="13">
        <v>48699</v>
      </c>
      <c r="O605" s="7">
        <v>1</v>
      </c>
      <c r="P605" s="14">
        <v>0.999</v>
      </c>
      <c r="Q605" s="14">
        <v>1.95</v>
      </c>
      <c r="R605" s="15">
        <v>0.222825565</v>
      </c>
      <c r="S605" s="7" t="s">
        <v>39</v>
      </c>
      <c r="T605" s="7" t="s">
        <v>39</v>
      </c>
      <c r="U605" s="16" t="s">
        <v>39</v>
      </c>
      <c r="V605" s="16" t="s">
        <v>621</v>
      </c>
      <c r="W605" s="16" t="s">
        <v>41</v>
      </c>
      <c r="X605" s="17">
        <v>1</v>
      </c>
      <c r="Y605" s="84">
        <f t="shared" si="20"/>
        <v>73050</v>
      </c>
      <c r="Z605" s="75">
        <f>IF(IFERROR(MATCH(E605,CONV_CAISO_Gen_List!C:C,0),FALSE),1,0)</f>
        <v>0</v>
      </c>
      <c r="AA605" s="86">
        <f t="shared" si="21"/>
        <v>1.95</v>
      </c>
    </row>
    <row r="606" spans="2:27" x14ac:dyDescent="0.25">
      <c r="B606" s="7">
        <v>601</v>
      </c>
      <c r="C606" s="7" t="s">
        <v>1729</v>
      </c>
      <c r="D606" s="7" t="s">
        <v>1730</v>
      </c>
      <c r="E606" s="7" t="s">
        <v>1731</v>
      </c>
      <c r="F606" s="7" t="s">
        <v>1132</v>
      </c>
      <c r="G606" s="7" t="s">
        <v>34</v>
      </c>
      <c r="H606" s="7" t="s">
        <v>715</v>
      </c>
      <c r="I606" s="7" t="s">
        <v>934</v>
      </c>
      <c r="J606" s="7" t="s">
        <v>619</v>
      </c>
      <c r="K606" s="7" t="s">
        <v>1387</v>
      </c>
      <c r="L606" s="7" t="s">
        <v>5</v>
      </c>
      <c r="M606" s="13">
        <v>41857</v>
      </c>
      <c r="N606" s="13">
        <v>49187</v>
      </c>
      <c r="O606" s="7">
        <v>1</v>
      </c>
      <c r="P606" s="14">
        <v>1.5</v>
      </c>
      <c r="Q606" s="14">
        <v>3.3</v>
      </c>
      <c r="R606" s="15">
        <v>0.25114155300000002</v>
      </c>
      <c r="S606" s="7" t="s">
        <v>39</v>
      </c>
      <c r="T606" s="7" t="s">
        <v>39</v>
      </c>
      <c r="U606" s="16" t="s">
        <v>39</v>
      </c>
      <c r="V606" s="16" t="s">
        <v>621</v>
      </c>
      <c r="W606" s="16" t="s">
        <v>292</v>
      </c>
      <c r="X606" s="17">
        <v>1</v>
      </c>
      <c r="Y606" s="84">
        <f t="shared" si="20"/>
        <v>73050</v>
      </c>
      <c r="Z606" s="75">
        <f>IF(IFERROR(MATCH(E606,CONV_CAISO_Gen_List!C:C,0),FALSE),1,0)</f>
        <v>1</v>
      </c>
      <c r="AA606" s="86">
        <f t="shared" si="21"/>
        <v>3.3</v>
      </c>
    </row>
    <row r="607" spans="2:27" x14ac:dyDescent="0.25">
      <c r="B607" s="7">
        <v>602</v>
      </c>
      <c r="C607" s="7" t="s">
        <v>1732</v>
      </c>
      <c r="D607" s="7" t="s">
        <v>1733</v>
      </c>
      <c r="E607" s="7" t="s">
        <v>1734</v>
      </c>
      <c r="F607" s="7" t="s">
        <v>1132</v>
      </c>
      <c r="G607" s="7" t="s">
        <v>34</v>
      </c>
      <c r="H607" s="7" t="s">
        <v>715</v>
      </c>
      <c r="I607" s="7" t="s">
        <v>291</v>
      </c>
      <c r="J607" s="7" t="s">
        <v>619</v>
      </c>
      <c r="K607" s="7" t="s">
        <v>1387</v>
      </c>
      <c r="L607" s="7" t="s">
        <v>5</v>
      </c>
      <c r="M607" s="13">
        <v>41628</v>
      </c>
      <c r="N607" s="13">
        <v>48932</v>
      </c>
      <c r="O607" s="7">
        <v>1</v>
      </c>
      <c r="P607" s="14">
        <v>1.3</v>
      </c>
      <c r="Q607" s="14">
        <v>2.06</v>
      </c>
      <c r="R607" s="15">
        <v>0.18089216699999999</v>
      </c>
      <c r="S607" s="7" t="s">
        <v>39</v>
      </c>
      <c r="T607" s="7" t="s">
        <v>39</v>
      </c>
      <c r="U607" s="16" t="s">
        <v>39</v>
      </c>
      <c r="V607" s="16" t="s">
        <v>621</v>
      </c>
      <c r="W607" s="16" t="s">
        <v>292</v>
      </c>
      <c r="X607" s="17">
        <v>1</v>
      </c>
      <c r="Y607" s="84">
        <f t="shared" si="20"/>
        <v>73050</v>
      </c>
      <c r="Z607" s="75">
        <f>IF(IFERROR(MATCH(E607,CONV_CAISO_Gen_List!C:C,0),FALSE),1,0)</f>
        <v>1</v>
      </c>
      <c r="AA607" s="86">
        <f t="shared" si="21"/>
        <v>2.06</v>
      </c>
    </row>
    <row r="608" spans="2:27" x14ac:dyDescent="0.25">
      <c r="B608" s="7">
        <v>603</v>
      </c>
      <c r="C608" s="7" t="s">
        <v>1735</v>
      </c>
      <c r="D608" s="7" t="s">
        <v>1736</v>
      </c>
      <c r="E608" s="7" t="s">
        <v>1737</v>
      </c>
      <c r="F608" s="7" t="s">
        <v>1132</v>
      </c>
      <c r="G608" s="7" t="s">
        <v>34</v>
      </c>
      <c r="H608" s="7" t="s">
        <v>715</v>
      </c>
      <c r="I608" s="7" t="s">
        <v>291</v>
      </c>
      <c r="J608" s="7" t="s">
        <v>619</v>
      </c>
      <c r="K608" s="7" t="s">
        <v>1387</v>
      </c>
      <c r="L608" s="7" t="s">
        <v>5</v>
      </c>
      <c r="M608" s="13">
        <v>41628</v>
      </c>
      <c r="N608" s="13">
        <v>48932</v>
      </c>
      <c r="O608" s="7">
        <v>1</v>
      </c>
      <c r="P608" s="14">
        <v>2</v>
      </c>
      <c r="Q608" s="14">
        <v>3.13</v>
      </c>
      <c r="R608" s="15">
        <v>0.178652968</v>
      </c>
      <c r="S608" s="7" t="s">
        <v>39</v>
      </c>
      <c r="T608" s="7" t="s">
        <v>39</v>
      </c>
      <c r="U608" s="16" t="s">
        <v>39</v>
      </c>
      <c r="V608" s="16" t="s">
        <v>621</v>
      </c>
      <c r="W608" s="16" t="s">
        <v>292</v>
      </c>
      <c r="X608" s="17">
        <v>1</v>
      </c>
      <c r="Y608" s="84">
        <f t="shared" si="20"/>
        <v>73050</v>
      </c>
      <c r="Z608" s="75">
        <f>IF(IFERROR(MATCH(E608,CONV_CAISO_Gen_List!C:C,0),FALSE),1,0)</f>
        <v>1</v>
      </c>
      <c r="AA608" s="86">
        <f t="shared" si="21"/>
        <v>3.13</v>
      </c>
    </row>
    <row r="609" spans="2:27" x14ac:dyDescent="0.25">
      <c r="B609" s="7">
        <v>604</v>
      </c>
      <c r="C609" s="7" t="s">
        <v>1738</v>
      </c>
      <c r="D609" s="7" t="s">
        <v>1739</v>
      </c>
      <c r="E609" s="7"/>
      <c r="F609" s="7" t="s">
        <v>1132</v>
      </c>
      <c r="G609" s="7" t="s">
        <v>34</v>
      </c>
      <c r="H609" s="7" t="s">
        <v>715</v>
      </c>
      <c r="I609" s="7" t="s">
        <v>291</v>
      </c>
      <c r="J609" s="7" t="s">
        <v>619</v>
      </c>
      <c r="K609" s="7" t="s">
        <v>624</v>
      </c>
      <c r="L609" s="7" t="s">
        <v>5</v>
      </c>
      <c r="M609" s="13">
        <v>41914</v>
      </c>
      <c r="N609" s="13">
        <v>49248</v>
      </c>
      <c r="O609" s="7">
        <v>1</v>
      </c>
      <c r="P609" s="14">
        <v>1.5</v>
      </c>
      <c r="Q609" s="14">
        <v>4.0599999999999996</v>
      </c>
      <c r="R609" s="15">
        <v>0.308980213</v>
      </c>
      <c r="S609" s="7" t="s">
        <v>39</v>
      </c>
      <c r="T609" s="7" t="s">
        <v>39</v>
      </c>
      <c r="U609" s="16" t="s">
        <v>39</v>
      </c>
      <c r="V609" s="16" t="s">
        <v>621</v>
      </c>
      <c r="W609" s="16" t="s">
        <v>292</v>
      </c>
      <c r="X609" s="17">
        <v>1</v>
      </c>
      <c r="Y609" s="84">
        <f t="shared" si="20"/>
        <v>73050</v>
      </c>
      <c r="Z609" s="75">
        <f>IF(IFERROR(MATCH(E609,CONV_CAISO_Gen_List!C:C,0),FALSE),1,0)</f>
        <v>0</v>
      </c>
      <c r="AA609" s="86">
        <f t="shared" si="21"/>
        <v>4.0599999999999996</v>
      </c>
    </row>
    <row r="610" spans="2:27" x14ac:dyDescent="0.25">
      <c r="B610" s="7">
        <v>605</v>
      </c>
      <c r="C610" s="7" t="s">
        <v>1740</v>
      </c>
      <c r="D610" s="7" t="s">
        <v>1741</v>
      </c>
      <c r="E610" s="7"/>
      <c r="F610" s="7" t="s">
        <v>1132</v>
      </c>
      <c r="G610" s="7" t="s">
        <v>34</v>
      </c>
      <c r="H610" s="7" t="s">
        <v>715</v>
      </c>
      <c r="I610" s="7" t="s">
        <v>291</v>
      </c>
      <c r="J610" s="7" t="s">
        <v>619</v>
      </c>
      <c r="K610" s="7" t="s">
        <v>624</v>
      </c>
      <c r="L610" s="7" t="s">
        <v>5</v>
      </c>
      <c r="M610" s="13">
        <v>41914</v>
      </c>
      <c r="N610" s="13">
        <v>49248</v>
      </c>
      <c r="O610" s="7">
        <v>1</v>
      </c>
      <c r="P610" s="14">
        <v>1</v>
      </c>
      <c r="Q610" s="14">
        <v>2.74</v>
      </c>
      <c r="R610" s="15">
        <v>0.312785388</v>
      </c>
      <c r="S610" s="7" t="s">
        <v>39</v>
      </c>
      <c r="T610" s="7" t="s">
        <v>39</v>
      </c>
      <c r="U610" s="16" t="s">
        <v>39</v>
      </c>
      <c r="V610" s="16" t="s">
        <v>621</v>
      </c>
      <c r="W610" s="16" t="s">
        <v>292</v>
      </c>
      <c r="X610" s="17">
        <v>1</v>
      </c>
      <c r="Y610" s="84">
        <f t="shared" si="20"/>
        <v>73050</v>
      </c>
      <c r="Z610" s="75">
        <f>IF(IFERROR(MATCH(E610,CONV_CAISO_Gen_List!C:C,0),FALSE),1,0)</f>
        <v>0</v>
      </c>
      <c r="AA610" s="86">
        <f t="shared" si="21"/>
        <v>2.74</v>
      </c>
    </row>
    <row r="611" spans="2:27" x14ac:dyDescent="0.25">
      <c r="B611" s="7">
        <v>606</v>
      </c>
      <c r="C611" s="7" t="s">
        <v>1742</v>
      </c>
      <c r="D611" s="7" t="s">
        <v>1743</v>
      </c>
      <c r="E611" s="7"/>
      <c r="F611" s="7" t="s">
        <v>1132</v>
      </c>
      <c r="G611" s="7" t="s">
        <v>34</v>
      </c>
      <c r="H611" s="7" t="s">
        <v>715</v>
      </c>
      <c r="I611" s="7" t="s">
        <v>934</v>
      </c>
      <c r="J611" s="7" t="s">
        <v>619</v>
      </c>
      <c r="K611" s="7" t="s">
        <v>620</v>
      </c>
      <c r="L611" s="7" t="s">
        <v>5</v>
      </c>
      <c r="M611" s="13">
        <v>41958</v>
      </c>
      <c r="N611" s="13">
        <v>49035</v>
      </c>
      <c r="O611" s="7">
        <v>1</v>
      </c>
      <c r="P611" s="14">
        <v>1.5</v>
      </c>
      <c r="Q611" s="14">
        <v>3.97</v>
      </c>
      <c r="R611" s="15">
        <v>0.30213089799999998</v>
      </c>
      <c r="S611" s="7" t="s">
        <v>39</v>
      </c>
      <c r="T611" s="7" t="s">
        <v>39</v>
      </c>
      <c r="U611" s="16" t="s">
        <v>39</v>
      </c>
      <c r="V611" s="16" t="s">
        <v>621</v>
      </c>
      <c r="W611" s="16" t="s">
        <v>292</v>
      </c>
      <c r="X611" s="17">
        <v>1</v>
      </c>
      <c r="Y611" s="84">
        <f t="shared" si="20"/>
        <v>73050</v>
      </c>
      <c r="Z611" s="75">
        <f>IF(IFERROR(MATCH(E611,CONV_CAISO_Gen_List!C:C,0),FALSE),1,0)</f>
        <v>0</v>
      </c>
      <c r="AA611" s="86">
        <f t="shared" si="21"/>
        <v>3.97</v>
      </c>
    </row>
    <row r="612" spans="2:27" x14ac:dyDescent="0.25">
      <c r="B612" s="7">
        <v>607</v>
      </c>
      <c r="C612" s="7" t="s">
        <v>1744</v>
      </c>
      <c r="D612" s="7" t="s">
        <v>1745</v>
      </c>
      <c r="E612" s="7"/>
      <c r="F612" s="7" t="s">
        <v>1132</v>
      </c>
      <c r="G612" s="7" t="s">
        <v>34</v>
      </c>
      <c r="H612" s="7" t="s">
        <v>715</v>
      </c>
      <c r="I612" s="7" t="s">
        <v>934</v>
      </c>
      <c r="J612" s="7" t="s">
        <v>619</v>
      </c>
      <c r="K612" s="7" t="s">
        <v>620</v>
      </c>
      <c r="L612" s="7" t="s">
        <v>5</v>
      </c>
      <c r="M612" s="13">
        <v>41958</v>
      </c>
      <c r="N612" s="13">
        <v>49035</v>
      </c>
      <c r="O612" s="7">
        <v>1</v>
      </c>
      <c r="P612" s="14">
        <v>1.5</v>
      </c>
      <c r="Q612" s="14">
        <v>3.97</v>
      </c>
      <c r="R612" s="15">
        <v>0.30213089799999998</v>
      </c>
      <c r="S612" s="7" t="s">
        <v>39</v>
      </c>
      <c r="T612" s="7" t="s">
        <v>39</v>
      </c>
      <c r="U612" s="16" t="s">
        <v>39</v>
      </c>
      <c r="V612" s="16" t="s">
        <v>621</v>
      </c>
      <c r="W612" s="16" t="s">
        <v>292</v>
      </c>
      <c r="X612" s="17">
        <v>1</v>
      </c>
      <c r="Y612" s="84">
        <f t="shared" si="20"/>
        <v>73050</v>
      </c>
      <c r="Z612" s="75">
        <f>IF(IFERROR(MATCH(E612,CONV_CAISO_Gen_List!C:C,0),FALSE),1,0)</f>
        <v>0</v>
      </c>
      <c r="AA612" s="86">
        <f t="shared" si="21"/>
        <v>3.97</v>
      </c>
    </row>
    <row r="613" spans="2:27" x14ac:dyDescent="0.25">
      <c r="B613" s="7">
        <v>608</v>
      </c>
      <c r="C613" s="7" t="s">
        <v>1746</v>
      </c>
      <c r="D613" s="7" t="s">
        <v>1747</v>
      </c>
      <c r="E613" s="7"/>
      <c r="F613" s="7" t="s">
        <v>1132</v>
      </c>
      <c r="G613" s="7" t="s">
        <v>34</v>
      </c>
      <c r="H613" s="7" t="s">
        <v>715</v>
      </c>
      <c r="I613" s="7" t="s">
        <v>934</v>
      </c>
      <c r="J613" s="7" t="s">
        <v>619</v>
      </c>
      <c r="K613" s="7" t="s">
        <v>620</v>
      </c>
      <c r="L613" s="7" t="s">
        <v>5</v>
      </c>
      <c r="M613" s="13">
        <v>41958</v>
      </c>
      <c r="N613" s="13">
        <v>49035</v>
      </c>
      <c r="O613" s="7">
        <v>1</v>
      </c>
      <c r="P613" s="14">
        <v>1.5</v>
      </c>
      <c r="Q613" s="14">
        <v>3.97</v>
      </c>
      <c r="R613" s="15">
        <v>0.30213089799999998</v>
      </c>
      <c r="S613" s="7" t="s">
        <v>39</v>
      </c>
      <c r="T613" s="7" t="s">
        <v>39</v>
      </c>
      <c r="U613" s="16" t="s">
        <v>39</v>
      </c>
      <c r="V613" s="16" t="s">
        <v>621</v>
      </c>
      <c r="W613" s="16" t="s">
        <v>292</v>
      </c>
      <c r="X613" s="17">
        <v>1</v>
      </c>
      <c r="Y613" s="84">
        <f t="shared" si="20"/>
        <v>73050</v>
      </c>
      <c r="Z613" s="75">
        <f>IF(IFERROR(MATCH(E613,CONV_CAISO_Gen_List!C:C,0),FALSE),1,0)</f>
        <v>0</v>
      </c>
      <c r="AA613" s="86">
        <f t="shared" si="21"/>
        <v>3.97</v>
      </c>
    </row>
    <row r="614" spans="2:27" x14ac:dyDescent="0.25">
      <c r="B614" s="7">
        <v>609</v>
      </c>
      <c r="C614" s="7" t="s">
        <v>1748</v>
      </c>
      <c r="D614" s="7" t="s">
        <v>1749</v>
      </c>
      <c r="E614" s="7"/>
      <c r="F614" s="7" t="s">
        <v>1132</v>
      </c>
      <c r="G614" s="7" t="s">
        <v>34</v>
      </c>
      <c r="H614" s="7" t="s">
        <v>628</v>
      </c>
      <c r="I614" s="7" t="s">
        <v>84</v>
      </c>
      <c r="J614" s="7" t="s">
        <v>619</v>
      </c>
      <c r="K614" s="7" t="s">
        <v>620</v>
      </c>
      <c r="L614" s="7" t="s">
        <v>5</v>
      </c>
      <c r="M614" s="13">
        <v>41880</v>
      </c>
      <c r="N614" s="13">
        <v>49188</v>
      </c>
      <c r="O614" s="7">
        <v>1</v>
      </c>
      <c r="P614" s="14">
        <v>1.5</v>
      </c>
      <c r="Q614" s="14">
        <v>3.02</v>
      </c>
      <c r="R614" s="15">
        <v>0.22983257200000001</v>
      </c>
      <c r="S614" s="7" t="s">
        <v>39</v>
      </c>
      <c r="T614" s="7" t="s">
        <v>39</v>
      </c>
      <c r="U614" s="16" t="s">
        <v>39</v>
      </c>
      <c r="V614" s="16" t="s">
        <v>621</v>
      </c>
      <c r="W614" s="16" t="s">
        <v>84</v>
      </c>
      <c r="X614" s="17">
        <v>1</v>
      </c>
      <c r="Y614" s="84">
        <f t="shared" si="20"/>
        <v>73050</v>
      </c>
      <c r="Z614" s="75">
        <f>IF(IFERROR(MATCH(E614,CONV_CAISO_Gen_List!C:C,0),FALSE),1,0)</f>
        <v>0</v>
      </c>
      <c r="AA614" s="86">
        <f t="shared" si="21"/>
        <v>3.02</v>
      </c>
    </row>
    <row r="615" spans="2:27" x14ac:dyDescent="0.25">
      <c r="B615" s="7">
        <v>610</v>
      </c>
      <c r="C615" s="7" t="s">
        <v>1750</v>
      </c>
      <c r="D615" s="7" t="s">
        <v>1751</v>
      </c>
      <c r="E615" s="7"/>
      <c r="F615" s="7" t="s">
        <v>1132</v>
      </c>
      <c r="G615" s="7" t="s">
        <v>34</v>
      </c>
      <c r="H615" s="7" t="s">
        <v>628</v>
      </c>
      <c r="I615" s="7" t="s">
        <v>84</v>
      </c>
      <c r="J615" s="7" t="s">
        <v>619</v>
      </c>
      <c r="K615" s="7" t="s">
        <v>620</v>
      </c>
      <c r="L615" s="7" t="s">
        <v>5</v>
      </c>
      <c r="M615" s="13">
        <v>41880</v>
      </c>
      <c r="N615" s="13">
        <v>49188</v>
      </c>
      <c r="O615" s="7">
        <v>1</v>
      </c>
      <c r="P615" s="14">
        <v>1.5</v>
      </c>
      <c r="Q615" s="14">
        <v>3.02</v>
      </c>
      <c r="R615" s="15">
        <v>0.22983257200000001</v>
      </c>
      <c r="S615" s="7" t="s">
        <v>39</v>
      </c>
      <c r="T615" s="7" t="s">
        <v>39</v>
      </c>
      <c r="U615" s="16" t="s">
        <v>39</v>
      </c>
      <c r="V615" s="16" t="s">
        <v>621</v>
      </c>
      <c r="W615" s="16" t="s">
        <v>84</v>
      </c>
      <c r="X615" s="17">
        <v>1</v>
      </c>
      <c r="Y615" s="84">
        <f t="shared" si="20"/>
        <v>73050</v>
      </c>
      <c r="Z615" s="75">
        <f>IF(IFERROR(MATCH(E615,CONV_CAISO_Gen_List!C:C,0),FALSE),1,0)</f>
        <v>0</v>
      </c>
      <c r="AA615" s="86">
        <f t="shared" si="21"/>
        <v>3.02</v>
      </c>
    </row>
    <row r="616" spans="2:27" x14ac:dyDescent="0.25">
      <c r="B616" s="7">
        <v>611</v>
      </c>
      <c r="C616" s="7" t="s">
        <v>1752</v>
      </c>
      <c r="D616" s="7" t="s">
        <v>1753</v>
      </c>
      <c r="E616" s="7"/>
      <c r="F616" s="7" t="s">
        <v>1132</v>
      </c>
      <c r="G616" s="7" t="s">
        <v>34</v>
      </c>
      <c r="H616" s="7" t="s">
        <v>715</v>
      </c>
      <c r="I616" s="7" t="s">
        <v>1487</v>
      </c>
      <c r="J616" s="7" t="s">
        <v>619</v>
      </c>
      <c r="K616" s="7" t="s">
        <v>620</v>
      </c>
      <c r="L616" s="7" t="s">
        <v>7</v>
      </c>
      <c r="M616" s="13">
        <v>41980</v>
      </c>
      <c r="N616" s="13">
        <v>49284</v>
      </c>
      <c r="O616" s="7">
        <v>1</v>
      </c>
      <c r="P616" s="14">
        <v>1.5</v>
      </c>
      <c r="Q616" s="14">
        <v>3.6</v>
      </c>
      <c r="R616" s="15">
        <v>0.27397260299999998</v>
      </c>
      <c r="S616" s="7" t="s">
        <v>39</v>
      </c>
      <c r="T616" s="7" t="s">
        <v>39</v>
      </c>
      <c r="U616" s="16" t="s">
        <v>39</v>
      </c>
      <c r="V616" s="16" t="s">
        <v>621</v>
      </c>
      <c r="W616" s="16" t="s">
        <v>1488</v>
      </c>
      <c r="X616" s="17">
        <v>0.84</v>
      </c>
      <c r="Y616" s="84">
        <f t="shared" si="20"/>
        <v>73050</v>
      </c>
      <c r="Z616" s="75">
        <f>IF(IFERROR(MATCH(E616,CONV_CAISO_Gen_List!C:C,0),FALSE),1,0)</f>
        <v>0</v>
      </c>
      <c r="AA616" s="86">
        <f t="shared" si="21"/>
        <v>3.024</v>
      </c>
    </row>
    <row r="617" spans="2:27" x14ac:dyDescent="0.25">
      <c r="B617" s="7">
        <v>612</v>
      </c>
      <c r="C617" s="7" t="s">
        <v>1754</v>
      </c>
      <c r="D617" s="7" t="s">
        <v>1755</v>
      </c>
      <c r="E617" s="7"/>
      <c r="F617" s="7" t="s">
        <v>1132</v>
      </c>
      <c r="G617" s="7" t="s">
        <v>34</v>
      </c>
      <c r="H617" s="7" t="s">
        <v>849</v>
      </c>
      <c r="I617" s="7" t="s">
        <v>1171</v>
      </c>
      <c r="J617" s="7" t="s">
        <v>619</v>
      </c>
      <c r="K617" s="7" t="s">
        <v>624</v>
      </c>
      <c r="L617" s="7" t="s">
        <v>5</v>
      </c>
      <c r="M617" s="13">
        <v>41642</v>
      </c>
      <c r="N617" s="13">
        <v>48792</v>
      </c>
      <c r="O617" s="7">
        <v>1</v>
      </c>
      <c r="P617" s="14">
        <v>1</v>
      </c>
      <c r="Q617" s="14">
        <v>2.57</v>
      </c>
      <c r="R617" s="15">
        <v>0.29337899499999998</v>
      </c>
      <c r="S617" s="7" t="s">
        <v>39</v>
      </c>
      <c r="T617" s="7" t="s">
        <v>39</v>
      </c>
      <c r="U617" s="16" t="s">
        <v>39</v>
      </c>
      <c r="V617" s="16" t="s">
        <v>621</v>
      </c>
      <c r="W617" s="16" t="s">
        <v>851</v>
      </c>
      <c r="X617" s="17">
        <v>1</v>
      </c>
      <c r="Y617" s="84">
        <f t="shared" si="20"/>
        <v>73050</v>
      </c>
      <c r="Z617" s="75">
        <f>IF(IFERROR(MATCH(E617,CONV_CAISO_Gen_List!C:C,0),FALSE),1,0)</f>
        <v>0</v>
      </c>
      <c r="AA617" s="86">
        <f t="shared" si="21"/>
        <v>2.57</v>
      </c>
    </row>
    <row r="618" spans="2:27" x14ac:dyDescent="0.25">
      <c r="B618" s="7">
        <v>613</v>
      </c>
      <c r="C618" s="7" t="s">
        <v>1756</v>
      </c>
      <c r="D618" s="7" t="s">
        <v>1757</v>
      </c>
      <c r="E618" s="7"/>
      <c r="F618" s="7" t="s">
        <v>1132</v>
      </c>
      <c r="G618" s="7" t="s">
        <v>34</v>
      </c>
      <c r="H618" s="7" t="s">
        <v>849</v>
      </c>
      <c r="I618" s="7" t="s">
        <v>1171</v>
      </c>
      <c r="J618" s="7" t="s">
        <v>619</v>
      </c>
      <c r="K618" s="7" t="s">
        <v>624</v>
      </c>
      <c r="L618" s="7" t="s">
        <v>5</v>
      </c>
      <c r="M618" s="13">
        <v>41642</v>
      </c>
      <c r="N618" s="13">
        <v>48792</v>
      </c>
      <c r="O618" s="7">
        <v>1</v>
      </c>
      <c r="P618" s="14">
        <v>1.5</v>
      </c>
      <c r="Q618" s="14">
        <v>3.72</v>
      </c>
      <c r="R618" s="15">
        <v>0.28310502300000001</v>
      </c>
      <c r="S618" s="7" t="s">
        <v>39</v>
      </c>
      <c r="T618" s="7" t="s">
        <v>39</v>
      </c>
      <c r="U618" s="16" t="s">
        <v>39</v>
      </c>
      <c r="V618" s="16" t="s">
        <v>621</v>
      </c>
      <c r="W618" s="16" t="s">
        <v>851</v>
      </c>
      <c r="X618" s="17">
        <v>1</v>
      </c>
      <c r="Y618" s="84">
        <f t="shared" si="20"/>
        <v>73050</v>
      </c>
      <c r="Z618" s="75">
        <f>IF(IFERROR(MATCH(E618,CONV_CAISO_Gen_List!C:C,0),FALSE),1,0)</f>
        <v>0</v>
      </c>
      <c r="AA618" s="86">
        <f t="shared" si="21"/>
        <v>3.72</v>
      </c>
    </row>
    <row r="619" spans="2:27" x14ac:dyDescent="0.25">
      <c r="B619" s="7">
        <v>614</v>
      </c>
      <c r="C619" s="7" t="s">
        <v>1758</v>
      </c>
      <c r="D619" s="7" t="s">
        <v>1759</v>
      </c>
      <c r="E619" s="7"/>
      <c r="F619" s="7" t="s">
        <v>1132</v>
      </c>
      <c r="G619" s="7" t="s">
        <v>34</v>
      </c>
      <c r="H619" s="7" t="s">
        <v>628</v>
      </c>
      <c r="I619" s="7" t="s">
        <v>84</v>
      </c>
      <c r="J619" s="7" t="s">
        <v>619</v>
      </c>
      <c r="K619" s="7" t="s">
        <v>620</v>
      </c>
      <c r="L619" s="7" t="s">
        <v>7</v>
      </c>
      <c r="M619" s="13">
        <v>41988</v>
      </c>
      <c r="N619" s="13">
        <v>48976</v>
      </c>
      <c r="O619" s="7">
        <v>1</v>
      </c>
      <c r="P619" s="14">
        <v>1.5</v>
      </c>
      <c r="Q619" s="14">
        <v>3.24</v>
      </c>
      <c r="R619" s="15">
        <v>0.246575342</v>
      </c>
      <c r="S619" s="7" t="s">
        <v>39</v>
      </c>
      <c r="T619" s="7" t="s">
        <v>39</v>
      </c>
      <c r="U619" s="16" t="s">
        <v>39</v>
      </c>
      <c r="V619" s="16" t="s">
        <v>621</v>
      </c>
      <c r="W619" s="16" t="s">
        <v>84</v>
      </c>
      <c r="X619" s="17">
        <v>0.84</v>
      </c>
      <c r="Y619" s="84">
        <f t="shared" si="20"/>
        <v>73050</v>
      </c>
      <c r="Z619" s="75">
        <f>IF(IFERROR(MATCH(E619,CONV_CAISO_Gen_List!C:C,0),FALSE),1,0)</f>
        <v>0</v>
      </c>
      <c r="AA619" s="86">
        <f t="shared" si="21"/>
        <v>2.7216</v>
      </c>
    </row>
    <row r="620" spans="2:27" x14ac:dyDescent="0.25">
      <c r="B620" s="7">
        <v>615</v>
      </c>
      <c r="C620" s="7" t="s">
        <v>1760</v>
      </c>
      <c r="D620" s="7" t="s">
        <v>1761</v>
      </c>
      <c r="E620" s="7"/>
      <c r="F620" s="7" t="s">
        <v>1132</v>
      </c>
      <c r="G620" s="7" t="s">
        <v>34</v>
      </c>
      <c r="H620" s="7" t="s">
        <v>628</v>
      </c>
      <c r="I620" s="7" t="s">
        <v>84</v>
      </c>
      <c r="J620" s="7" t="s">
        <v>619</v>
      </c>
      <c r="K620" s="7" t="s">
        <v>620</v>
      </c>
      <c r="L620" s="7" t="s">
        <v>7</v>
      </c>
      <c r="M620" s="13">
        <v>41988</v>
      </c>
      <c r="N620" s="13">
        <v>48976</v>
      </c>
      <c r="O620" s="7">
        <v>1</v>
      </c>
      <c r="P620" s="14">
        <v>1.5</v>
      </c>
      <c r="Q620" s="14">
        <v>3.24</v>
      </c>
      <c r="R620" s="15">
        <v>0.246575342</v>
      </c>
      <c r="S620" s="7" t="s">
        <v>39</v>
      </c>
      <c r="T620" s="7" t="s">
        <v>39</v>
      </c>
      <c r="U620" s="16" t="s">
        <v>39</v>
      </c>
      <c r="V620" s="16" t="s">
        <v>621</v>
      </c>
      <c r="W620" s="16" t="s">
        <v>84</v>
      </c>
      <c r="X620" s="17">
        <v>0.84</v>
      </c>
      <c r="Y620" s="84">
        <f t="shared" si="20"/>
        <v>73050</v>
      </c>
      <c r="Z620" s="75">
        <f>IF(IFERROR(MATCH(E620,CONV_CAISO_Gen_List!C:C,0),FALSE),1,0)</f>
        <v>0</v>
      </c>
      <c r="AA620" s="86">
        <f t="shared" si="21"/>
        <v>2.7216</v>
      </c>
    </row>
    <row r="621" spans="2:27" x14ac:dyDescent="0.25">
      <c r="B621" s="7">
        <v>616</v>
      </c>
      <c r="C621" s="7" t="s">
        <v>1762</v>
      </c>
      <c r="D621" s="7" t="s">
        <v>1763</v>
      </c>
      <c r="E621" s="7"/>
      <c r="F621" s="7" t="s">
        <v>1132</v>
      </c>
      <c r="G621" s="7" t="s">
        <v>34</v>
      </c>
      <c r="H621" s="7" t="s">
        <v>715</v>
      </c>
      <c r="I621" s="7" t="s">
        <v>291</v>
      </c>
      <c r="J621" s="7" t="s">
        <v>619</v>
      </c>
      <c r="K621" s="7" t="s">
        <v>624</v>
      </c>
      <c r="L621" s="7" t="s">
        <v>5</v>
      </c>
      <c r="M621" s="13">
        <v>41969</v>
      </c>
      <c r="N621" s="13">
        <v>49278</v>
      </c>
      <c r="O621" s="7">
        <v>1</v>
      </c>
      <c r="P621" s="14">
        <v>1.5</v>
      </c>
      <c r="Q621" s="14">
        <v>4.1399999999999997</v>
      </c>
      <c r="R621" s="15">
        <v>0.31506849300000001</v>
      </c>
      <c r="S621" s="7" t="s">
        <v>39</v>
      </c>
      <c r="T621" s="7" t="s">
        <v>39</v>
      </c>
      <c r="U621" s="16" t="s">
        <v>39</v>
      </c>
      <c r="V621" s="16" t="s">
        <v>621</v>
      </c>
      <c r="W621" s="16" t="s">
        <v>292</v>
      </c>
      <c r="X621" s="17">
        <v>1</v>
      </c>
      <c r="Y621" s="84">
        <f t="shared" si="20"/>
        <v>73050</v>
      </c>
      <c r="Z621" s="75">
        <f>IF(IFERROR(MATCH(E621,CONV_CAISO_Gen_List!C:C,0),FALSE),1,0)</f>
        <v>0</v>
      </c>
      <c r="AA621" s="86">
        <f t="shared" si="21"/>
        <v>4.1399999999999997</v>
      </c>
    </row>
    <row r="622" spans="2:27" x14ac:dyDescent="0.25">
      <c r="B622" s="7">
        <v>617</v>
      </c>
      <c r="C622" s="7" t="s">
        <v>1764</v>
      </c>
      <c r="D622" s="7" t="s">
        <v>1765</v>
      </c>
      <c r="E622" s="7"/>
      <c r="F622" s="7" t="s">
        <v>1132</v>
      </c>
      <c r="G622" s="7" t="s">
        <v>34</v>
      </c>
      <c r="H622" s="7" t="s">
        <v>715</v>
      </c>
      <c r="I622" s="7" t="s">
        <v>291</v>
      </c>
      <c r="J622" s="7" t="s">
        <v>619</v>
      </c>
      <c r="K622" s="7" t="s">
        <v>624</v>
      </c>
      <c r="L622" s="7" t="s">
        <v>5</v>
      </c>
      <c r="M622" s="13">
        <v>41969</v>
      </c>
      <c r="N622" s="13">
        <v>49278</v>
      </c>
      <c r="O622" s="7">
        <v>1</v>
      </c>
      <c r="P622" s="14">
        <v>1.5</v>
      </c>
      <c r="Q622" s="14">
        <v>4.1399999999999997</v>
      </c>
      <c r="R622" s="15">
        <v>0.31506849300000001</v>
      </c>
      <c r="S622" s="7" t="s">
        <v>39</v>
      </c>
      <c r="T622" s="7" t="s">
        <v>39</v>
      </c>
      <c r="U622" s="16" t="s">
        <v>39</v>
      </c>
      <c r="V622" s="16" t="s">
        <v>621</v>
      </c>
      <c r="W622" s="16" t="s">
        <v>292</v>
      </c>
      <c r="X622" s="17">
        <v>1</v>
      </c>
      <c r="Y622" s="84">
        <f t="shared" si="20"/>
        <v>73050</v>
      </c>
      <c r="Z622" s="75">
        <f>IF(IFERROR(MATCH(E622,CONV_CAISO_Gen_List!C:C,0),FALSE),1,0)</f>
        <v>0</v>
      </c>
      <c r="AA622" s="86">
        <f t="shared" si="21"/>
        <v>4.1399999999999997</v>
      </c>
    </row>
    <row r="623" spans="2:27" x14ac:dyDescent="0.25">
      <c r="B623" s="7">
        <v>618</v>
      </c>
      <c r="C623" s="7" t="s">
        <v>1766</v>
      </c>
      <c r="D623" s="7" t="s">
        <v>1767</v>
      </c>
      <c r="E623" s="7"/>
      <c r="F623" s="7" t="s">
        <v>1132</v>
      </c>
      <c r="G623" s="7" t="s">
        <v>34</v>
      </c>
      <c r="H623" s="7" t="s">
        <v>715</v>
      </c>
      <c r="I623" s="7" t="s">
        <v>934</v>
      </c>
      <c r="J623" s="7" t="s">
        <v>619</v>
      </c>
      <c r="K623" s="7" t="s">
        <v>624</v>
      </c>
      <c r="L623" s="7" t="s">
        <v>5</v>
      </c>
      <c r="M623" s="13">
        <v>41978</v>
      </c>
      <c r="N623" s="13">
        <v>49310</v>
      </c>
      <c r="O623" s="7">
        <v>1</v>
      </c>
      <c r="P623" s="14">
        <v>1.5</v>
      </c>
      <c r="Q623" s="14">
        <v>4.5999999999999996</v>
      </c>
      <c r="R623" s="15">
        <v>0.350076104</v>
      </c>
      <c r="S623" s="7" t="s">
        <v>39</v>
      </c>
      <c r="T623" s="7" t="s">
        <v>39</v>
      </c>
      <c r="U623" s="16" t="s">
        <v>39</v>
      </c>
      <c r="V623" s="16" t="s">
        <v>621</v>
      </c>
      <c r="W623" s="16" t="s">
        <v>292</v>
      </c>
      <c r="X623" s="17">
        <v>1</v>
      </c>
      <c r="Y623" s="84">
        <f t="shared" si="20"/>
        <v>73050</v>
      </c>
      <c r="Z623" s="75">
        <f>IF(IFERROR(MATCH(E623,CONV_CAISO_Gen_List!C:C,0),FALSE),1,0)</f>
        <v>0</v>
      </c>
      <c r="AA623" s="86">
        <f t="shared" si="21"/>
        <v>4.5999999999999996</v>
      </c>
    </row>
    <row r="624" spans="2:27" x14ac:dyDescent="0.25">
      <c r="B624" s="7">
        <v>619</v>
      </c>
      <c r="C624" s="7" t="s">
        <v>1768</v>
      </c>
      <c r="D624" s="7" t="s">
        <v>1769</v>
      </c>
      <c r="E624" s="7"/>
      <c r="F624" s="7" t="s">
        <v>1132</v>
      </c>
      <c r="G624" s="7" t="s">
        <v>34</v>
      </c>
      <c r="H624" s="7" t="s">
        <v>715</v>
      </c>
      <c r="I624" s="7" t="s">
        <v>934</v>
      </c>
      <c r="J624" s="7" t="s">
        <v>619</v>
      </c>
      <c r="K624" s="7" t="s">
        <v>624</v>
      </c>
      <c r="L624" s="7" t="s">
        <v>5</v>
      </c>
      <c r="M624" s="13">
        <v>41978</v>
      </c>
      <c r="N624" s="13">
        <v>49310</v>
      </c>
      <c r="O624" s="7">
        <v>1</v>
      </c>
      <c r="P624" s="14">
        <v>1.5</v>
      </c>
      <c r="Q624" s="14">
        <v>4.5999999999999996</v>
      </c>
      <c r="R624" s="15">
        <v>0.350076104</v>
      </c>
      <c r="S624" s="7" t="s">
        <v>39</v>
      </c>
      <c r="T624" s="7" t="s">
        <v>39</v>
      </c>
      <c r="U624" s="16" t="s">
        <v>39</v>
      </c>
      <c r="V624" s="16" t="s">
        <v>621</v>
      </c>
      <c r="W624" s="16" t="s">
        <v>292</v>
      </c>
      <c r="X624" s="17">
        <v>1</v>
      </c>
      <c r="Y624" s="84">
        <f t="shared" si="20"/>
        <v>73050</v>
      </c>
      <c r="Z624" s="75">
        <f>IF(IFERROR(MATCH(E624,CONV_CAISO_Gen_List!C:C,0),FALSE),1,0)</f>
        <v>0</v>
      </c>
      <c r="AA624" s="86">
        <f t="shared" si="21"/>
        <v>4.5999999999999996</v>
      </c>
    </row>
    <row r="625" spans="2:27" x14ac:dyDescent="0.25">
      <c r="B625" s="7">
        <v>620</v>
      </c>
      <c r="C625" s="7" t="s">
        <v>1770</v>
      </c>
      <c r="D625" s="7" t="s">
        <v>1771</v>
      </c>
      <c r="E625" s="7"/>
      <c r="F625" s="7" t="s">
        <v>1132</v>
      </c>
      <c r="G625" s="7" t="s">
        <v>34</v>
      </c>
      <c r="H625" s="7" t="s">
        <v>715</v>
      </c>
      <c r="I625" s="7" t="s">
        <v>934</v>
      </c>
      <c r="J625" s="7" t="s">
        <v>619</v>
      </c>
      <c r="K625" s="7" t="s">
        <v>624</v>
      </c>
      <c r="L625" s="7" t="s">
        <v>5</v>
      </c>
      <c r="M625" s="13">
        <v>41978</v>
      </c>
      <c r="N625" s="13">
        <v>49310</v>
      </c>
      <c r="O625" s="7">
        <v>1</v>
      </c>
      <c r="P625" s="14">
        <v>1.5</v>
      </c>
      <c r="Q625" s="14">
        <v>4.5999999999999996</v>
      </c>
      <c r="R625" s="15">
        <v>0.350076104</v>
      </c>
      <c r="S625" s="7" t="s">
        <v>39</v>
      </c>
      <c r="T625" s="7" t="s">
        <v>39</v>
      </c>
      <c r="U625" s="16" t="s">
        <v>39</v>
      </c>
      <c r="V625" s="16" t="s">
        <v>621</v>
      </c>
      <c r="W625" s="16" t="s">
        <v>292</v>
      </c>
      <c r="X625" s="17">
        <v>1</v>
      </c>
      <c r="Y625" s="84">
        <f t="shared" si="20"/>
        <v>73050</v>
      </c>
      <c r="Z625" s="75">
        <f>IF(IFERROR(MATCH(E625,CONV_CAISO_Gen_List!C:C,0),FALSE),1,0)</f>
        <v>0</v>
      </c>
      <c r="AA625" s="86">
        <f t="shared" si="21"/>
        <v>4.5999999999999996</v>
      </c>
    </row>
    <row r="626" spans="2:27" x14ac:dyDescent="0.25">
      <c r="B626" s="7">
        <v>621</v>
      </c>
      <c r="C626" s="7" t="s">
        <v>1772</v>
      </c>
      <c r="D626" s="7" t="s">
        <v>1773</v>
      </c>
      <c r="E626" s="7"/>
      <c r="F626" s="7" t="s">
        <v>1132</v>
      </c>
      <c r="G626" s="7" t="s">
        <v>34</v>
      </c>
      <c r="H626" s="7" t="s">
        <v>715</v>
      </c>
      <c r="I626" s="7" t="s">
        <v>291</v>
      </c>
      <c r="J626" s="7" t="s">
        <v>619</v>
      </c>
      <c r="K626" s="7" t="s">
        <v>624</v>
      </c>
      <c r="L626" s="7" t="s">
        <v>5</v>
      </c>
      <c r="M626" s="13">
        <v>41969</v>
      </c>
      <c r="N626" s="13">
        <v>49278</v>
      </c>
      <c r="O626" s="7">
        <v>1</v>
      </c>
      <c r="P626" s="14">
        <v>1.5</v>
      </c>
      <c r="Q626" s="14">
        <v>4.1399999999999997</v>
      </c>
      <c r="R626" s="15">
        <v>0.31506849300000001</v>
      </c>
      <c r="S626" s="7" t="s">
        <v>39</v>
      </c>
      <c r="T626" s="7" t="s">
        <v>39</v>
      </c>
      <c r="U626" s="16" t="s">
        <v>39</v>
      </c>
      <c r="V626" s="16" t="s">
        <v>621</v>
      </c>
      <c r="W626" s="16" t="s">
        <v>292</v>
      </c>
      <c r="X626" s="17">
        <v>1</v>
      </c>
      <c r="Y626" s="84">
        <f t="shared" si="20"/>
        <v>73050</v>
      </c>
      <c r="Z626" s="75">
        <f>IF(IFERROR(MATCH(E626,CONV_CAISO_Gen_List!C:C,0),FALSE),1,0)</f>
        <v>0</v>
      </c>
      <c r="AA626" s="86">
        <f t="shared" si="21"/>
        <v>4.1399999999999997</v>
      </c>
    </row>
    <row r="627" spans="2:27" x14ac:dyDescent="0.25">
      <c r="B627" s="7">
        <v>622</v>
      </c>
      <c r="C627" s="7" t="s">
        <v>1774</v>
      </c>
      <c r="D627" s="7" t="s">
        <v>1775</v>
      </c>
      <c r="E627" s="7"/>
      <c r="F627" s="7" t="s">
        <v>1132</v>
      </c>
      <c r="G627" s="7" t="s">
        <v>34</v>
      </c>
      <c r="H627" s="7" t="s">
        <v>715</v>
      </c>
      <c r="I627" s="7" t="s">
        <v>934</v>
      </c>
      <c r="J627" s="7" t="s">
        <v>619</v>
      </c>
      <c r="K627" s="7" t="s">
        <v>620</v>
      </c>
      <c r="L627" s="7" t="s">
        <v>5</v>
      </c>
      <c r="M627" s="13">
        <v>42026</v>
      </c>
      <c r="N627" s="13">
        <v>49340</v>
      </c>
      <c r="O627" s="7">
        <v>1</v>
      </c>
      <c r="P627" s="14">
        <v>1.5</v>
      </c>
      <c r="Q627" s="14">
        <v>3.6</v>
      </c>
      <c r="R627" s="15">
        <v>0.27397260299999998</v>
      </c>
      <c r="S627" s="7" t="s">
        <v>39</v>
      </c>
      <c r="T627" s="7" t="s">
        <v>39</v>
      </c>
      <c r="U627" s="16" t="s">
        <v>39</v>
      </c>
      <c r="V627" s="16" t="s">
        <v>621</v>
      </c>
      <c r="W627" s="16" t="s">
        <v>292</v>
      </c>
      <c r="X627" s="17">
        <v>1</v>
      </c>
      <c r="Y627" s="84">
        <f t="shared" si="20"/>
        <v>73050</v>
      </c>
      <c r="Z627" s="75">
        <f>IF(IFERROR(MATCH(E627,CONV_CAISO_Gen_List!C:C,0),FALSE),1,0)</f>
        <v>0</v>
      </c>
      <c r="AA627" s="86">
        <f t="shared" si="21"/>
        <v>3.6</v>
      </c>
    </row>
    <row r="628" spans="2:27" x14ac:dyDescent="0.25">
      <c r="B628" s="7">
        <v>623</v>
      </c>
      <c r="C628" s="7" t="s">
        <v>1776</v>
      </c>
      <c r="D628" s="7" t="s">
        <v>1777</v>
      </c>
      <c r="E628" s="7"/>
      <c r="F628" s="7" t="s">
        <v>1132</v>
      </c>
      <c r="G628" s="7" t="s">
        <v>34</v>
      </c>
      <c r="H628" s="7" t="s">
        <v>715</v>
      </c>
      <c r="I628" s="7" t="s">
        <v>934</v>
      </c>
      <c r="J628" s="7" t="s">
        <v>619</v>
      </c>
      <c r="K628" s="7" t="s">
        <v>620</v>
      </c>
      <c r="L628" s="7" t="s">
        <v>5</v>
      </c>
      <c r="M628" s="13">
        <v>42026</v>
      </c>
      <c r="N628" s="13">
        <v>49340</v>
      </c>
      <c r="O628" s="7">
        <v>1</v>
      </c>
      <c r="P628" s="14">
        <v>1.5</v>
      </c>
      <c r="Q628" s="14">
        <v>3.6</v>
      </c>
      <c r="R628" s="15">
        <v>0.27397260299999998</v>
      </c>
      <c r="S628" s="7" t="s">
        <v>39</v>
      </c>
      <c r="T628" s="7" t="s">
        <v>39</v>
      </c>
      <c r="U628" s="16" t="s">
        <v>39</v>
      </c>
      <c r="V628" s="16" t="s">
        <v>621</v>
      </c>
      <c r="W628" s="16" t="s">
        <v>292</v>
      </c>
      <c r="X628" s="17">
        <v>1</v>
      </c>
      <c r="Y628" s="84">
        <f t="shared" si="20"/>
        <v>73050</v>
      </c>
      <c r="Z628" s="75">
        <f>IF(IFERROR(MATCH(E628,CONV_CAISO_Gen_List!C:C,0),FALSE),1,0)</f>
        <v>0</v>
      </c>
      <c r="AA628" s="86">
        <f t="shared" si="21"/>
        <v>3.6</v>
      </c>
    </row>
    <row r="629" spans="2:27" x14ac:dyDescent="0.25">
      <c r="B629" s="7">
        <v>624</v>
      </c>
      <c r="C629" s="7" t="s">
        <v>1778</v>
      </c>
      <c r="D629" s="7" t="s">
        <v>1779</v>
      </c>
      <c r="E629" s="7"/>
      <c r="F629" s="7" t="s">
        <v>1132</v>
      </c>
      <c r="G629" s="7" t="s">
        <v>34</v>
      </c>
      <c r="H629" s="7" t="s">
        <v>849</v>
      </c>
      <c r="I629" s="7" t="s">
        <v>850</v>
      </c>
      <c r="J629" s="7" t="s">
        <v>619</v>
      </c>
      <c r="K629" s="7" t="s">
        <v>620</v>
      </c>
      <c r="L629" s="7" t="s">
        <v>7</v>
      </c>
      <c r="M629" s="13">
        <v>42107</v>
      </c>
      <c r="N629" s="13">
        <v>48891</v>
      </c>
      <c r="O629" s="7">
        <v>1</v>
      </c>
      <c r="P629" s="14">
        <v>1.5</v>
      </c>
      <c r="Q629" s="14">
        <v>3.41</v>
      </c>
      <c r="R629" s="15">
        <v>0.25951293800000003</v>
      </c>
      <c r="S629" s="7" t="s">
        <v>39</v>
      </c>
      <c r="T629" s="7" t="s">
        <v>39</v>
      </c>
      <c r="U629" s="16" t="s">
        <v>39</v>
      </c>
      <c r="V629" s="16" t="s">
        <v>621</v>
      </c>
      <c r="W629" s="16" t="s">
        <v>851</v>
      </c>
      <c r="X629" s="17">
        <v>0.84</v>
      </c>
      <c r="Y629" s="84">
        <f t="shared" si="20"/>
        <v>73050</v>
      </c>
      <c r="Z629" s="75">
        <f>IF(IFERROR(MATCH(E629,CONV_CAISO_Gen_List!C:C,0),FALSE),1,0)</f>
        <v>0</v>
      </c>
      <c r="AA629" s="86">
        <f t="shared" si="21"/>
        <v>2.8643999999999998</v>
      </c>
    </row>
    <row r="630" spans="2:27" x14ac:dyDescent="0.25">
      <c r="B630" s="7">
        <v>625</v>
      </c>
      <c r="C630" s="7" t="s">
        <v>1780</v>
      </c>
      <c r="D630" s="7" t="s">
        <v>1781</v>
      </c>
      <c r="E630" s="7"/>
      <c r="F630" s="7" t="s">
        <v>1132</v>
      </c>
      <c r="G630" s="7" t="s">
        <v>34</v>
      </c>
      <c r="H630" s="7" t="s">
        <v>849</v>
      </c>
      <c r="I630" s="7" t="s">
        <v>850</v>
      </c>
      <c r="J630" s="7" t="s">
        <v>619</v>
      </c>
      <c r="K630" s="7" t="s">
        <v>620</v>
      </c>
      <c r="L630" s="7" t="s">
        <v>7</v>
      </c>
      <c r="M630" s="13">
        <v>42108</v>
      </c>
      <c r="N630" s="13">
        <v>48891</v>
      </c>
      <c r="O630" s="7">
        <v>1</v>
      </c>
      <c r="P630" s="14">
        <v>1.5</v>
      </c>
      <c r="Q630" s="14">
        <v>3.41</v>
      </c>
      <c r="R630" s="15">
        <v>0.25951293800000003</v>
      </c>
      <c r="S630" s="7" t="s">
        <v>39</v>
      </c>
      <c r="T630" s="7" t="s">
        <v>39</v>
      </c>
      <c r="U630" s="16" t="s">
        <v>39</v>
      </c>
      <c r="V630" s="16" t="s">
        <v>621</v>
      </c>
      <c r="W630" s="16" t="s">
        <v>851</v>
      </c>
      <c r="X630" s="17">
        <v>0.84</v>
      </c>
      <c r="Y630" s="84">
        <f t="shared" si="20"/>
        <v>73050</v>
      </c>
      <c r="Z630" s="75">
        <f>IF(IFERROR(MATCH(E630,CONV_CAISO_Gen_List!C:C,0),FALSE),1,0)</f>
        <v>0</v>
      </c>
      <c r="AA630" s="86">
        <f t="shared" si="21"/>
        <v>2.8643999999999998</v>
      </c>
    </row>
    <row r="631" spans="2:27" x14ac:dyDescent="0.25">
      <c r="B631" s="7">
        <v>626</v>
      </c>
      <c r="C631" s="7" t="s">
        <v>1782</v>
      </c>
      <c r="D631" s="7" t="s">
        <v>1783</v>
      </c>
      <c r="E631" s="7"/>
      <c r="F631" s="7" t="s">
        <v>1132</v>
      </c>
      <c r="G631" s="7" t="s">
        <v>34</v>
      </c>
      <c r="H631" s="7" t="s">
        <v>94</v>
      </c>
      <c r="I631" s="7" t="s">
        <v>95</v>
      </c>
      <c r="J631" s="7" t="s">
        <v>619</v>
      </c>
      <c r="K631" s="7" t="s">
        <v>624</v>
      </c>
      <c r="L631" s="7" t="s">
        <v>5</v>
      </c>
      <c r="M631" s="13">
        <v>41985</v>
      </c>
      <c r="N631" s="13">
        <v>49417</v>
      </c>
      <c r="O631" s="7">
        <v>1</v>
      </c>
      <c r="P631" s="14">
        <v>1.5</v>
      </c>
      <c r="Q631" s="14">
        <v>4.7300000000000004</v>
      </c>
      <c r="R631" s="15">
        <v>0.35996955899999999</v>
      </c>
      <c r="S631" s="7" t="s">
        <v>39</v>
      </c>
      <c r="T631" s="7" t="s">
        <v>39</v>
      </c>
      <c r="U631" s="16" t="s">
        <v>39</v>
      </c>
      <c r="V631" s="16" t="s">
        <v>621</v>
      </c>
      <c r="W631" s="16" t="s">
        <v>95</v>
      </c>
      <c r="X631" s="17">
        <v>1</v>
      </c>
      <c r="Y631" s="84">
        <f t="shared" si="20"/>
        <v>73050</v>
      </c>
      <c r="Z631" s="75">
        <f>IF(IFERROR(MATCH(E631,CONV_CAISO_Gen_List!C:C,0),FALSE),1,0)</f>
        <v>0</v>
      </c>
      <c r="AA631" s="86">
        <f t="shared" si="21"/>
        <v>4.7300000000000004</v>
      </c>
    </row>
    <row r="632" spans="2:27" x14ac:dyDescent="0.25">
      <c r="B632" s="7">
        <v>627</v>
      </c>
      <c r="C632" s="7" t="s">
        <v>1784</v>
      </c>
      <c r="D632" s="7" t="s">
        <v>1785</v>
      </c>
      <c r="E632" s="7"/>
      <c r="F632" s="7" t="s">
        <v>1132</v>
      </c>
      <c r="G632" s="7" t="s">
        <v>34</v>
      </c>
      <c r="H632" s="7" t="s">
        <v>94</v>
      </c>
      <c r="I632" s="7" t="s">
        <v>95</v>
      </c>
      <c r="J632" s="7" t="s">
        <v>619</v>
      </c>
      <c r="K632" s="7" t="s">
        <v>624</v>
      </c>
      <c r="L632" s="7" t="s">
        <v>5</v>
      </c>
      <c r="M632" s="13">
        <v>41985</v>
      </c>
      <c r="N632" s="13">
        <v>49417</v>
      </c>
      <c r="O632" s="7">
        <v>1</v>
      </c>
      <c r="P632" s="14">
        <v>1.5</v>
      </c>
      <c r="Q632" s="14">
        <v>4.7300000000000004</v>
      </c>
      <c r="R632" s="15">
        <v>0.35996955899999999</v>
      </c>
      <c r="S632" s="7" t="s">
        <v>39</v>
      </c>
      <c r="T632" s="7" t="s">
        <v>39</v>
      </c>
      <c r="U632" s="16" t="s">
        <v>39</v>
      </c>
      <c r="V632" s="16" t="s">
        <v>621</v>
      </c>
      <c r="W632" s="16" t="s">
        <v>95</v>
      </c>
      <c r="X632" s="17">
        <v>1</v>
      </c>
      <c r="Y632" s="84">
        <f t="shared" si="20"/>
        <v>73050</v>
      </c>
      <c r="Z632" s="75">
        <f>IF(IFERROR(MATCH(E632,CONV_CAISO_Gen_List!C:C,0),FALSE),1,0)</f>
        <v>0</v>
      </c>
      <c r="AA632" s="86">
        <f t="shared" si="21"/>
        <v>4.7300000000000004</v>
      </c>
    </row>
    <row r="633" spans="2:27" x14ac:dyDescent="0.25">
      <c r="B633" s="7">
        <v>628</v>
      </c>
      <c r="C633" s="7" t="s">
        <v>1786</v>
      </c>
      <c r="D633" s="7" t="s">
        <v>1787</v>
      </c>
      <c r="E633" s="7" t="s">
        <v>1788</v>
      </c>
      <c r="F633" s="7" t="s">
        <v>1132</v>
      </c>
      <c r="G633" s="7" t="s">
        <v>34</v>
      </c>
      <c r="H633" s="7" t="s">
        <v>94</v>
      </c>
      <c r="I633" s="7" t="s">
        <v>95</v>
      </c>
      <c r="J633" s="7" t="s">
        <v>619</v>
      </c>
      <c r="K633" s="7" t="s">
        <v>624</v>
      </c>
      <c r="L633" s="7" t="s">
        <v>5</v>
      </c>
      <c r="M633" s="13">
        <v>42277</v>
      </c>
      <c r="N633" s="13">
        <v>49583</v>
      </c>
      <c r="O633" s="7">
        <v>1</v>
      </c>
      <c r="P633" s="14">
        <v>1.5</v>
      </c>
      <c r="Q633" s="14">
        <v>4.7300000000000004</v>
      </c>
      <c r="R633" s="15">
        <v>0.35996955899999999</v>
      </c>
      <c r="S633" s="7" t="s">
        <v>39</v>
      </c>
      <c r="T633" s="7" t="s">
        <v>39</v>
      </c>
      <c r="U633" s="16" t="s">
        <v>39</v>
      </c>
      <c r="V633" s="16" t="s">
        <v>621</v>
      </c>
      <c r="W633" s="16" t="s">
        <v>95</v>
      </c>
      <c r="X633" s="17">
        <v>1</v>
      </c>
      <c r="Y633" s="84">
        <f t="shared" si="20"/>
        <v>73050</v>
      </c>
      <c r="Z633" s="75">
        <f>IF(IFERROR(MATCH(E633,CONV_CAISO_Gen_List!C:C,0),FALSE),1,0)</f>
        <v>1</v>
      </c>
      <c r="AA633" s="86">
        <f t="shared" si="21"/>
        <v>4.7300000000000004</v>
      </c>
    </row>
    <row r="634" spans="2:27" x14ac:dyDescent="0.25">
      <c r="B634" s="7">
        <v>629</v>
      </c>
      <c r="C634" s="7" t="s">
        <v>1789</v>
      </c>
      <c r="D634" s="7" t="s">
        <v>1790</v>
      </c>
      <c r="E634" s="7"/>
      <c r="F634" s="7" t="s">
        <v>1132</v>
      </c>
      <c r="G634" s="7" t="s">
        <v>34</v>
      </c>
      <c r="H634" s="7" t="s">
        <v>715</v>
      </c>
      <c r="I634" s="7" t="s">
        <v>291</v>
      </c>
      <c r="J634" s="7" t="s">
        <v>619</v>
      </c>
      <c r="K634" s="7" t="s">
        <v>620</v>
      </c>
      <c r="L634" s="7" t="s">
        <v>7</v>
      </c>
      <c r="M634" s="13">
        <v>42544</v>
      </c>
      <c r="N634" s="13">
        <v>49848</v>
      </c>
      <c r="O634" s="7">
        <v>1</v>
      </c>
      <c r="P634" s="14">
        <v>3</v>
      </c>
      <c r="Q634" s="14">
        <v>6</v>
      </c>
      <c r="R634" s="15">
        <v>0.228310502</v>
      </c>
      <c r="S634" s="7" t="s">
        <v>39</v>
      </c>
      <c r="T634" s="7" t="s">
        <v>39</v>
      </c>
      <c r="U634" s="16" t="s">
        <v>39</v>
      </c>
      <c r="V634" s="16" t="s">
        <v>621</v>
      </c>
      <c r="W634" s="16" t="s">
        <v>292</v>
      </c>
      <c r="X634" s="17">
        <v>0.84</v>
      </c>
      <c r="Y634" s="84">
        <f t="shared" si="20"/>
        <v>73050</v>
      </c>
      <c r="Z634" s="75">
        <f>IF(IFERROR(MATCH(E634,CONV_CAISO_Gen_List!C:C,0),FALSE),1,0)</f>
        <v>0</v>
      </c>
      <c r="AA634" s="86">
        <f t="shared" si="21"/>
        <v>5.04</v>
      </c>
    </row>
    <row r="635" spans="2:27" x14ac:dyDescent="0.25">
      <c r="B635" s="7">
        <v>630</v>
      </c>
      <c r="C635" s="7" t="s">
        <v>1791</v>
      </c>
      <c r="D635" s="7" t="s">
        <v>1792</v>
      </c>
      <c r="E635" s="7" t="s">
        <v>1793</v>
      </c>
      <c r="F635" s="7" t="s">
        <v>1132</v>
      </c>
      <c r="G635" s="7" t="s">
        <v>34</v>
      </c>
      <c r="H635" s="7" t="s">
        <v>94</v>
      </c>
      <c r="I635" s="7" t="s">
        <v>95</v>
      </c>
      <c r="J635" s="7" t="s">
        <v>619</v>
      </c>
      <c r="K635" s="7" t="s">
        <v>624</v>
      </c>
      <c r="L635" s="7" t="s">
        <v>5</v>
      </c>
      <c r="M635" s="13">
        <v>42216</v>
      </c>
      <c r="N635" s="13">
        <v>49520</v>
      </c>
      <c r="O635" s="7">
        <v>1</v>
      </c>
      <c r="P635" s="14">
        <v>10</v>
      </c>
      <c r="Q635" s="14">
        <v>27</v>
      </c>
      <c r="R635" s="15">
        <v>0.30821917799999998</v>
      </c>
      <c r="S635" s="7" t="s">
        <v>39</v>
      </c>
      <c r="T635" s="7" t="s">
        <v>39</v>
      </c>
      <c r="U635" s="16" t="s">
        <v>39</v>
      </c>
      <c r="V635" s="16" t="s">
        <v>621</v>
      </c>
      <c r="W635" s="16" t="s">
        <v>95</v>
      </c>
      <c r="X635" s="17">
        <v>1</v>
      </c>
      <c r="Y635" s="84">
        <f t="shared" si="20"/>
        <v>73050</v>
      </c>
      <c r="Z635" s="75">
        <f>IF(IFERROR(MATCH(E635,CONV_CAISO_Gen_List!C:C,0),FALSE),1,0)</f>
        <v>1</v>
      </c>
      <c r="AA635" s="86">
        <f t="shared" si="21"/>
        <v>27</v>
      </c>
    </row>
    <row r="636" spans="2:27" x14ac:dyDescent="0.25">
      <c r="B636" s="7">
        <v>631</v>
      </c>
      <c r="C636" s="7" t="s">
        <v>1794</v>
      </c>
      <c r="D636" s="7" t="s">
        <v>1795</v>
      </c>
      <c r="E636" s="7" t="s">
        <v>1796</v>
      </c>
      <c r="F636" s="7" t="s">
        <v>1132</v>
      </c>
      <c r="G636" s="7" t="s">
        <v>34</v>
      </c>
      <c r="H636" s="7" t="s">
        <v>94</v>
      </c>
      <c r="I636" s="7" t="s">
        <v>95</v>
      </c>
      <c r="J636" s="7" t="s">
        <v>619</v>
      </c>
      <c r="K636" s="7" t="s">
        <v>620</v>
      </c>
      <c r="L636" s="7" t="s">
        <v>5</v>
      </c>
      <c r="M636" s="13">
        <v>42761</v>
      </c>
      <c r="N636" s="13">
        <v>50072</v>
      </c>
      <c r="O636" s="7">
        <v>1</v>
      </c>
      <c r="P636" s="14">
        <v>3</v>
      </c>
      <c r="Q636" s="14">
        <v>8.98</v>
      </c>
      <c r="R636" s="15">
        <v>0.34170471800000002</v>
      </c>
      <c r="S636" s="7" t="s">
        <v>39</v>
      </c>
      <c r="T636" s="7" t="s">
        <v>39</v>
      </c>
      <c r="U636" s="16" t="s">
        <v>39</v>
      </c>
      <c r="V636" s="16" t="s">
        <v>621</v>
      </c>
      <c r="W636" s="16" t="s">
        <v>95</v>
      </c>
      <c r="X636" s="17">
        <v>1</v>
      </c>
      <c r="Y636" s="84">
        <f t="shared" si="20"/>
        <v>73050</v>
      </c>
      <c r="Z636" s="75">
        <f>IF(IFERROR(MATCH(E636,CONV_CAISO_Gen_List!C:C,0),FALSE),1,0)</f>
        <v>0</v>
      </c>
      <c r="AA636" s="86">
        <f t="shared" si="21"/>
        <v>8.98</v>
      </c>
    </row>
    <row r="637" spans="2:27" x14ac:dyDescent="0.25">
      <c r="B637" s="7">
        <v>632</v>
      </c>
      <c r="C637" s="7" t="s">
        <v>1797</v>
      </c>
      <c r="D637" s="7" t="s">
        <v>1798</v>
      </c>
      <c r="E637" s="7" t="s">
        <v>1799</v>
      </c>
      <c r="F637" s="7" t="s">
        <v>1132</v>
      </c>
      <c r="G637" s="7" t="s">
        <v>34</v>
      </c>
      <c r="H637" s="7" t="s">
        <v>83</v>
      </c>
      <c r="I637" s="7" t="s">
        <v>95</v>
      </c>
      <c r="J637" s="7" t="s">
        <v>619</v>
      </c>
      <c r="K637" s="7" t="s">
        <v>624</v>
      </c>
      <c r="L637" s="7" t="s">
        <v>5</v>
      </c>
      <c r="M637" s="13">
        <v>42033</v>
      </c>
      <c r="N637" s="13">
        <v>49369</v>
      </c>
      <c r="O637" s="7">
        <v>1</v>
      </c>
      <c r="P637" s="14">
        <v>20</v>
      </c>
      <c r="Q637" s="14">
        <v>54.43</v>
      </c>
      <c r="R637" s="15">
        <v>0.31067351599999998</v>
      </c>
      <c r="S637" s="7" t="s">
        <v>39</v>
      </c>
      <c r="T637" s="7" t="s">
        <v>39</v>
      </c>
      <c r="U637" s="16" t="s">
        <v>39</v>
      </c>
      <c r="V637" s="16" t="s">
        <v>621</v>
      </c>
      <c r="W637" s="16" t="s">
        <v>95</v>
      </c>
      <c r="X637" s="17">
        <v>1</v>
      </c>
      <c r="Y637" s="84">
        <f t="shared" si="20"/>
        <v>73050</v>
      </c>
      <c r="Z637" s="75">
        <f>IF(IFERROR(MATCH(E637,CONV_CAISO_Gen_List!C:C,0),FALSE),1,0)</f>
        <v>1</v>
      </c>
      <c r="AA637" s="86">
        <f t="shared" si="21"/>
        <v>54.43</v>
      </c>
    </row>
    <row r="638" spans="2:27" x14ac:dyDescent="0.25">
      <c r="B638" s="7">
        <v>633</v>
      </c>
      <c r="C638" s="7" t="s">
        <v>1800</v>
      </c>
      <c r="D638" s="7" t="s">
        <v>1801</v>
      </c>
      <c r="E638" s="7" t="s">
        <v>1802</v>
      </c>
      <c r="F638" s="7" t="s">
        <v>1132</v>
      </c>
      <c r="G638" s="7" t="s">
        <v>34</v>
      </c>
      <c r="H638" s="7" t="s">
        <v>83</v>
      </c>
      <c r="I638" s="7" t="s">
        <v>95</v>
      </c>
      <c r="J638" s="7" t="s">
        <v>619</v>
      </c>
      <c r="K638" s="7" t="s">
        <v>624</v>
      </c>
      <c r="L638" s="7" t="s">
        <v>5</v>
      </c>
      <c r="M638" s="13">
        <v>42207</v>
      </c>
      <c r="N638" s="13">
        <v>49521</v>
      </c>
      <c r="O638" s="7">
        <v>1</v>
      </c>
      <c r="P638" s="14">
        <v>17.986000000000001</v>
      </c>
      <c r="Q638" s="14">
        <v>55.69</v>
      </c>
      <c r="R638" s="15">
        <v>0.353458575</v>
      </c>
      <c r="S638" s="7" t="s">
        <v>39</v>
      </c>
      <c r="T638" s="7" t="s">
        <v>39</v>
      </c>
      <c r="U638" s="16" t="s">
        <v>39</v>
      </c>
      <c r="V638" s="16" t="s">
        <v>621</v>
      </c>
      <c r="W638" s="16" t="s">
        <v>95</v>
      </c>
      <c r="X638" s="17">
        <v>1</v>
      </c>
      <c r="Y638" s="84">
        <f t="shared" si="20"/>
        <v>73050</v>
      </c>
      <c r="Z638" s="75">
        <f>IF(IFERROR(MATCH(E638,CONV_CAISO_Gen_List!C:C,0),FALSE),1,0)</f>
        <v>1</v>
      </c>
      <c r="AA638" s="86">
        <f t="shared" si="21"/>
        <v>55.69</v>
      </c>
    </row>
    <row r="639" spans="2:27" x14ac:dyDescent="0.25">
      <c r="B639" s="7">
        <v>634</v>
      </c>
      <c r="C639" s="7" t="s">
        <v>1803</v>
      </c>
      <c r="D639" s="7" t="s">
        <v>1804</v>
      </c>
      <c r="E639" s="7" t="s">
        <v>1805</v>
      </c>
      <c r="F639" s="7" t="s">
        <v>1132</v>
      </c>
      <c r="G639" s="7" t="s">
        <v>34</v>
      </c>
      <c r="H639" s="7" t="s">
        <v>134</v>
      </c>
      <c r="I639" s="7" t="s">
        <v>84</v>
      </c>
      <c r="J639" s="7" t="s">
        <v>619</v>
      </c>
      <c r="K639" s="7" t="s">
        <v>620</v>
      </c>
      <c r="L639" s="7" t="s">
        <v>5</v>
      </c>
      <c r="M639" s="13">
        <v>42349</v>
      </c>
      <c r="N639" s="13">
        <v>49675</v>
      </c>
      <c r="O639" s="7">
        <v>1</v>
      </c>
      <c r="P639" s="14">
        <v>5</v>
      </c>
      <c r="Q639" s="14">
        <v>11</v>
      </c>
      <c r="R639" s="15">
        <v>0.25114155300000002</v>
      </c>
      <c r="S639" s="7" t="s">
        <v>39</v>
      </c>
      <c r="T639" s="7" t="s">
        <v>39</v>
      </c>
      <c r="U639" s="16" t="s">
        <v>39</v>
      </c>
      <c r="V639" s="16" t="s">
        <v>621</v>
      </c>
      <c r="W639" s="16" t="s">
        <v>84</v>
      </c>
      <c r="X639" s="17">
        <v>1</v>
      </c>
      <c r="Y639" s="84">
        <f t="shared" si="20"/>
        <v>73050</v>
      </c>
      <c r="Z639" s="75">
        <f>IF(IFERROR(MATCH(E639,CONV_CAISO_Gen_List!C:C,0),FALSE),1,0)</f>
        <v>1</v>
      </c>
      <c r="AA639" s="86">
        <f t="shared" si="21"/>
        <v>11</v>
      </c>
    </row>
    <row r="640" spans="2:27" x14ac:dyDescent="0.25">
      <c r="B640" s="7">
        <v>635</v>
      </c>
      <c r="C640" s="7" t="s">
        <v>1806</v>
      </c>
      <c r="D640" s="7" t="s">
        <v>1807</v>
      </c>
      <c r="E640" s="7" t="s">
        <v>1808</v>
      </c>
      <c r="F640" s="7" t="s">
        <v>1132</v>
      </c>
      <c r="G640" s="7" t="s">
        <v>34</v>
      </c>
      <c r="H640" s="7" t="s">
        <v>83</v>
      </c>
      <c r="I640" s="7" t="s">
        <v>95</v>
      </c>
      <c r="J640" s="7" t="s">
        <v>619</v>
      </c>
      <c r="K640" s="7" t="s">
        <v>624</v>
      </c>
      <c r="L640" s="7" t="s">
        <v>5</v>
      </c>
      <c r="M640" s="13">
        <v>42053</v>
      </c>
      <c r="N640" s="13">
        <v>49369</v>
      </c>
      <c r="O640" s="7">
        <v>1</v>
      </c>
      <c r="P640" s="14">
        <v>20</v>
      </c>
      <c r="Q640" s="14">
        <v>54.17</v>
      </c>
      <c r="R640" s="15">
        <v>0.30918949800000001</v>
      </c>
      <c r="S640" s="7" t="s">
        <v>39</v>
      </c>
      <c r="T640" s="7" t="s">
        <v>39</v>
      </c>
      <c r="U640" s="16" t="s">
        <v>39</v>
      </c>
      <c r="V640" s="16" t="s">
        <v>621</v>
      </c>
      <c r="W640" s="16" t="s">
        <v>95</v>
      </c>
      <c r="X640" s="17">
        <v>1</v>
      </c>
      <c r="Y640" s="84">
        <f t="shared" si="20"/>
        <v>73050</v>
      </c>
      <c r="Z640" s="75">
        <f>IF(IFERROR(MATCH(E640,CONV_CAISO_Gen_List!C:C,0),FALSE),1,0)</f>
        <v>1</v>
      </c>
      <c r="AA640" s="86">
        <f t="shared" si="21"/>
        <v>54.17</v>
      </c>
    </row>
    <row r="641" spans="2:27" x14ac:dyDescent="0.25">
      <c r="B641" s="7">
        <v>636</v>
      </c>
      <c r="C641" s="7" t="s">
        <v>1809</v>
      </c>
      <c r="D641" s="7" t="s">
        <v>1810</v>
      </c>
      <c r="E641" s="7" t="s">
        <v>1811</v>
      </c>
      <c r="F641" s="7" t="s">
        <v>1132</v>
      </c>
      <c r="G641" s="7" t="s">
        <v>34</v>
      </c>
      <c r="H641" s="7" t="s">
        <v>715</v>
      </c>
      <c r="I641" s="7" t="s">
        <v>934</v>
      </c>
      <c r="J641" s="7" t="s">
        <v>619</v>
      </c>
      <c r="K641" s="7" t="s">
        <v>624</v>
      </c>
      <c r="L641" s="7" t="s">
        <v>5</v>
      </c>
      <c r="M641" s="13">
        <v>42268</v>
      </c>
      <c r="N641" s="13">
        <v>49572</v>
      </c>
      <c r="O641" s="7">
        <v>1</v>
      </c>
      <c r="P641" s="14">
        <v>20</v>
      </c>
      <c r="Q641" s="14">
        <v>61.84</v>
      </c>
      <c r="R641" s="15">
        <v>0.35296803700000001</v>
      </c>
      <c r="S641" s="7" t="s">
        <v>39</v>
      </c>
      <c r="T641" s="7" t="s">
        <v>39</v>
      </c>
      <c r="U641" s="16" t="s">
        <v>39</v>
      </c>
      <c r="V641" s="16" t="s">
        <v>621</v>
      </c>
      <c r="W641" s="16" t="s">
        <v>292</v>
      </c>
      <c r="X641" s="17">
        <v>1</v>
      </c>
      <c r="Y641" s="84">
        <f t="shared" si="20"/>
        <v>73050</v>
      </c>
      <c r="Z641" s="75">
        <f>IF(IFERROR(MATCH(E641,CONV_CAISO_Gen_List!C:C,0),FALSE),1,0)</f>
        <v>1</v>
      </c>
      <c r="AA641" s="86">
        <f t="shared" si="21"/>
        <v>61.84</v>
      </c>
    </row>
    <row r="642" spans="2:27" x14ac:dyDescent="0.25">
      <c r="B642" s="7">
        <v>637</v>
      </c>
      <c r="C642" s="7" t="s">
        <v>1812</v>
      </c>
      <c r="D642" s="7" t="s">
        <v>1813</v>
      </c>
      <c r="E642" s="7" t="s">
        <v>1814</v>
      </c>
      <c r="F642" s="7" t="s">
        <v>1132</v>
      </c>
      <c r="G642" s="7" t="s">
        <v>34</v>
      </c>
      <c r="H642" s="7" t="s">
        <v>83</v>
      </c>
      <c r="I642" s="7" t="s">
        <v>291</v>
      </c>
      <c r="J642" s="7" t="s">
        <v>619</v>
      </c>
      <c r="K642" s="7" t="s">
        <v>620</v>
      </c>
      <c r="L642" s="7" t="s">
        <v>5</v>
      </c>
      <c r="M642" s="13">
        <v>42307</v>
      </c>
      <c r="N642" s="13">
        <v>49461</v>
      </c>
      <c r="O642" s="7">
        <v>1</v>
      </c>
      <c r="P642" s="14">
        <v>16.66</v>
      </c>
      <c r="Q642" s="14">
        <v>47.89</v>
      </c>
      <c r="R642" s="15">
        <v>0.32814495700000001</v>
      </c>
      <c r="S642" s="7" t="s">
        <v>39</v>
      </c>
      <c r="T642" s="7" t="s">
        <v>39</v>
      </c>
      <c r="U642" s="16" t="s">
        <v>39</v>
      </c>
      <c r="V642" s="16" t="s">
        <v>621</v>
      </c>
      <c r="W642" s="16" t="s">
        <v>292</v>
      </c>
      <c r="X642" s="17">
        <v>1</v>
      </c>
      <c r="Y642" s="84">
        <f t="shared" si="20"/>
        <v>73050</v>
      </c>
      <c r="Z642" s="75">
        <f>IF(IFERROR(MATCH(E642,CONV_CAISO_Gen_List!C:C,0),FALSE),1,0)</f>
        <v>1</v>
      </c>
      <c r="AA642" s="86">
        <f t="shared" si="21"/>
        <v>47.89</v>
      </c>
    </row>
    <row r="643" spans="2:27" x14ac:dyDescent="0.25">
      <c r="B643" s="7">
        <v>638</v>
      </c>
      <c r="C643" s="7" t="s">
        <v>1815</v>
      </c>
      <c r="D643" s="7" t="s">
        <v>1816</v>
      </c>
      <c r="E643" s="7" t="s">
        <v>1817</v>
      </c>
      <c r="F643" s="7" t="s">
        <v>1132</v>
      </c>
      <c r="G643" s="7" t="s">
        <v>34</v>
      </c>
      <c r="H643" s="7" t="s">
        <v>94</v>
      </c>
      <c r="I643" s="7" t="s">
        <v>95</v>
      </c>
      <c r="J643" s="7" t="s">
        <v>619</v>
      </c>
      <c r="K643" s="7" t="s">
        <v>620</v>
      </c>
      <c r="L643" s="7" t="s">
        <v>5</v>
      </c>
      <c r="M643" s="13">
        <v>42020</v>
      </c>
      <c r="N643" s="13">
        <v>49341</v>
      </c>
      <c r="O643" s="7">
        <v>1</v>
      </c>
      <c r="P643" s="14">
        <v>5</v>
      </c>
      <c r="Q643" s="14">
        <v>11</v>
      </c>
      <c r="R643" s="15">
        <v>0.25114155300000002</v>
      </c>
      <c r="S643" s="7" t="s">
        <v>39</v>
      </c>
      <c r="T643" s="7" t="s">
        <v>39</v>
      </c>
      <c r="U643" s="16" t="s">
        <v>39</v>
      </c>
      <c r="V643" s="16" t="s">
        <v>621</v>
      </c>
      <c r="W643" s="16" t="s">
        <v>95</v>
      </c>
      <c r="X643" s="17">
        <v>1</v>
      </c>
      <c r="Y643" s="84">
        <f t="shared" si="20"/>
        <v>73050</v>
      </c>
      <c r="Z643" s="75">
        <f>IF(IFERROR(MATCH(E643,CONV_CAISO_Gen_List!C:C,0),FALSE),1,0)</f>
        <v>1</v>
      </c>
      <c r="AA643" s="86">
        <f t="shared" si="21"/>
        <v>11</v>
      </c>
    </row>
    <row r="644" spans="2:27" x14ac:dyDescent="0.25">
      <c r="B644" s="7">
        <v>639</v>
      </c>
      <c r="C644" s="7" t="s">
        <v>1818</v>
      </c>
      <c r="D644" s="7" t="s">
        <v>1819</v>
      </c>
      <c r="E644" s="7"/>
      <c r="F644" s="7" t="s">
        <v>1132</v>
      </c>
      <c r="G644" s="7" t="s">
        <v>34</v>
      </c>
      <c r="H644" s="7" t="s">
        <v>83</v>
      </c>
      <c r="I644" s="7" t="s">
        <v>84</v>
      </c>
      <c r="J644" s="7" t="s">
        <v>619</v>
      </c>
      <c r="K644" s="7" t="s">
        <v>624</v>
      </c>
      <c r="L644" s="7" t="s">
        <v>7</v>
      </c>
      <c r="M644" s="13">
        <v>42536</v>
      </c>
      <c r="N644" s="13">
        <v>46187</v>
      </c>
      <c r="O644" s="7">
        <v>1</v>
      </c>
      <c r="P644" s="14">
        <v>18</v>
      </c>
      <c r="Q644" s="14">
        <v>46.76</v>
      </c>
      <c r="R644" s="15">
        <v>0.29654997500000002</v>
      </c>
      <c r="S644" s="7" t="s">
        <v>39</v>
      </c>
      <c r="T644" s="7" t="s">
        <v>39</v>
      </c>
      <c r="U644" s="16" t="s">
        <v>39</v>
      </c>
      <c r="V644" s="16" t="s">
        <v>621</v>
      </c>
      <c r="W644" s="16" t="s">
        <v>84</v>
      </c>
      <c r="X644" s="17">
        <v>0.84</v>
      </c>
      <c r="Y644" s="84">
        <f t="shared" si="20"/>
        <v>73050</v>
      </c>
      <c r="Z644" s="75">
        <f>IF(IFERROR(MATCH(E644,CONV_CAISO_Gen_List!C:C,0),FALSE),1,0)</f>
        <v>0</v>
      </c>
      <c r="AA644" s="86">
        <f t="shared" si="21"/>
        <v>39.278399999999998</v>
      </c>
    </row>
    <row r="645" spans="2:27" x14ac:dyDescent="0.25">
      <c r="B645" s="7">
        <v>640</v>
      </c>
      <c r="C645" s="7" t="s">
        <v>1820</v>
      </c>
      <c r="D645" s="7" t="s">
        <v>1821</v>
      </c>
      <c r="E645" s="7" t="s">
        <v>1822</v>
      </c>
      <c r="F645" s="7" t="s">
        <v>1132</v>
      </c>
      <c r="G645" s="7" t="s">
        <v>34</v>
      </c>
      <c r="H645" s="7" t="s">
        <v>94</v>
      </c>
      <c r="I645" s="7" t="s">
        <v>95</v>
      </c>
      <c r="J645" s="7" t="s">
        <v>619</v>
      </c>
      <c r="K645" s="7" t="s">
        <v>624</v>
      </c>
      <c r="L645" s="7" t="s">
        <v>5</v>
      </c>
      <c r="M645" s="13">
        <v>42388</v>
      </c>
      <c r="N645" s="13">
        <v>49692</v>
      </c>
      <c r="O645" s="7">
        <v>1</v>
      </c>
      <c r="P645" s="14">
        <v>20</v>
      </c>
      <c r="Q645" s="14">
        <v>63.41</v>
      </c>
      <c r="R645" s="15">
        <v>0.36192922399999999</v>
      </c>
      <c r="S645" s="7" t="s">
        <v>39</v>
      </c>
      <c r="T645" s="7" t="s">
        <v>39</v>
      </c>
      <c r="U645" s="16" t="s">
        <v>39</v>
      </c>
      <c r="V645" s="16" t="s">
        <v>621</v>
      </c>
      <c r="W645" s="16" t="s">
        <v>95</v>
      </c>
      <c r="X645" s="17">
        <v>1</v>
      </c>
      <c r="Y645" s="84">
        <f t="shared" si="20"/>
        <v>73050</v>
      </c>
      <c r="Z645" s="75">
        <f>IF(IFERROR(MATCH(E645,CONV_CAISO_Gen_List!C:C,0),FALSE),1,0)</f>
        <v>1</v>
      </c>
      <c r="AA645" s="86">
        <f t="shared" si="21"/>
        <v>63.41</v>
      </c>
    </row>
    <row r="646" spans="2:27" x14ac:dyDescent="0.25">
      <c r="B646" s="7">
        <v>641</v>
      </c>
      <c r="C646" s="7" t="s">
        <v>1823</v>
      </c>
      <c r="D646" s="7" t="s">
        <v>1824</v>
      </c>
      <c r="E646" s="7" t="s">
        <v>1825</v>
      </c>
      <c r="F646" s="7" t="s">
        <v>1132</v>
      </c>
      <c r="G646" s="7" t="s">
        <v>34</v>
      </c>
      <c r="H646" s="7" t="s">
        <v>364</v>
      </c>
      <c r="I646" s="7" t="s">
        <v>84</v>
      </c>
      <c r="J646" s="7" t="s">
        <v>619</v>
      </c>
      <c r="K646" s="7" t="s">
        <v>624</v>
      </c>
      <c r="L646" s="7" t="s">
        <v>5</v>
      </c>
      <c r="M646" s="13">
        <v>42180</v>
      </c>
      <c r="N646" s="13">
        <v>49670</v>
      </c>
      <c r="O646" s="7">
        <v>1</v>
      </c>
      <c r="P646" s="14">
        <v>20</v>
      </c>
      <c r="Q646" s="14">
        <v>49.4</v>
      </c>
      <c r="R646" s="15">
        <v>0.28196346999999999</v>
      </c>
      <c r="S646" s="7" t="s">
        <v>39</v>
      </c>
      <c r="T646" s="7" t="s">
        <v>39</v>
      </c>
      <c r="U646" s="16" t="s">
        <v>39</v>
      </c>
      <c r="V646" s="16" t="s">
        <v>621</v>
      </c>
      <c r="W646" s="16" t="s">
        <v>84</v>
      </c>
      <c r="X646" s="17">
        <v>1</v>
      </c>
      <c r="Y646" s="84">
        <f t="shared" si="20"/>
        <v>73050</v>
      </c>
      <c r="Z646" s="75">
        <f>IF(IFERROR(MATCH(E646,CONV_CAISO_Gen_List!C:C,0),FALSE),1,0)</f>
        <v>1</v>
      </c>
      <c r="AA646" s="86">
        <f t="shared" si="21"/>
        <v>49.4</v>
      </c>
    </row>
    <row r="647" spans="2:27" x14ac:dyDescent="0.25">
      <c r="B647" s="7">
        <v>642</v>
      </c>
      <c r="C647" s="7" t="s">
        <v>1826</v>
      </c>
      <c r="D647" s="7" t="s">
        <v>1827</v>
      </c>
      <c r="E647" s="7" t="s">
        <v>1828</v>
      </c>
      <c r="F647" s="7" t="s">
        <v>1132</v>
      </c>
      <c r="G647" s="7" t="s">
        <v>34</v>
      </c>
      <c r="H647" s="7" t="s">
        <v>849</v>
      </c>
      <c r="I647" s="7" t="s">
        <v>95</v>
      </c>
      <c r="J647" s="7" t="s">
        <v>619</v>
      </c>
      <c r="K647" s="7" t="s">
        <v>624</v>
      </c>
      <c r="L647" s="7" t="s">
        <v>5</v>
      </c>
      <c r="M647" s="13">
        <v>42536</v>
      </c>
      <c r="N647" s="13">
        <v>49857</v>
      </c>
      <c r="O647" s="7">
        <v>1</v>
      </c>
      <c r="P647" s="14">
        <v>20</v>
      </c>
      <c r="Q647" s="14">
        <v>59.25</v>
      </c>
      <c r="R647" s="15">
        <v>0.33818493199999999</v>
      </c>
      <c r="S647" s="7" t="s">
        <v>39</v>
      </c>
      <c r="T647" s="7" t="s">
        <v>39</v>
      </c>
      <c r="U647" s="16" t="s">
        <v>39</v>
      </c>
      <c r="V647" s="16" t="s">
        <v>621</v>
      </c>
      <c r="W647" s="16" t="s">
        <v>95</v>
      </c>
      <c r="X647" s="17">
        <v>1</v>
      </c>
      <c r="Y647" s="84">
        <f t="shared" ref="Y647:Y710" si="22">IF(O647,DATE(2099,12,31),N647)</f>
        <v>73050</v>
      </c>
      <c r="Z647" s="75">
        <f>IF(IFERROR(MATCH(E647,CONV_CAISO_Gen_List!C:C,0),FALSE),1,0)</f>
        <v>1</v>
      </c>
      <c r="AA647" s="86">
        <f t="shared" ref="AA647:AA710" si="23">Q647*X647</f>
        <v>59.25</v>
      </c>
    </row>
    <row r="648" spans="2:27" x14ac:dyDescent="0.25">
      <c r="B648" s="7">
        <v>643</v>
      </c>
      <c r="C648" s="7" t="s">
        <v>1829</v>
      </c>
      <c r="D648" s="7" t="s">
        <v>1830</v>
      </c>
      <c r="E648" s="7" t="s">
        <v>1831</v>
      </c>
      <c r="F648" s="7" t="s">
        <v>1132</v>
      </c>
      <c r="G648" s="7" t="s">
        <v>34</v>
      </c>
      <c r="H648" s="7" t="s">
        <v>185</v>
      </c>
      <c r="I648" s="7" t="s">
        <v>84</v>
      </c>
      <c r="J648" s="7" t="s">
        <v>619</v>
      </c>
      <c r="K648" s="7" t="s">
        <v>620</v>
      </c>
      <c r="L648" s="7" t="s">
        <v>5</v>
      </c>
      <c r="M648" s="13">
        <v>42366</v>
      </c>
      <c r="N648" s="13">
        <v>49675</v>
      </c>
      <c r="O648" s="7">
        <v>1</v>
      </c>
      <c r="P648" s="14">
        <v>20</v>
      </c>
      <c r="Q648" s="14">
        <v>43.99</v>
      </c>
      <c r="R648" s="15">
        <v>0.25108447499999997</v>
      </c>
      <c r="S648" s="7" t="s">
        <v>39</v>
      </c>
      <c r="T648" s="7" t="s">
        <v>39</v>
      </c>
      <c r="U648" s="16" t="s">
        <v>39</v>
      </c>
      <c r="V648" s="16" t="s">
        <v>621</v>
      </c>
      <c r="W648" s="16" t="s">
        <v>84</v>
      </c>
      <c r="X648" s="17">
        <v>1</v>
      </c>
      <c r="Y648" s="84">
        <f t="shared" si="22"/>
        <v>73050</v>
      </c>
      <c r="Z648" s="75">
        <f>IF(IFERROR(MATCH(E648,CONV_CAISO_Gen_List!C:C,0),FALSE),1,0)</f>
        <v>1</v>
      </c>
      <c r="AA648" s="86">
        <f t="shared" si="23"/>
        <v>43.99</v>
      </c>
    </row>
    <row r="649" spans="2:27" x14ac:dyDescent="0.25">
      <c r="B649" s="7">
        <v>644</v>
      </c>
      <c r="C649" s="7" t="s">
        <v>1832</v>
      </c>
      <c r="D649" s="7" t="s">
        <v>1833</v>
      </c>
      <c r="E649" s="7"/>
      <c r="F649" s="7" t="s">
        <v>1132</v>
      </c>
      <c r="G649" s="7" t="s">
        <v>34</v>
      </c>
      <c r="H649" s="7" t="s">
        <v>849</v>
      </c>
      <c r="I649" s="7" t="s">
        <v>1150</v>
      </c>
      <c r="J649" s="7" t="s">
        <v>619</v>
      </c>
      <c r="K649" s="7" t="s">
        <v>1387</v>
      </c>
      <c r="L649" s="7" t="s">
        <v>5</v>
      </c>
      <c r="M649" s="13">
        <v>42089</v>
      </c>
      <c r="N649" s="13">
        <v>49399</v>
      </c>
      <c r="O649" s="7">
        <v>1</v>
      </c>
      <c r="P649" s="14">
        <v>1.49</v>
      </c>
      <c r="Q649" s="14">
        <v>3.05</v>
      </c>
      <c r="R649" s="15">
        <v>0.23367350100000001</v>
      </c>
      <c r="S649" s="7" t="s">
        <v>39</v>
      </c>
      <c r="T649" s="7" t="s">
        <v>39</v>
      </c>
      <c r="U649" s="16" t="s">
        <v>39</v>
      </c>
      <c r="V649" s="16" t="s">
        <v>621</v>
      </c>
      <c r="W649" s="16" t="s">
        <v>41</v>
      </c>
      <c r="X649" s="17">
        <v>1</v>
      </c>
      <c r="Y649" s="84">
        <f t="shared" si="22"/>
        <v>73050</v>
      </c>
      <c r="Z649" s="75">
        <f>IF(IFERROR(MATCH(E649,CONV_CAISO_Gen_List!C:C,0),FALSE),1,0)</f>
        <v>0</v>
      </c>
      <c r="AA649" s="86">
        <f t="shared" si="23"/>
        <v>3.05</v>
      </c>
    </row>
    <row r="650" spans="2:27" x14ac:dyDescent="0.25">
      <c r="B650" s="7">
        <v>645</v>
      </c>
      <c r="C650" s="7" t="s">
        <v>1834</v>
      </c>
      <c r="D650" s="7" t="s">
        <v>1835</v>
      </c>
      <c r="E650" s="7"/>
      <c r="F650" s="7" t="s">
        <v>1132</v>
      </c>
      <c r="G650" s="7" t="s">
        <v>34</v>
      </c>
      <c r="H650" s="7" t="s">
        <v>715</v>
      </c>
      <c r="I650" s="7" t="s">
        <v>291</v>
      </c>
      <c r="J650" s="7" t="s">
        <v>619</v>
      </c>
      <c r="K650" s="7" t="s">
        <v>1387</v>
      </c>
      <c r="L650" s="7" t="s">
        <v>5</v>
      </c>
      <c r="M650" s="13">
        <v>42089</v>
      </c>
      <c r="N650" s="13">
        <v>49399</v>
      </c>
      <c r="O650" s="7">
        <v>1</v>
      </c>
      <c r="P650" s="14">
        <v>1.49</v>
      </c>
      <c r="Q650" s="14">
        <v>2.99</v>
      </c>
      <c r="R650" s="15">
        <v>0.229076645</v>
      </c>
      <c r="S650" s="7" t="s">
        <v>39</v>
      </c>
      <c r="T650" s="7" t="s">
        <v>39</v>
      </c>
      <c r="U650" s="16" t="s">
        <v>39</v>
      </c>
      <c r="V650" s="16" t="s">
        <v>621</v>
      </c>
      <c r="W650" s="16" t="s">
        <v>292</v>
      </c>
      <c r="X650" s="17">
        <v>1</v>
      </c>
      <c r="Y650" s="84">
        <f t="shared" si="22"/>
        <v>73050</v>
      </c>
      <c r="Z650" s="75">
        <f>IF(IFERROR(MATCH(E650,CONV_CAISO_Gen_List!C:C,0),FALSE),1,0)</f>
        <v>0</v>
      </c>
      <c r="AA650" s="86">
        <f t="shared" si="23"/>
        <v>2.99</v>
      </c>
    </row>
    <row r="651" spans="2:27" x14ac:dyDescent="0.25">
      <c r="B651" s="7">
        <v>646</v>
      </c>
      <c r="C651" s="7" t="s">
        <v>1836</v>
      </c>
      <c r="D651" s="7" t="s">
        <v>1837</v>
      </c>
      <c r="E651" s="7" t="s">
        <v>1838</v>
      </c>
      <c r="F651" s="7" t="s">
        <v>1132</v>
      </c>
      <c r="G651" s="7" t="s">
        <v>34</v>
      </c>
      <c r="H651" s="7" t="s">
        <v>715</v>
      </c>
      <c r="I651" s="7" t="s">
        <v>291</v>
      </c>
      <c r="J651" s="7" t="s">
        <v>619</v>
      </c>
      <c r="K651" s="7" t="s">
        <v>1387</v>
      </c>
      <c r="L651" s="7" t="s">
        <v>5</v>
      </c>
      <c r="M651" s="13">
        <v>42108</v>
      </c>
      <c r="N651" s="13">
        <v>49429</v>
      </c>
      <c r="O651" s="7">
        <v>1</v>
      </c>
      <c r="P651" s="14">
        <v>1.75</v>
      </c>
      <c r="Q651" s="14">
        <v>3.44</v>
      </c>
      <c r="R651" s="15">
        <v>0.224396608</v>
      </c>
      <c r="S651" s="7" t="s">
        <v>39</v>
      </c>
      <c r="T651" s="7" t="s">
        <v>39</v>
      </c>
      <c r="U651" s="16" t="s">
        <v>39</v>
      </c>
      <c r="V651" s="16" t="s">
        <v>621</v>
      </c>
      <c r="W651" s="16" t="s">
        <v>292</v>
      </c>
      <c r="X651" s="17">
        <v>1</v>
      </c>
      <c r="Y651" s="84">
        <f t="shared" si="22"/>
        <v>73050</v>
      </c>
      <c r="Z651" s="75">
        <f>IF(IFERROR(MATCH(E651,CONV_CAISO_Gen_List!C:C,0),FALSE),1,0)</f>
        <v>1</v>
      </c>
      <c r="AA651" s="86">
        <f t="shared" si="23"/>
        <v>3.44</v>
      </c>
    </row>
    <row r="652" spans="2:27" x14ac:dyDescent="0.25">
      <c r="B652" s="7">
        <v>647</v>
      </c>
      <c r="C652" s="7" t="s">
        <v>1839</v>
      </c>
      <c r="D652" s="7" t="s">
        <v>1783</v>
      </c>
      <c r="E652" s="7"/>
      <c r="F652" s="7" t="s">
        <v>1132</v>
      </c>
      <c r="G652" s="7" t="s">
        <v>34</v>
      </c>
      <c r="H652" s="7" t="s">
        <v>94</v>
      </c>
      <c r="I652" s="7" t="s">
        <v>95</v>
      </c>
      <c r="J652" s="7" t="s">
        <v>619</v>
      </c>
      <c r="K652" s="7" t="s">
        <v>620</v>
      </c>
      <c r="L652" s="7" t="s">
        <v>7</v>
      </c>
      <c r="M652" s="13">
        <v>42688</v>
      </c>
      <c r="N652" s="13">
        <v>50000</v>
      </c>
      <c r="O652" s="7">
        <v>1</v>
      </c>
      <c r="P652" s="14">
        <v>3.75</v>
      </c>
      <c r="Q652" s="14">
        <v>10.41</v>
      </c>
      <c r="R652" s="15">
        <v>0.31689497700000002</v>
      </c>
      <c r="S652" s="7" t="s">
        <v>39</v>
      </c>
      <c r="T652" s="7" t="s">
        <v>39</v>
      </c>
      <c r="U652" s="16" t="s">
        <v>39</v>
      </c>
      <c r="V652" s="16" t="s">
        <v>621</v>
      </c>
      <c r="W652" s="16" t="s">
        <v>95</v>
      </c>
      <c r="X652" s="17">
        <v>0.84</v>
      </c>
      <c r="Y652" s="84">
        <f t="shared" si="22"/>
        <v>73050</v>
      </c>
      <c r="Z652" s="75">
        <f>IF(IFERROR(MATCH(E652,CONV_CAISO_Gen_List!C:C,0),FALSE),1,0)</f>
        <v>0</v>
      </c>
      <c r="AA652" s="86">
        <f t="shared" si="23"/>
        <v>8.7444000000000006</v>
      </c>
    </row>
    <row r="653" spans="2:27" x14ac:dyDescent="0.25">
      <c r="B653" s="7">
        <v>648</v>
      </c>
      <c r="C653" s="7" t="s">
        <v>1840</v>
      </c>
      <c r="D653" s="7" t="s">
        <v>1841</v>
      </c>
      <c r="E653" s="7"/>
      <c r="F653" s="7" t="s">
        <v>1132</v>
      </c>
      <c r="G653" s="7" t="s">
        <v>34</v>
      </c>
      <c r="H653" s="7" t="s">
        <v>849</v>
      </c>
      <c r="I653" s="7" t="s">
        <v>1150</v>
      </c>
      <c r="J653" s="7" t="s">
        <v>619</v>
      </c>
      <c r="K653" s="7" t="s">
        <v>1387</v>
      </c>
      <c r="L653" s="7" t="s">
        <v>7</v>
      </c>
      <c r="M653" s="13">
        <v>42460</v>
      </c>
      <c r="N653" s="13">
        <v>49765</v>
      </c>
      <c r="O653" s="7">
        <v>1</v>
      </c>
      <c r="P653" s="14">
        <v>0.5</v>
      </c>
      <c r="Q653" s="14">
        <v>1.1000000000000001</v>
      </c>
      <c r="R653" s="15">
        <v>0.25114155300000002</v>
      </c>
      <c r="S653" s="7" t="s">
        <v>39</v>
      </c>
      <c r="T653" s="7" t="s">
        <v>39</v>
      </c>
      <c r="U653" s="16" t="s">
        <v>39</v>
      </c>
      <c r="V653" s="16" t="s">
        <v>621</v>
      </c>
      <c r="W653" s="16" t="s">
        <v>41</v>
      </c>
      <c r="X653" s="17">
        <v>0.84</v>
      </c>
      <c r="Y653" s="84">
        <f t="shared" si="22"/>
        <v>73050</v>
      </c>
      <c r="Z653" s="75">
        <f>IF(IFERROR(MATCH(E653,CONV_CAISO_Gen_List!C:C,0),FALSE),1,0)</f>
        <v>0</v>
      </c>
      <c r="AA653" s="86">
        <f t="shared" si="23"/>
        <v>0.92400000000000004</v>
      </c>
    </row>
    <row r="654" spans="2:27" x14ac:dyDescent="0.25">
      <c r="B654" s="7">
        <v>649</v>
      </c>
      <c r="C654" s="7" t="s">
        <v>1842</v>
      </c>
      <c r="D654" s="7" t="s">
        <v>1843</v>
      </c>
      <c r="E654" s="7"/>
      <c r="F654" s="7" t="s">
        <v>1132</v>
      </c>
      <c r="G654" s="7" t="s">
        <v>34</v>
      </c>
      <c r="H654" s="7" t="s">
        <v>715</v>
      </c>
      <c r="I654" s="7" t="s">
        <v>291</v>
      </c>
      <c r="J654" s="7" t="s">
        <v>619</v>
      </c>
      <c r="K654" s="7" t="s">
        <v>1387</v>
      </c>
      <c r="L654" s="7" t="s">
        <v>7</v>
      </c>
      <c r="M654" s="13">
        <v>42478</v>
      </c>
      <c r="N654" s="13">
        <v>49795</v>
      </c>
      <c r="O654" s="7">
        <v>1</v>
      </c>
      <c r="P654" s="14">
        <v>0.5</v>
      </c>
      <c r="Q654" s="14">
        <v>1.0900000000000001</v>
      </c>
      <c r="R654" s="15">
        <v>0.24885844700000001</v>
      </c>
      <c r="S654" s="7" t="s">
        <v>39</v>
      </c>
      <c r="T654" s="7" t="s">
        <v>39</v>
      </c>
      <c r="U654" s="16" t="s">
        <v>39</v>
      </c>
      <c r="V654" s="16" t="s">
        <v>621</v>
      </c>
      <c r="W654" s="16" t="s">
        <v>292</v>
      </c>
      <c r="X654" s="17">
        <v>0.84</v>
      </c>
      <c r="Y654" s="84">
        <f t="shared" si="22"/>
        <v>73050</v>
      </c>
      <c r="Z654" s="75">
        <f>IF(IFERROR(MATCH(E654,CONV_CAISO_Gen_List!C:C,0),FALSE),1,0)</f>
        <v>0</v>
      </c>
      <c r="AA654" s="86">
        <f t="shared" si="23"/>
        <v>0.91560000000000008</v>
      </c>
    </row>
    <row r="655" spans="2:27" x14ac:dyDescent="0.25">
      <c r="B655" s="7">
        <v>650</v>
      </c>
      <c r="C655" s="7" t="s">
        <v>1844</v>
      </c>
      <c r="D655" s="7" t="s">
        <v>1845</v>
      </c>
      <c r="E655" s="7" t="s">
        <v>1846</v>
      </c>
      <c r="F655" s="7" t="s">
        <v>1132</v>
      </c>
      <c r="G655" s="7" t="s">
        <v>34</v>
      </c>
      <c r="H655" s="7" t="s">
        <v>715</v>
      </c>
      <c r="I655" s="7" t="s">
        <v>291</v>
      </c>
      <c r="J655" s="7" t="s">
        <v>619</v>
      </c>
      <c r="K655" s="7" t="s">
        <v>1387</v>
      </c>
      <c r="L655" s="7" t="s">
        <v>5</v>
      </c>
      <c r="M655" s="13">
        <v>42512</v>
      </c>
      <c r="N655" s="13">
        <v>49826</v>
      </c>
      <c r="O655" s="7">
        <v>1</v>
      </c>
      <c r="P655" s="14">
        <v>1</v>
      </c>
      <c r="Q655" s="14">
        <v>1.93</v>
      </c>
      <c r="R655" s="15">
        <v>0.22031963500000001</v>
      </c>
      <c r="S655" s="7" t="s">
        <v>39</v>
      </c>
      <c r="T655" s="7" t="s">
        <v>39</v>
      </c>
      <c r="U655" s="16" t="s">
        <v>39</v>
      </c>
      <c r="V655" s="16" t="s">
        <v>621</v>
      </c>
      <c r="W655" s="16" t="s">
        <v>292</v>
      </c>
      <c r="X655" s="17">
        <v>1</v>
      </c>
      <c r="Y655" s="84">
        <f t="shared" si="22"/>
        <v>73050</v>
      </c>
      <c r="Z655" s="75">
        <f>IF(IFERROR(MATCH(E655,CONV_CAISO_Gen_List!C:C,0),FALSE),1,0)</f>
        <v>0</v>
      </c>
      <c r="AA655" s="86">
        <f t="shared" si="23"/>
        <v>1.93</v>
      </c>
    </row>
    <row r="656" spans="2:27" x14ac:dyDescent="0.25">
      <c r="B656" s="7">
        <v>651</v>
      </c>
      <c r="C656" s="7" t="s">
        <v>1847</v>
      </c>
      <c r="D656" s="7" t="s">
        <v>1848</v>
      </c>
      <c r="E656" s="7"/>
      <c r="F656" s="7" t="s">
        <v>1132</v>
      </c>
      <c r="G656" s="7" t="s">
        <v>34</v>
      </c>
      <c r="H656" s="7" t="s">
        <v>715</v>
      </c>
      <c r="I656" s="7" t="s">
        <v>291</v>
      </c>
      <c r="J656" s="7" t="s">
        <v>619</v>
      </c>
      <c r="K656" s="7" t="s">
        <v>1387</v>
      </c>
      <c r="L656" s="7" t="s">
        <v>7</v>
      </c>
      <c r="M656" s="13">
        <v>42478</v>
      </c>
      <c r="N656" s="13">
        <v>49795</v>
      </c>
      <c r="O656" s="7">
        <v>1</v>
      </c>
      <c r="P656" s="14">
        <v>1.5</v>
      </c>
      <c r="Q656" s="14">
        <v>3.11</v>
      </c>
      <c r="R656" s="15">
        <v>0.23668188700000001</v>
      </c>
      <c r="S656" s="7" t="s">
        <v>39</v>
      </c>
      <c r="T656" s="7" t="s">
        <v>39</v>
      </c>
      <c r="U656" s="16" t="s">
        <v>39</v>
      </c>
      <c r="V656" s="16" t="s">
        <v>621</v>
      </c>
      <c r="W656" s="16" t="s">
        <v>292</v>
      </c>
      <c r="X656" s="17">
        <v>0.84</v>
      </c>
      <c r="Y656" s="84">
        <f t="shared" si="22"/>
        <v>73050</v>
      </c>
      <c r="Z656" s="75">
        <f>IF(IFERROR(MATCH(E656,CONV_CAISO_Gen_List!C:C,0),FALSE),1,0)</f>
        <v>0</v>
      </c>
      <c r="AA656" s="86">
        <f t="shared" si="23"/>
        <v>2.6123999999999996</v>
      </c>
    </row>
    <row r="657" spans="2:27" x14ac:dyDescent="0.25">
      <c r="B657" s="7">
        <v>652</v>
      </c>
      <c r="C657" s="7" t="s">
        <v>1849</v>
      </c>
      <c r="D657" s="7" t="s">
        <v>1850</v>
      </c>
      <c r="E657" s="7"/>
      <c r="F657" s="7" t="s">
        <v>1132</v>
      </c>
      <c r="G657" s="7" t="s">
        <v>34</v>
      </c>
      <c r="H657" s="7" t="s">
        <v>715</v>
      </c>
      <c r="I657" s="7" t="s">
        <v>291</v>
      </c>
      <c r="J657" s="7" t="s">
        <v>619</v>
      </c>
      <c r="K657" s="7" t="s">
        <v>1387</v>
      </c>
      <c r="L657" s="7" t="s">
        <v>7</v>
      </c>
      <c r="M657" s="13">
        <v>42430</v>
      </c>
      <c r="N657" s="13">
        <v>49734</v>
      </c>
      <c r="O657" s="7">
        <v>1</v>
      </c>
      <c r="P657" s="14">
        <v>1</v>
      </c>
      <c r="Q657" s="14">
        <v>2.09</v>
      </c>
      <c r="R657" s="15">
        <v>0.23858447499999999</v>
      </c>
      <c r="S657" s="7" t="s">
        <v>39</v>
      </c>
      <c r="T657" s="7" t="s">
        <v>39</v>
      </c>
      <c r="U657" s="16" t="s">
        <v>39</v>
      </c>
      <c r="V657" s="16" t="s">
        <v>621</v>
      </c>
      <c r="W657" s="16" t="s">
        <v>292</v>
      </c>
      <c r="X657" s="17">
        <v>0.84</v>
      </c>
      <c r="Y657" s="84">
        <f t="shared" si="22"/>
        <v>73050</v>
      </c>
      <c r="Z657" s="75">
        <f>IF(IFERROR(MATCH(E657,CONV_CAISO_Gen_List!C:C,0),FALSE),1,0)</f>
        <v>0</v>
      </c>
      <c r="AA657" s="86">
        <f t="shared" si="23"/>
        <v>1.7555999999999998</v>
      </c>
    </row>
    <row r="658" spans="2:27" x14ac:dyDescent="0.25">
      <c r="B658" s="7">
        <v>653</v>
      </c>
      <c r="C658" s="7" t="s">
        <v>1851</v>
      </c>
      <c r="D658" s="7" t="s">
        <v>1852</v>
      </c>
      <c r="E658" s="7" t="s">
        <v>1853</v>
      </c>
      <c r="F658" s="7" t="s">
        <v>1132</v>
      </c>
      <c r="G658" s="7" t="s">
        <v>34</v>
      </c>
      <c r="H658" s="7" t="s">
        <v>94</v>
      </c>
      <c r="I658" s="7" t="s">
        <v>1136</v>
      </c>
      <c r="J658" s="7" t="s">
        <v>619</v>
      </c>
      <c r="K658" s="7" t="s">
        <v>1387</v>
      </c>
      <c r="L658" s="7" t="s">
        <v>5</v>
      </c>
      <c r="M658" s="13">
        <v>42310</v>
      </c>
      <c r="N658" s="13">
        <v>49643</v>
      </c>
      <c r="O658" s="7">
        <v>1</v>
      </c>
      <c r="P658" s="14">
        <v>0.9</v>
      </c>
      <c r="Q658" s="14">
        <v>1.82</v>
      </c>
      <c r="R658" s="15">
        <v>0.23084728600000001</v>
      </c>
      <c r="S658" s="7" t="s">
        <v>39</v>
      </c>
      <c r="T658" s="7" t="s">
        <v>39</v>
      </c>
      <c r="U658" s="16" t="s">
        <v>39</v>
      </c>
      <c r="V658" s="16" t="s">
        <v>621</v>
      </c>
      <c r="W658" s="16" t="s">
        <v>41</v>
      </c>
      <c r="X658" s="17">
        <v>1</v>
      </c>
      <c r="Y658" s="84">
        <f t="shared" si="22"/>
        <v>73050</v>
      </c>
      <c r="Z658" s="75">
        <f>IF(IFERROR(MATCH(E658,CONV_CAISO_Gen_List!C:C,0),FALSE),1,0)</f>
        <v>1</v>
      </c>
      <c r="AA658" s="86">
        <f t="shared" si="23"/>
        <v>1.82</v>
      </c>
    </row>
    <row r="659" spans="2:27" x14ac:dyDescent="0.25">
      <c r="B659" s="7">
        <v>654</v>
      </c>
      <c r="C659" s="7" t="s">
        <v>1854</v>
      </c>
      <c r="D659" s="7" t="s">
        <v>1855</v>
      </c>
      <c r="E659" s="7" t="s">
        <v>1856</v>
      </c>
      <c r="F659" s="7" t="s">
        <v>1132</v>
      </c>
      <c r="G659" s="7" t="s">
        <v>34</v>
      </c>
      <c r="H659" s="7" t="s">
        <v>94</v>
      </c>
      <c r="I659" s="7" t="s">
        <v>1136</v>
      </c>
      <c r="J659" s="7" t="s">
        <v>619</v>
      </c>
      <c r="K659" s="7" t="s">
        <v>1387</v>
      </c>
      <c r="L659" s="7" t="s">
        <v>5</v>
      </c>
      <c r="M659" s="13">
        <v>42089</v>
      </c>
      <c r="N659" s="13">
        <v>49393</v>
      </c>
      <c r="O659" s="7">
        <v>1</v>
      </c>
      <c r="P659" s="14">
        <v>1.5</v>
      </c>
      <c r="Q659" s="14">
        <v>2.81</v>
      </c>
      <c r="R659" s="15">
        <v>0.21385083699999999</v>
      </c>
      <c r="S659" s="7" t="s">
        <v>39</v>
      </c>
      <c r="T659" s="7" t="s">
        <v>39</v>
      </c>
      <c r="U659" s="16" t="s">
        <v>39</v>
      </c>
      <c r="V659" s="16" t="s">
        <v>621</v>
      </c>
      <c r="W659" s="16" t="s">
        <v>41</v>
      </c>
      <c r="X659" s="17">
        <v>1</v>
      </c>
      <c r="Y659" s="84">
        <f t="shared" si="22"/>
        <v>73050</v>
      </c>
      <c r="Z659" s="75">
        <f>IF(IFERROR(MATCH(E659,CONV_CAISO_Gen_List!C:C,0),FALSE),1,0)</f>
        <v>1</v>
      </c>
      <c r="AA659" s="86">
        <f t="shared" si="23"/>
        <v>2.81</v>
      </c>
    </row>
    <row r="660" spans="2:27" x14ac:dyDescent="0.25">
      <c r="B660" s="7">
        <v>655</v>
      </c>
      <c r="C660" s="7" t="s">
        <v>1857</v>
      </c>
      <c r="D660" s="7" t="s">
        <v>1858</v>
      </c>
      <c r="E660" s="7" t="s">
        <v>1859</v>
      </c>
      <c r="F660" s="7" t="s">
        <v>1132</v>
      </c>
      <c r="G660" s="7" t="s">
        <v>34</v>
      </c>
      <c r="H660" s="7" t="s">
        <v>94</v>
      </c>
      <c r="I660" s="7" t="s">
        <v>1136</v>
      </c>
      <c r="J660" s="7" t="s">
        <v>619</v>
      </c>
      <c r="K660" s="7" t="s">
        <v>1387</v>
      </c>
      <c r="L660" s="7" t="s">
        <v>5</v>
      </c>
      <c r="M660" s="13">
        <v>42089</v>
      </c>
      <c r="N660" s="13">
        <v>49393</v>
      </c>
      <c r="O660" s="7">
        <v>1</v>
      </c>
      <c r="P660" s="14">
        <v>1.75</v>
      </c>
      <c r="Q660" s="14">
        <v>3.38</v>
      </c>
      <c r="R660" s="15">
        <v>0.220482714</v>
      </c>
      <c r="S660" s="7" t="s">
        <v>39</v>
      </c>
      <c r="T660" s="7" t="s">
        <v>39</v>
      </c>
      <c r="U660" s="16" t="s">
        <v>39</v>
      </c>
      <c r="V660" s="16" t="s">
        <v>621</v>
      </c>
      <c r="W660" s="16" t="s">
        <v>41</v>
      </c>
      <c r="X660" s="17">
        <v>1</v>
      </c>
      <c r="Y660" s="84">
        <f t="shared" si="22"/>
        <v>73050</v>
      </c>
      <c r="Z660" s="75">
        <f>IF(IFERROR(MATCH(E660,CONV_CAISO_Gen_List!C:C,0),FALSE),1,0)</f>
        <v>1</v>
      </c>
      <c r="AA660" s="86">
        <f t="shared" si="23"/>
        <v>3.38</v>
      </c>
    </row>
    <row r="661" spans="2:27" x14ac:dyDescent="0.25">
      <c r="B661" s="7">
        <v>656</v>
      </c>
      <c r="C661" s="7" t="s">
        <v>1860</v>
      </c>
      <c r="D661" s="7" t="s">
        <v>1861</v>
      </c>
      <c r="E661" s="7" t="s">
        <v>1862</v>
      </c>
      <c r="F661" s="7" t="s">
        <v>1132</v>
      </c>
      <c r="G661" s="7" t="s">
        <v>34</v>
      </c>
      <c r="H661" s="7" t="s">
        <v>715</v>
      </c>
      <c r="I661" s="7" t="s">
        <v>934</v>
      </c>
      <c r="J661" s="7" t="s">
        <v>619</v>
      </c>
      <c r="K661" s="7" t="s">
        <v>624</v>
      </c>
      <c r="L661" s="7" t="s">
        <v>5</v>
      </c>
      <c r="M661" s="13">
        <v>42200</v>
      </c>
      <c r="N661" s="13">
        <v>49504</v>
      </c>
      <c r="O661" s="7">
        <v>1</v>
      </c>
      <c r="P661" s="14">
        <v>7</v>
      </c>
      <c r="Q661" s="14">
        <v>19.86</v>
      </c>
      <c r="R661" s="15">
        <v>0.32387475500000001</v>
      </c>
      <c r="S661" s="7" t="s">
        <v>39</v>
      </c>
      <c r="T661" s="7" t="s">
        <v>39</v>
      </c>
      <c r="U661" s="16" t="s">
        <v>39</v>
      </c>
      <c r="V661" s="16" t="s">
        <v>621</v>
      </c>
      <c r="W661" s="16" t="s">
        <v>292</v>
      </c>
      <c r="X661" s="17">
        <v>1</v>
      </c>
      <c r="Y661" s="84">
        <f t="shared" si="22"/>
        <v>73050</v>
      </c>
      <c r="Z661" s="75">
        <f>IF(IFERROR(MATCH(E661,CONV_CAISO_Gen_List!C:C,0),FALSE),1,0)</f>
        <v>1</v>
      </c>
      <c r="AA661" s="86">
        <f t="shared" si="23"/>
        <v>19.86</v>
      </c>
    </row>
    <row r="662" spans="2:27" x14ac:dyDescent="0.25">
      <c r="B662" s="7">
        <v>657</v>
      </c>
      <c r="C662" s="7" t="s">
        <v>1863</v>
      </c>
      <c r="D662" s="7" t="s">
        <v>1864</v>
      </c>
      <c r="E662" s="7" t="s">
        <v>1865</v>
      </c>
      <c r="F662" s="7" t="s">
        <v>1132</v>
      </c>
      <c r="G662" s="7" t="s">
        <v>839</v>
      </c>
      <c r="H662" s="7" t="s">
        <v>840</v>
      </c>
      <c r="I662" s="7" t="s">
        <v>841</v>
      </c>
      <c r="J662" s="7" t="s">
        <v>619</v>
      </c>
      <c r="K662" s="7" t="s">
        <v>624</v>
      </c>
      <c r="L662" s="7" t="s">
        <v>5</v>
      </c>
      <c r="M662" s="13">
        <v>43831</v>
      </c>
      <c r="N662" s="13">
        <v>51135</v>
      </c>
      <c r="O662" s="7">
        <v>1</v>
      </c>
      <c r="P662" s="14">
        <v>93.6</v>
      </c>
      <c r="Q662" s="14">
        <v>258</v>
      </c>
      <c r="R662" s="15">
        <v>0.31465870499999998</v>
      </c>
      <c r="S662" s="7" t="s">
        <v>39</v>
      </c>
      <c r="T662" s="7" t="s">
        <v>39</v>
      </c>
      <c r="U662" s="16" t="s">
        <v>39</v>
      </c>
      <c r="V662" s="16" t="s">
        <v>621</v>
      </c>
      <c r="W662" s="16" t="s">
        <v>842</v>
      </c>
      <c r="X662" s="17">
        <v>1</v>
      </c>
      <c r="Y662" s="84">
        <f t="shared" si="22"/>
        <v>73050</v>
      </c>
      <c r="Z662" s="75">
        <f>IF(IFERROR(MATCH(E662,CONV_CAISO_Gen_List!C:C,0),FALSE),1,0)</f>
        <v>0</v>
      </c>
      <c r="AA662" s="86">
        <f t="shared" si="23"/>
        <v>258</v>
      </c>
    </row>
    <row r="663" spans="2:27" x14ac:dyDescent="0.25">
      <c r="B663" s="7">
        <v>658</v>
      </c>
      <c r="C663" s="7" t="s">
        <v>1866</v>
      </c>
      <c r="D663" s="7" t="s">
        <v>1867</v>
      </c>
      <c r="E663" s="7"/>
      <c r="F663" s="7" t="s">
        <v>1132</v>
      </c>
      <c r="G663" s="7" t="s">
        <v>34</v>
      </c>
      <c r="H663" s="7" t="s">
        <v>908</v>
      </c>
      <c r="I663" s="7" t="s">
        <v>1174</v>
      </c>
      <c r="J663" s="7" t="s">
        <v>619</v>
      </c>
      <c r="K663" s="7" t="s">
        <v>624</v>
      </c>
      <c r="L663" s="7" t="s">
        <v>7</v>
      </c>
      <c r="M663" s="13">
        <v>42643</v>
      </c>
      <c r="N663" s="13">
        <v>51288</v>
      </c>
      <c r="O663" s="7">
        <v>1</v>
      </c>
      <c r="P663" s="14">
        <v>153.52000000000001</v>
      </c>
      <c r="Q663" s="14">
        <v>421.19819999999999</v>
      </c>
      <c r="R663" s="15">
        <v>0.31319688800000001</v>
      </c>
      <c r="S663" s="7" t="s">
        <v>39</v>
      </c>
      <c r="T663" s="7" t="s">
        <v>39</v>
      </c>
      <c r="U663" s="16" t="s">
        <v>39</v>
      </c>
      <c r="V663" s="16" t="s">
        <v>621</v>
      </c>
      <c r="W663" s="16" t="s">
        <v>911</v>
      </c>
      <c r="X663" s="17">
        <v>0.84</v>
      </c>
      <c r="Y663" s="84">
        <f t="shared" si="22"/>
        <v>73050</v>
      </c>
      <c r="Z663" s="75">
        <f>IF(IFERROR(MATCH(E663,CONV_CAISO_Gen_List!C:C,0),FALSE),1,0)</f>
        <v>0</v>
      </c>
      <c r="AA663" s="86">
        <f t="shared" si="23"/>
        <v>353.806488</v>
      </c>
    </row>
    <row r="664" spans="2:27" x14ac:dyDescent="0.25">
      <c r="B664" s="7">
        <v>659</v>
      </c>
      <c r="C664" s="7" t="s">
        <v>1868</v>
      </c>
      <c r="D664" s="7" t="s">
        <v>1869</v>
      </c>
      <c r="E664" s="7"/>
      <c r="F664" s="7" t="s">
        <v>1132</v>
      </c>
      <c r="G664" s="7" t="s">
        <v>34</v>
      </c>
      <c r="H664" s="7" t="s">
        <v>908</v>
      </c>
      <c r="I664" s="7" t="s">
        <v>1174</v>
      </c>
      <c r="J664" s="7" t="s">
        <v>619</v>
      </c>
      <c r="K664" s="7" t="s">
        <v>624</v>
      </c>
      <c r="L664" s="7" t="s">
        <v>7</v>
      </c>
      <c r="M664" s="13">
        <v>42643</v>
      </c>
      <c r="N664" s="13">
        <v>50802</v>
      </c>
      <c r="O664" s="7">
        <v>1</v>
      </c>
      <c r="P664" s="14">
        <v>252.32</v>
      </c>
      <c r="Q664" s="14">
        <v>691.596856</v>
      </c>
      <c r="R664" s="15">
        <v>0.31289399499999998</v>
      </c>
      <c r="S664" s="7" t="s">
        <v>39</v>
      </c>
      <c r="T664" s="7" t="s">
        <v>39</v>
      </c>
      <c r="U664" s="16" t="s">
        <v>39</v>
      </c>
      <c r="V664" s="16" t="s">
        <v>621</v>
      </c>
      <c r="W664" s="16" t="s">
        <v>911</v>
      </c>
      <c r="X664" s="17">
        <v>0.84</v>
      </c>
      <c r="Y664" s="84">
        <f t="shared" si="22"/>
        <v>73050</v>
      </c>
      <c r="Z664" s="75">
        <f>IF(IFERROR(MATCH(E664,CONV_CAISO_Gen_List!C:C,0),FALSE),1,0)</f>
        <v>0</v>
      </c>
      <c r="AA664" s="86">
        <f t="shared" si="23"/>
        <v>580.94135903999995</v>
      </c>
    </row>
    <row r="665" spans="2:27" x14ac:dyDescent="0.25">
      <c r="B665" s="7">
        <v>660</v>
      </c>
      <c r="C665" s="7" t="s">
        <v>1870</v>
      </c>
      <c r="D665" s="7" t="s">
        <v>1871</v>
      </c>
      <c r="E665" s="7"/>
      <c r="F665" s="7" t="s">
        <v>1132</v>
      </c>
      <c r="G665" s="7" t="s">
        <v>34</v>
      </c>
      <c r="H665" s="7" t="s">
        <v>185</v>
      </c>
      <c r="I665" s="7" t="s">
        <v>84</v>
      </c>
      <c r="J665" s="7" t="s">
        <v>619</v>
      </c>
      <c r="K665" s="7" t="s">
        <v>624</v>
      </c>
      <c r="L665" s="7" t="s">
        <v>7</v>
      </c>
      <c r="M665" s="13">
        <v>43983</v>
      </c>
      <c r="N665" s="13">
        <v>51287</v>
      </c>
      <c r="O665" s="7">
        <v>1</v>
      </c>
      <c r="P665" s="14">
        <v>51.3</v>
      </c>
      <c r="Q665" s="14">
        <v>130.69911999999999</v>
      </c>
      <c r="R665" s="15">
        <v>0.290838029</v>
      </c>
      <c r="S665" s="7" t="s">
        <v>39</v>
      </c>
      <c r="T665" s="7" t="s">
        <v>39</v>
      </c>
      <c r="U665" s="16" t="s">
        <v>39</v>
      </c>
      <c r="V665" s="16" t="s">
        <v>621</v>
      </c>
      <c r="W665" s="16" t="s">
        <v>84</v>
      </c>
      <c r="X665" s="17">
        <v>0.84</v>
      </c>
      <c r="Y665" s="84">
        <f t="shared" si="22"/>
        <v>73050</v>
      </c>
      <c r="Z665" s="75">
        <f>IF(IFERROR(MATCH(E665,CONV_CAISO_Gen_List!C:C,0),FALSE),1,0)</f>
        <v>0</v>
      </c>
      <c r="AA665" s="86">
        <f t="shared" si="23"/>
        <v>109.78726079999998</v>
      </c>
    </row>
    <row r="666" spans="2:27" x14ac:dyDescent="0.25">
      <c r="B666" s="7">
        <v>661</v>
      </c>
      <c r="C666" s="7" t="s">
        <v>1872</v>
      </c>
      <c r="D666" s="7" t="s">
        <v>1873</v>
      </c>
      <c r="E666" s="7"/>
      <c r="F666" s="7" t="s">
        <v>1132</v>
      </c>
      <c r="G666" s="7" t="s">
        <v>34</v>
      </c>
      <c r="H666" s="7" t="s">
        <v>715</v>
      </c>
      <c r="I666" s="7" t="s">
        <v>1874</v>
      </c>
      <c r="J666" s="7" t="s">
        <v>619</v>
      </c>
      <c r="K666" s="7" t="s">
        <v>624</v>
      </c>
      <c r="L666" s="7" t="s">
        <v>7</v>
      </c>
      <c r="M666" s="13">
        <v>43800</v>
      </c>
      <c r="N666" s="13">
        <v>51104</v>
      </c>
      <c r="O666" s="7">
        <v>1</v>
      </c>
      <c r="P666" s="14">
        <v>328</v>
      </c>
      <c r="Q666" s="14">
        <v>898.38008000000002</v>
      </c>
      <c r="R666" s="15">
        <v>0.31266708399999998</v>
      </c>
      <c r="S666" s="7" t="s">
        <v>39</v>
      </c>
      <c r="T666" s="7" t="s">
        <v>39</v>
      </c>
      <c r="U666" s="16" t="s">
        <v>39</v>
      </c>
      <c r="V666" s="16" t="s">
        <v>621</v>
      </c>
      <c r="W666" s="16" t="s">
        <v>1488</v>
      </c>
      <c r="X666" s="17">
        <v>0.84</v>
      </c>
      <c r="Y666" s="84">
        <f t="shared" si="22"/>
        <v>73050</v>
      </c>
      <c r="Z666" s="75">
        <f>IF(IFERROR(MATCH(E666,CONV_CAISO_Gen_List!C:C,0),FALSE),1,0)</f>
        <v>0</v>
      </c>
      <c r="AA666" s="86">
        <f t="shared" si="23"/>
        <v>754.63926719999995</v>
      </c>
    </row>
    <row r="667" spans="2:27" x14ac:dyDescent="0.25">
      <c r="B667" s="7">
        <v>662</v>
      </c>
      <c r="C667" s="7" t="s">
        <v>1875</v>
      </c>
      <c r="D667" s="7" t="s">
        <v>1876</v>
      </c>
      <c r="E667" s="7"/>
      <c r="F667" s="7" t="s">
        <v>1132</v>
      </c>
      <c r="G667" s="7" t="s">
        <v>34</v>
      </c>
      <c r="H667" s="7" t="s">
        <v>813</v>
      </c>
      <c r="I667" s="7" t="s">
        <v>814</v>
      </c>
      <c r="J667" s="7" t="s">
        <v>619</v>
      </c>
      <c r="K667" s="7" t="s">
        <v>624</v>
      </c>
      <c r="L667" s="7" t="s">
        <v>7</v>
      </c>
      <c r="M667" s="13">
        <v>43466</v>
      </c>
      <c r="N667" s="13">
        <v>50801</v>
      </c>
      <c r="O667" s="7">
        <v>1</v>
      </c>
      <c r="P667" s="14">
        <v>246.71299999999999</v>
      </c>
      <c r="Q667" s="14">
        <v>698.07503999999994</v>
      </c>
      <c r="R667" s="15">
        <v>0.32300256399999999</v>
      </c>
      <c r="S667" s="7" t="s">
        <v>39</v>
      </c>
      <c r="T667" s="7" t="s">
        <v>39</v>
      </c>
      <c r="U667" s="16" t="s">
        <v>39</v>
      </c>
      <c r="V667" s="16" t="s">
        <v>621</v>
      </c>
      <c r="W667" s="16" t="s">
        <v>41</v>
      </c>
      <c r="X667" s="17">
        <v>0.84</v>
      </c>
      <c r="Y667" s="84">
        <f t="shared" si="22"/>
        <v>73050</v>
      </c>
      <c r="Z667" s="75">
        <f>IF(IFERROR(MATCH(E667,CONV_CAISO_Gen_List!C:C,0),FALSE),1,0)</f>
        <v>0</v>
      </c>
      <c r="AA667" s="86">
        <f t="shared" si="23"/>
        <v>586.38303359999998</v>
      </c>
    </row>
    <row r="668" spans="2:27" x14ac:dyDescent="0.25">
      <c r="B668" s="7">
        <v>663</v>
      </c>
      <c r="C668" s="7" t="s">
        <v>1877</v>
      </c>
      <c r="D668" s="7" t="s">
        <v>1878</v>
      </c>
      <c r="E668" s="7" t="s">
        <v>1879</v>
      </c>
      <c r="F668" s="7" t="s">
        <v>1132</v>
      </c>
      <c r="G668" s="7" t="s">
        <v>34</v>
      </c>
      <c r="H668" s="7" t="s">
        <v>715</v>
      </c>
      <c r="I668" s="7" t="s">
        <v>1588</v>
      </c>
      <c r="J668" s="7" t="s">
        <v>619</v>
      </c>
      <c r="K668" s="7" t="s">
        <v>624</v>
      </c>
      <c r="L668" s="7" t="s">
        <v>5</v>
      </c>
      <c r="M668" s="13">
        <v>42675</v>
      </c>
      <c r="N668" s="13">
        <v>50010</v>
      </c>
      <c r="O668" s="7">
        <v>1</v>
      </c>
      <c r="P668" s="14">
        <v>20</v>
      </c>
      <c r="Q668" s="14">
        <v>64.231999999999999</v>
      </c>
      <c r="R668" s="15">
        <v>0.366621005</v>
      </c>
      <c r="S668" s="7" t="s">
        <v>39</v>
      </c>
      <c r="T668" s="7" t="s">
        <v>39</v>
      </c>
      <c r="U668" s="16" t="s">
        <v>39</v>
      </c>
      <c r="V668" s="16" t="s">
        <v>621</v>
      </c>
      <c r="W668" s="16" t="s">
        <v>292</v>
      </c>
      <c r="X668" s="17">
        <v>1</v>
      </c>
      <c r="Y668" s="84">
        <f t="shared" si="22"/>
        <v>73050</v>
      </c>
      <c r="Z668" s="75">
        <f>IF(IFERROR(MATCH(E668,CONV_CAISO_Gen_List!C:C,0),FALSE),1,0)</f>
        <v>0</v>
      </c>
      <c r="AA668" s="86">
        <f t="shared" si="23"/>
        <v>64.231999999999999</v>
      </c>
    </row>
    <row r="669" spans="2:27" x14ac:dyDescent="0.25">
      <c r="B669" s="7">
        <v>664</v>
      </c>
      <c r="C669" s="7" t="s">
        <v>1880</v>
      </c>
      <c r="D669" s="7" t="s">
        <v>1881</v>
      </c>
      <c r="E669" s="7" t="s">
        <v>1882</v>
      </c>
      <c r="F669" s="7" t="s">
        <v>1132</v>
      </c>
      <c r="G669" s="7" t="s">
        <v>34</v>
      </c>
      <c r="H669" s="7" t="s">
        <v>83</v>
      </c>
      <c r="I669" s="7" t="s">
        <v>84</v>
      </c>
      <c r="J669" s="7" t="s">
        <v>619</v>
      </c>
      <c r="K669" s="7" t="s">
        <v>624</v>
      </c>
      <c r="L669" s="7" t="s">
        <v>5</v>
      </c>
      <c r="M669" s="13">
        <v>42628</v>
      </c>
      <c r="N669" s="13">
        <v>49932</v>
      </c>
      <c r="O669" s="7">
        <v>1</v>
      </c>
      <c r="P669" s="14">
        <v>10</v>
      </c>
      <c r="Q669" s="14">
        <v>25.9735072</v>
      </c>
      <c r="R669" s="15">
        <v>0.29650122400000001</v>
      </c>
      <c r="S669" s="7" t="s">
        <v>39</v>
      </c>
      <c r="T669" s="7" t="s">
        <v>39</v>
      </c>
      <c r="U669" s="16" t="s">
        <v>39</v>
      </c>
      <c r="V669" s="16" t="s">
        <v>621</v>
      </c>
      <c r="W669" s="16" t="s">
        <v>84</v>
      </c>
      <c r="X669" s="17">
        <v>1</v>
      </c>
      <c r="Y669" s="84">
        <f t="shared" si="22"/>
        <v>73050</v>
      </c>
      <c r="Z669" s="75">
        <f>IF(IFERROR(MATCH(E669,CONV_CAISO_Gen_List!C:C,0),FALSE),1,0)</f>
        <v>0</v>
      </c>
      <c r="AA669" s="86">
        <f t="shared" si="23"/>
        <v>25.9735072</v>
      </c>
    </row>
    <row r="670" spans="2:27" x14ac:dyDescent="0.25">
      <c r="B670" s="7">
        <v>665</v>
      </c>
      <c r="C670" s="7" t="s">
        <v>1883</v>
      </c>
      <c r="D670" s="7" t="s">
        <v>1884</v>
      </c>
      <c r="E670" s="7" t="s">
        <v>1885</v>
      </c>
      <c r="F670" s="7" t="s">
        <v>1132</v>
      </c>
      <c r="G670" s="7" t="s">
        <v>34</v>
      </c>
      <c r="H670" s="7" t="s">
        <v>94</v>
      </c>
      <c r="I670" s="7" t="s">
        <v>95</v>
      </c>
      <c r="J670" s="7" t="s">
        <v>619</v>
      </c>
      <c r="K670" s="7" t="s">
        <v>624</v>
      </c>
      <c r="L670" s="7" t="s">
        <v>5</v>
      </c>
      <c r="M670" s="13">
        <v>42674</v>
      </c>
      <c r="N670" s="13">
        <v>49978</v>
      </c>
      <c r="O670" s="7">
        <v>1</v>
      </c>
      <c r="P670" s="14">
        <v>20</v>
      </c>
      <c r="Q670" s="14">
        <v>47.62</v>
      </c>
      <c r="R670" s="15">
        <v>0.27180365299999998</v>
      </c>
      <c r="S670" s="7" t="s">
        <v>39</v>
      </c>
      <c r="T670" s="7" t="s">
        <v>39</v>
      </c>
      <c r="U670" s="16" t="s">
        <v>39</v>
      </c>
      <c r="V670" s="16" t="s">
        <v>621</v>
      </c>
      <c r="W670" s="16" t="s">
        <v>95</v>
      </c>
      <c r="X670" s="17">
        <v>1</v>
      </c>
      <c r="Y670" s="84">
        <f t="shared" si="22"/>
        <v>73050</v>
      </c>
      <c r="Z670" s="75">
        <f>IF(IFERROR(MATCH(E670,CONV_CAISO_Gen_List!C:C,0),FALSE),1,0)</f>
        <v>0</v>
      </c>
      <c r="AA670" s="86">
        <f t="shared" si="23"/>
        <v>47.62</v>
      </c>
    </row>
    <row r="671" spans="2:27" x14ac:dyDescent="0.25">
      <c r="B671" s="7">
        <v>666</v>
      </c>
      <c r="C671" s="7" t="s">
        <v>1886</v>
      </c>
      <c r="D671" s="7" t="s">
        <v>1887</v>
      </c>
      <c r="E671" s="7" t="s">
        <v>1888</v>
      </c>
      <c r="F671" s="7" t="s">
        <v>1132</v>
      </c>
      <c r="G671" s="7" t="s">
        <v>34</v>
      </c>
      <c r="H671" s="7" t="s">
        <v>83</v>
      </c>
      <c r="I671" s="7" t="s">
        <v>84</v>
      </c>
      <c r="J671" s="7" t="s">
        <v>619</v>
      </c>
      <c r="K671" s="7" t="s">
        <v>624</v>
      </c>
      <c r="L671" s="7" t="s">
        <v>5</v>
      </c>
      <c r="M671" s="13">
        <v>42719</v>
      </c>
      <c r="N671" s="13">
        <v>50023</v>
      </c>
      <c r="O671" s="7">
        <v>1</v>
      </c>
      <c r="P671" s="14">
        <v>20</v>
      </c>
      <c r="Q671" s="14">
        <v>55.787608800000001</v>
      </c>
      <c r="R671" s="15">
        <v>0.31842242500000001</v>
      </c>
      <c r="S671" s="7" t="s">
        <v>39</v>
      </c>
      <c r="T671" s="7" t="s">
        <v>39</v>
      </c>
      <c r="U671" s="16" t="s">
        <v>39</v>
      </c>
      <c r="V671" s="16" t="s">
        <v>621</v>
      </c>
      <c r="W671" s="16" t="s">
        <v>84</v>
      </c>
      <c r="X671" s="17">
        <v>1</v>
      </c>
      <c r="Y671" s="84">
        <f t="shared" si="22"/>
        <v>73050</v>
      </c>
      <c r="Z671" s="75">
        <f>IF(IFERROR(MATCH(E671,CONV_CAISO_Gen_List!C:C,0),FALSE),1,0)</f>
        <v>0</v>
      </c>
      <c r="AA671" s="86">
        <f t="shared" si="23"/>
        <v>55.787608800000001</v>
      </c>
    </row>
    <row r="672" spans="2:27" x14ac:dyDescent="0.25">
      <c r="B672" s="7">
        <v>667</v>
      </c>
      <c r="C672" s="7" t="s">
        <v>1889</v>
      </c>
      <c r="D672" s="7" t="s">
        <v>1890</v>
      </c>
      <c r="E672" s="7" t="s">
        <v>1891</v>
      </c>
      <c r="F672" s="7" t="s">
        <v>1132</v>
      </c>
      <c r="G672" s="7" t="s">
        <v>34</v>
      </c>
      <c r="H672" s="7" t="s">
        <v>83</v>
      </c>
      <c r="I672" s="7" t="s">
        <v>84</v>
      </c>
      <c r="J672" s="7" t="s">
        <v>619</v>
      </c>
      <c r="K672" s="7" t="s">
        <v>624</v>
      </c>
      <c r="L672" s="7" t="s">
        <v>5</v>
      </c>
      <c r="M672" s="13">
        <v>42719</v>
      </c>
      <c r="N672" s="13">
        <v>50023</v>
      </c>
      <c r="O672" s="7">
        <v>1</v>
      </c>
      <c r="P672" s="14">
        <v>20</v>
      </c>
      <c r="Q672" s="14">
        <v>55.787608800000001</v>
      </c>
      <c r="R672" s="15">
        <v>0.31842242500000001</v>
      </c>
      <c r="S672" s="7" t="s">
        <v>39</v>
      </c>
      <c r="T672" s="7" t="s">
        <v>39</v>
      </c>
      <c r="U672" s="16" t="s">
        <v>39</v>
      </c>
      <c r="V672" s="16" t="s">
        <v>621</v>
      </c>
      <c r="W672" s="16" t="s">
        <v>84</v>
      </c>
      <c r="X672" s="17">
        <v>1</v>
      </c>
      <c r="Y672" s="84">
        <f t="shared" si="22"/>
        <v>73050</v>
      </c>
      <c r="Z672" s="75">
        <f>IF(IFERROR(MATCH(E672,CONV_CAISO_Gen_List!C:C,0),FALSE),1,0)</f>
        <v>0</v>
      </c>
      <c r="AA672" s="86">
        <f t="shared" si="23"/>
        <v>55.787608800000001</v>
      </c>
    </row>
    <row r="673" spans="2:27" x14ac:dyDescent="0.25">
      <c r="B673" s="7">
        <v>668</v>
      </c>
      <c r="C673" s="7" t="s">
        <v>1892</v>
      </c>
      <c r="D673" s="7" t="s">
        <v>1893</v>
      </c>
      <c r="E673" s="7" t="s">
        <v>1894</v>
      </c>
      <c r="F673" s="7" t="s">
        <v>1132</v>
      </c>
      <c r="G673" s="7" t="s">
        <v>34</v>
      </c>
      <c r="H673" s="7" t="s">
        <v>83</v>
      </c>
      <c r="I673" s="7" t="s">
        <v>84</v>
      </c>
      <c r="J673" s="7" t="s">
        <v>619</v>
      </c>
      <c r="K673" s="7" t="s">
        <v>624</v>
      </c>
      <c r="L673" s="7" t="s">
        <v>5</v>
      </c>
      <c r="M673" s="13">
        <v>42719</v>
      </c>
      <c r="N673" s="13">
        <v>50023</v>
      </c>
      <c r="O673" s="7">
        <v>1</v>
      </c>
      <c r="P673" s="14">
        <v>15</v>
      </c>
      <c r="Q673" s="14">
        <v>44.265689999999999</v>
      </c>
      <c r="R673" s="15">
        <v>0.33687739700000002</v>
      </c>
      <c r="S673" s="7" t="s">
        <v>39</v>
      </c>
      <c r="T673" s="7" t="s">
        <v>39</v>
      </c>
      <c r="U673" s="16" t="s">
        <v>39</v>
      </c>
      <c r="V673" s="16" t="s">
        <v>621</v>
      </c>
      <c r="W673" s="16" t="s">
        <v>84</v>
      </c>
      <c r="X673" s="17">
        <v>1</v>
      </c>
      <c r="Y673" s="84">
        <f t="shared" si="22"/>
        <v>73050</v>
      </c>
      <c r="Z673" s="75">
        <f>IF(IFERROR(MATCH(E673,CONV_CAISO_Gen_List!C:C,0),FALSE),1,0)</f>
        <v>0</v>
      </c>
      <c r="AA673" s="86">
        <f t="shared" si="23"/>
        <v>44.265689999999999</v>
      </c>
    </row>
    <row r="674" spans="2:27" x14ac:dyDescent="0.25">
      <c r="B674" s="7">
        <v>669</v>
      </c>
      <c r="C674" s="7" t="s">
        <v>1895</v>
      </c>
      <c r="D674" s="7" t="s">
        <v>1896</v>
      </c>
      <c r="E674" s="7"/>
      <c r="F674" s="7" t="s">
        <v>1132</v>
      </c>
      <c r="G674" s="7" t="s">
        <v>34</v>
      </c>
      <c r="H674" s="7" t="s">
        <v>849</v>
      </c>
      <c r="I674" s="7" t="s">
        <v>1150</v>
      </c>
      <c r="J674" s="7" t="s">
        <v>619</v>
      </c>
      <c r="K674" s="7" t="s">
        <v>620</v>
      </c>
      <c r="L674" s="7" t="s">
        <v>7</v>
      </c>
      <c r="M674" s="13">
        <v>42705</v>
      </c>
      <c r="N674" s="13">
        <v>50009</v>
      </c>
      <c r="O674" s="7">
        <v>1</v>
      </c>
      <c r="P674" s="14">
        <v>14.5</v>
      </c>
      <c r="Q674" s="14">
        <v>36.159999999999997</v>
      </c>
      <c r="R674" s="15">
        <v>0.28467957799999999</v>
      </c>
      <c r="S674" s="7" t="s">
        <v>39</v>
      </c>
      <c r="T674" s="7" t="s">
        <v>39</v>
      </c>
      <c r="U674" s="16" t="s">
        <v>39</v>
      </c>
      <c r="V674" s="16" t="s">
        <v>621</v>
      </c>
      <c r="W674" s="16" t="s">
        <v>41</v>
      </c>
      <c r="X674" s="17">
        <v>0.84</v>
      </c>
      <c r="Y674" s="84">
        <f t="shared" si="22"/>
        <v>73050</v>
      </c>
      <c r="Z674" s="75">
        <f>IF(IFERROR(MATCH(E674,CONV_CAISO_Gen_List!C:C,0),FALSE),1,0)</f>
        <v>0</v>
      </c>
      <c r="AA674" s="86">
        <f t="shared" si="23"/>
        <v>30.374399999999994</v>
      </c>
    </row>
    <row r="675" spans="2:27" x14ac:dyDescent="0.25">
      <c r="B675" s="7">
        <v>670</v>
      </c>
      <c r="C675" s="7" t="s">
        <v>1897</v>
      </c>
      <c r="D675" s="7" t="s">
        <v>1898</v>
      </c>
      <c r="E675" s="7"/>
      <c r="F675" s="7" t="s">
        <v>1132</v>
      </c>
      <c r="G675" s="7" t="s">
        <v>34</v>
      </c>
      <c r="H675" s="7" t="s">
        <v>849</v>
      </c>
      <c r="I675" s="7" t="s">
        <v>1150</v>
      </c>
      <c r="J675" s="7" t="s">
        <v>619</v>
      </c>
      <c r="K675" s="7" t="s">
        <v>620</v>
      </c>
      <c r="L675" s="7" t="s">
        <v>7</v>
      </c>
      <c r="M675" s="13">
        <v>42705</v>
      </c>
      <c r="N675" s="13">
        <v>50009</v>
      </c>
      <c r="O675" s="7">
        <v>1</v>
      </c>
      <c r="P675" s="14">
        <v>5.5</v>
      </c>
      <c r="Q675" s="14">
        <v>13.72</v>
      </c>
      <c r="R675" s="15">
        <v>0.284765463</v>
      </c>
      <c r="S675" s="7" t="s">
        <v>39</v>
      </c>
      <c r="T675" s="7" t="s">
        <v>39</v>
      </c>
      <c r="U675" s="16" t="s">
        <v>39</v>
      </c>
      <c r="V675" s="16" t="s">
        <v>621</v>
      </c>
      <c r="W675" s="16" t="s">
        <v>41</v>
      </c>
      <c r="X675" s="17">
        <v>0.84</v>
      </c>
      <c r="Y675" s="84">
        <f t="shared" si="22"/>
        <v>73050</v>
      </c>
      <c r="Z675" s="75">
        <f>IF(IFERROR(MATCH(E675,CONV_CAISO_Gen_List!C:C,0),FALSE),1,0)</f>
        <v>0</v>
      </c>
      <c r="AA675" s="86">
        <f t="shared" si="23"/>
        <v>11.524800000000001</v>
      </c>
    </row>
    <row r="676" spans="2:27" x14ac:dyDescent="0.25">
      <c r="B676" s="7">
        <v>671</v>
      </c>
      <c r="C676" s="7" t="s">
        <v>1899</v>
      </c>
      <c r="D676" s="7" t="s">
        <v>1900</v>
      </c>
      <c r="E676" s="7"/>
      <c r="F676" s="7" t="s">
        <v>1132</v>
      </c>
      <c r="G676" s="7" t="s">
        <v>34</v>
      </c>
      <c r="H676" s="7" t="s">
        <v>1901</v>
      </c>
      <c r="I676" s="7" t="s">
        <v>1902</v>
      </c>
      <c r="J676" s="7" t="s">
        <v>619</v>
      </c>
      <c r="K676" s="7" t="s">
        <v>620</v>
      </c>
      <c r="L676" s="7" t="s">
        <v>7</v>
      </c>
      <c r="M676" s="13">
        <v>42705</v>
      </c>
      <c r="N676" s="13">
        <v>50009</v>
      </c>
      <c r="O676" s="7">
        <v>1</v>
      </c>
      <c r="P676" s="14">
        <v>20</v>
      </c>
      <c r="Q676" s="14">
        <v>51.01</v>
      </c>
      <c r="R676" s="15">
        <v>0.29115296800000001</v>
      </c>
      <c r="S676" s="7" t="s">
        <v>39</v>
      </c>
      <c r="T676" s="7" t="s">
        <v>39</v>
      </c>
      <c r="U676" s="16" t="s">
        <v>39</v>
      </c>
      <c r="V676" s="16" t="s">
        <v>621</v>
      </c>
      <c r="W676" s="16" t="s">
        <v>911</v>
      </c>
      <c r="X676" s="17">
        <v>0.84</v>
      </c>
      <c r="Y676" s="84">
        <f t="shared" si="22"/>
        <v>73050</v>
      </c>
      <c r="Z676" s="75">
        <f>IF(IFERROR(MATCH(E676,CONV_CAISO_Gen_List!C:C,0),FALSE),1,0)</f>
        <v>0</v>
      </c>
      <c r="AA676" s="86">
        <f t="shared" si="23"/>
        <v>42.848399999999998</v>
      </c>
    </row>
    <row r="677" spans="2:27" x14ac:dyDescent="0.25">
      <c r="B677" s="7">
        <v>672</v>
      </c>
      <c r="C677" s="7" t="s">
        <v>1903</v>
      </c>
      <c r="D677" s="7" t="s">
        <v>1904</v>
      </c>
      <c r="E677" s="7" t="s">
        <v>1905</v>
      </c>
      <c r="F677" s="7" t="s">
        <v>1132</v>
      </c>
      <c r="G677" s="7" t="s">
        <v>34</v>
      </c>
      <c r="H677" s="7" t="s">
        <v>83</v>
      </c>
      <c r="I677" s="7" t="s">
        <v>95</v>
      </c>
      <c r="J677" s="7" t="s">
        <v>619</v>
      </c>
      <c r="K677" s="7" t="s">
        <v>624</v>
      </c>
      <c r="L677" s="7" t="s">
        <v>5</v>
      </c>
      <c r="M677" s="13">
        <v>42628</v>
      </c>
      <c r="N677" s="13">
        <v>49932</v>
      </c>
      <c r="O677" s="7">
        <v>1</v>
      </c>
      <c r="P677" s="14">
        <v>20</v>
      </c>
      <c r="Q677" s="14">
        <v>61.71</v>
      </c>
      <c r="R677" s="15">
        <v>0.352226027</v>
      </c>
      <c r="S677" s="7" t="s">
        <v>39</v>
      </c>
      <c r="T677" s="7" t="s">
        <v>39</v>
      </c>
      <c r="U677" s="16" t="s">
        <v>39</v>
      </c>
      <c r="V677" s="16" t="s">
        <v>621</v>
      </c>
      <c r="W677" s="16" t="s">
        <v>95</v>
      </c>
      <c r="X677" s="17">
        <v>1</v>
      </c>
      <c r="Y677" s="84">
        <f t="shared" si="22"/>
        <v>73050</v>
      </c>
      <c r="Z677" s="75">
        <f>IF(IFERROR(MATCH(E677,CONV_CAISO_Gen_List!C:C,0),FALSE),1,0)</f>
        <v>1</v>
      </c>
      <c r="AA677" s="86">
        <f t="shared" si="23"/>
        <v>61.71</v>
      </c>
    </row>
    <row r="678" spans="2:27" x14ac:dyDescent="0.25">
      <c r="B678" s="7">
        <v>673</v>
      </c>
      <c r="C678" s="7" t="s">
        <v>1906</v>
      </c>
      <c r="D678" s="7" t="s">
        <v>1907</v>
      </c>
      <c r="E678" s="7" t="s">
        <v>1908</v>
      </c>
      <c r="F678" s="7" t="s">
        <v>1132</v>
      </c>
      <c r="G678" s="7" t="s">
        <v>34</v>
      </c>
      <c r="H678" s="7" t="s">
        <v>364</v>
      </c>
      <c r="I678" s="7" t="s">
        <v>84</v>
      </c>
      <c r="J678" s="7" t="s">
        <v>619</v>
      </c>
      <c r="K678" s="7" t="s">
        <v>624</v>
      </c>
      <c r="L678" s="7" t="s">
        <v>5</v>
      </c>
      <c r="M678" s="13">
        <v>42705</v>
      </c>
      <c r="N678" s="13">
        <v>49949</v>
      </c>
      <c r="O678" s="7">
        <v>1</v>
      </c>
      <c r="P678" s="14">
        <v>20</v>
      </c>
      <c r="Q678" s="14">
        <v>52.09</v>
      </c>
      <c r="R678" s="15">
        <v>0.29731735199999998</v>
      </c>
      <c r="S678" s="7" t="s">
        <v>39</v>
      </c>
      <c r="T678" s="7" t="s">
        <v>39</v>
      </c>
      <c r="U678" s="16" t="s">
        <v>39</v>
      </c>
      <c r="V678" s="16" t="s">
        <v>621</v>
      </c>
      <c r="W678" s="16" t="s">
        <v>84</v>
      </c>
      <c r="X678" s="17">
        <v>1</v>
      </c>
      <c r="Y678" s="84">
        <f t="shared" si="22"/>
        <v>73050</v>
      </c>
      <c r="Z678" s="75">
        <f>IF(IFERROR(MATCH(E678,CONV_CAISO_Gen_List!C:C,0),FALSE),1,0)</f>
        <v>0</v>
      </c>
      <c r="AA678" s="86">
        <f t="shared" si="23"/>
        <v>52.09</v>
      </c>
    </row>
    <row r="679" spans="2:27" x14ac:dyDescent="0.25">
      <c r="B679" s="7">
        <v>674</v>
      </c>
      <c r="C679" s="7" t="s">
        <v>1909</v>
      </c>
      <c r="D679" s="7" t="s">
        <v>1910</v>
      </c>
      <c r="E679" s="7" t="s">
        <v>1911</v>
      </c>
      <c r="F679" s="7" t="s">
        <v>1132</v>
      </c>
      <c r="G679" s="7" t="s">
        <v>34</v>
      </c>
      <c r="H679" s="7" t="s">
        <v>364</v>
      </c>
      <c r="I679" s="7" t="s">
        <v>84</v>
      </c>
      <c r="J679" s="7" t="s">
        <v>619</v>
      </c>
      <c r="K679" s="7" t="s">
        <v>624</v>
      </c>
      <c r="L679" s="7" t="s">
        <v>5</v>
      </c>
      <c r="M679" s="13">
        <v>42705</v>
      </c>
      <c r="N679" s="13">
        <v>49949</v>
      </c>
      <c r="O679" s="7">
        <v>1</v>
      </c>
      <c r="P679" s="14">
        <v>20</v>
      </c>
      <c r="Q679" s="14">
        <v>52.09</v>
      </c>
      <c r="R679" s="15">
        <v>0.29731735199999998</v>
      </c>
      <c r="S679" s="7" t="s">
        <v>39</v>
      </c>
      <c r="T679" s="7" t="s">
        <v>39</v>
      </c>
      <c r="U679" s="16" t="s">
        <v>39</v>
      </c>
      <c r="V679" s="16" t="s">
        <v>621</v>
      </c>
      <c r="W679" s="16" t="s">
        <v>84</v>
      </c>
      <c r="X679" s="17">
        <v>1</v>
      </c>
      <c r="Y679" s="84">
        <f t="shared" si="22"/>
        <v>73050</v>
      </c>
      <c r="Z679" s="75">
        <f>IF(IFERROR(MATCH(E679,CONV_CAISO_Gen_List!C:C,0),FALSE),1,0)</f>
        <v>0</v>
      </c>
      <c r="AA679" s="86">
        <f t="shared" si="23"/>
        <v>52.09</v>
      </c>
    </row>
    <row r="680" spans="2:27" x14ac:dyDescent="0.25">
      <c r="B680" s="7">
        <v>675</v>
      </c>
      <c r="C680" s="7" t="s">
        <v>1912</v>
      </c>
      <c r="D680" s="7" t="s">
        <v>1913</v>
      </c>
      <c r="E680" s="7" t="s">
        <v>1914</v>
      </c>
      <c r="F680" s="7" t="s">
        <v>1132</v>
      </c>
      <c r="G680" s="7" t="s">
        <v>34</v>
      </c>
      <c r="H680" s="7" t="s">
        <v>364</v>
      </c>
      <c r="I680" s="7" t="s">
        <v>84</v>
      </c>
      <c r="J680" s="7" t="s">
        <v>619</v>
      </c>
      <c r="K680" s="7" t="s">
        <v>624</v>
      </c>
      <c r="L680" s="7" t="s">
        <v>5</v>
      </c>
      <c r="M680" s="13">
        <v>42705</v>
      </c>
      <c r="N680" s="13">
        <v>49949</v>
      </c>
      <c r="O680" s="7">
        <v>1</v>
      </c>
      <c r="P680" s="14">
        <v>20</v>
      </c>
      <c r="Q680" s="14">
        <v>52.09</v>
      </c>
      <c r="R680" s="15">
        <v>0.29731735199999998</v>
      </c>
      <c r="S680" s="7" t="s">
        <v>39</v>
      </c>
      <c r="T680" s="7" t="s">
        <v>39</v>
      </c>
      <c r="U680" s="16" t="s">
        <v>39</v>
      </c>
      <c r="V680" s="16" t="s">
        <v>621</v>
      </c>
      <c r="W680" s="16" t="s">
        <v>84</v>
      </c>
      <c r="X680" s="17">
        <v>1</v>
      </c>
      <c r="Y680" s="84">
        <f t="shared" si="22"/>
        <v>73050</v>
      </c>
      <c r="Z680" s="75">
        <f>IF(IFERROR(MATCH(E680,CONV_CAISO_Gen_List!C:C,0),FALSE),1,0)</f>
        <v>0</v>
      </c>
      <c r="AA680" s="86">
        <f t="shared" si="23"/>
        <v>52.09</v>
      </c>
    </row>
    <row r="681" spans="2:27" x14ac:dyDescent="0.25">
      <c r="B681" s="7">
        <v>676</v>
      </c>
      <c r="C681" s="7" t="s">
        <v>1915</v>
      </c>
      <c r="D681" s="7" t="s">
        <v>1916</v>
      </c>
      <c r="E681" s="7" t="s">
        <v>1917</v>
      </c>
      <c r="F681" s="7" t="s">
        <v>1132</v>
      </c>
      <c r="G681" s="7" t="s">
        <v>34</v>
      </c>
      <c r="H681" s="7" t="s">
        <v>364</v>
      </c>
      <c r="I681" s="7" t="s">
        <v>84</v>
      </c>
      <c r="J681" s="7" t="s">
        <v>619</v>
      </c>
      <c r="K681" s="7" t="s">
        <v>624</v>
      </c>
      <c r="L681" s="7" t="s">
        <v>5</v>
      </c>
      <c r="M681" s="13">
        <v>42705</v>
      </c>
      <c r="N681" s="13">
        <v>49949</v>
      </c>
      <c r="O681" s="7">
        <v>1</v>
      </c>
      <c r="P681" s="14">
        <v>15</v>
      </c>
      <c r="Q681" s="14">
        <v>41.13</v>
      </c>
      <c r="R681" s="15">
        <v>0.31301369899999998</v>
      </c>
      <c r="S681" s="7" t="s">
        <v>39</v>
      </c>
      <c r="T681" s="7" t="s">
        <v>39</v>
      </c>
      <c r="U681" s="16" t="s">
        <v>39</v>
      </c>
      <c r="V681" s="16" t="s">
        <v>621</v>
      </c>
      <c r="W681" s="16" t="s">
        <v>84</v>
      </c>
      <c r="X681" s="17">
        <v>1</v>
      </c>
      <c r="Y681" s="84">
        <f t="shared" si="22"/>
        <v>73050</v>
      </c>
      <c r="Z681" s="75">
        <f>IF(IFERROR(MATCH(E681,CONV_CAISO_Gen_List!C:C,0),FALSE),1,0)</f>
        <v>0</v>
      </c>
      <c r="AA681" s="86">
        <f t="shared" si="23"/>
        <v>41.13</v>
      </c>
    </row>
    <row r="682" spans="2:27" x14ac:dyDescent="0.25">
      <c r="B682" s="7">
        <v>677</v>
      </c>
      <c r="C682" s="7" t="s">
        <v>1918</v>
      </c>
      <c r="D682" s="7" t="s">
        <v>1919</v>
      </c>
      <c r="E682" s="7"/>
      <c r="F682" s="7" t="s">
        <v>1132</v>
      </c>
      <c r="G682" s="7" t="s">
        <v>34</v>
      </c>
      <c r="H682" s="7" t="s">
        <v>715</v>
      </c>
      <c r="I682" s="7" t="s">
        <v>1487</v>
      </c>
      <c r="J682" s="7" t="s">
        <v>619</v>
      </c>
      <c r="K682" s="7" t="s">
        <v>620</v>
      </c>
      <c r="L682" s="7" t="s">
        <v>7</v>
      </c>
      <c r="M682" s="13">
        <v>42705</v>
      </c>
      <c r="N682" s="13">
        <v>50009</v>
      </c>
      <c r="O682" s="7">
        <v>1</v>
      </c>
      <c r="P682" s="14">
        <v>20</v>
      </c>
      <c r="Q682" s="14">
        <v>53.61</v>
      </c>
      <c r="R682" s="15">
        <v>0.30599315100000002</v>
      </c>
      <c r="S682" s="7" t="s">
        <v>39</v>
      </c>
      <c r="T682" s="7" t="s">
        <v>39</v>
      </c>
      <c r="U682" s="16" t="s">
        <v>39</v>
      </c>
      <c r="V682" s="16" t="s">
        <v>621</v>
      </c>
      <c r="W682" s="16" t="s">
        <v>1488</v>
      </c>
      <c r="X682" s="17">
        <v>0.84</v>
      </c>
      <c r="Y682" s="84">
        <f t="shared" si="22"/>
        <v>73050</v>
      </c>
      <c r="Z682" s="75">
        <f>IF(IFERROR(MATCH(E682,CONV_CAISO_Gen_List!C:C,0),FALSE),1,0)</f>
        <v>0</v>
      </c>
      <c r="AA682" s="86">
        <f t="shared" si="23"/>
        <v>45.032399999999996</v>
      </c>
    </row>
    <row r="683" spans="2:27" x14ac:dyDescent="0.25">
      <c r="B683" s="7">
        <v>678</v>
      </c>
      <c r="C683" s="7" t="s">
        <v>1920</v>
      </c>
      <c r="D683" s="7" t="s">
        <v>1921</v>
      </c>
      <c r="E683" s="7" t="s">
        <v>1922</v>
      </c>
      <c r="F683" s="7" t="s">
        <v>1132</v>
      </c>
      <c r="G683" s="7" t="s">
        <v>34</v>
      </c>
      <c r="H683" s="7" t="s">
        <v>94</v>
      </c>
      <c r="I683" s="7" t="s">
        <v>95</v>
      </c>
      <c r="J683" s="7" t="s">
        <v>619</v>
      </c>
      <c r="K683" s="7" t="s">
        <v>620</v>
      </c>
      <c r="L683" s="7" t="s">
        <v>5</v>
      </c>
      <c r="M683" s="13">
        <v>41992</v>
      </c>
      <c r="N683" s="13">
        <v>42185</v>
      </c>
      <c r="O683" s="7">
        <v>1</v>
      </c>
      <c r="P683" s="14">
        <v>6.5</v>
      </c>
      <c r="Q683" s="14">
        <v>16.68</v>
      </c>
      <c r="R683" s="15">
        <v>0.29293993699999998</v>
      </c>
      <c r="S683" s="7" t="s">
        <v>39</v>
      </c>
      <c r="T683" s="7" t="s">
        <v>39</v>
      </c>
      <c r="U683" s="16" t="s">
        <v>39</v>
      </c>
      <c r="V683" s="16" t="s">
        <v>621</v>
      </c>
      <c r="W683" s="16" t="s">
        <v>95</v>
      </c>
      <c r="X683" s="17">
        <v>1</v>
      </c>
      <c r="Y683" s="84">
        <f t="shared" si="22"/>
        <v>73050</v>
      </c>
      <c r="Z683" s="75">
        <f>IF(IFERROR(MATCH(E683,CONV_CAISO_Gen_List!C:C,0),FALSE),1,0)</f>
        <v>1</v>
      </c>
      <c r="AA683" s="86">
        <f t="shared" si="23"/>
        <v>16.68</v>
      </c>
    </row>
    <row r="684" spans="2:27" x14ac:dyDescent="0.25">
      <c r="B684" s="7">
        <v>679</v>
      </c>
      <c r="C684" s="7" t="s">
        <v>1923</v>
      </c>
      <c r="D684" s="7" t="s">
        <v>1924</v>
      </c>
      <c r="E684" s="7"/>
      <c r="F684" s="7" t="s">
        <v>1132</v>
      </c>
      <c r="G684" s="7" t="s">
        <v>34</v>
      </c>
      <c r="H684" s="7" t="s">
        <v>715</v>
      </c>
      <c r="I684" s="7" t="s">
        <v>291</v>
      </c>
      <c r="J684" s="7" t="s">
        <v>619</v>
      </c>
      <c r="K684" s="7" t="s">
        <v>1387</v>
      </c>
      <c r="L684" s="7" t="s">
        <v>7</v>
      </c>
      <c r="M684" s="13">
        <v>42709</v>
      </c>
      <c r="N684" s="13">
        <v>50013</v>
      </c>
      <c r="O684" s="7">
        <v>1</v>
      </c>
      <c r="P684" s="14">
        <v>5</v>
      </c>
      <c r="Q684" s="14">
        <v>11.15</v>
      </c>
      <c r="R684" s="15">
        <v>0.25456621000000001</v>
      </c>
      <c r="S684" s="7" t="s">
        <v>39</v>
      </c>
      <c r="T684" s="7" t="s">
        <v>39</v>
      </c>
      <c r="U684" s="16" t="s">
        <v>39</v>
      </c>
      <c r="V684" s="16" t="s">
        <v>621</v>
      </c>
      <c r="W684" s="16" t="s">
        <v>292</v>
      </c>
      <c r="X684" s="17">
        <v>0.84</v>
      </c>
      <c r="Y684" s="84">
        <f t="shared" si="22"/>
        <v>73050</v>
      </c>
      <c r="Z684" s="75">
        <f>IF(IFERROR(MATCH(E684,CONV_CAISO_Gen_List!C:C,0),FALSE),1,0)</f>
        <v>0</v>
      </c>
      <c r="AA684" s="86">
        <f t="shared" si="23"/>
        <v>9.3659999999999997</v>
      </c>
    </row>
    <row r="685" spans="2:27" x14ac:dyDescent="0.25">
      <c r="B685" s="7">
        <v>680</v>
      </c>
      <c r="C685" s="7" t="s">
        <v>1925</v>
      </c>
      <c r="D685" s="7" t="s">
        <v>1926</v>
      </c>
      <c r="E685" s="7"/>
      <c r="F685" s="7" t="s">
        <v>1132</v>
      </c>
      <c r="G685" s="7" t="s">
        <v>34</v>
      </c>
      <c r="H685" s="7" t="s">
        <v>715</v>
      </c>
      <c r="I685" s="7" t="s">
        <v>291</v>
      </c>
      <c r="J685" s="7" t="s">
        <v>619</v>
      </c>
      <c r="K685" s="7" t="s">
        <v>1387</v>
      </c>
      <c r="L685" s="7" t="s">
        <v>7</v>
      </c>
      <c r="M685" s="13">
        <v>42709</v>
      </c>
      <c r="N685" s="13">
        <v>50013</v>
      </c>
      <c r="O685" s="7">
        <v>1</v>
      </c>
      <c r="P685" s="14">
        <v>1.5</v>
      </c>
      <c r="Q685" s="14">
        <v>2.84</v>
      </c>
      <c r="R685" s="15">
        <v>0.216133942</v>
      </c>
      <c r="S685" s="7" t="s">
        <v>39</v>
      </c>
      <c r="T685" s="7" t="s">
        <v>39</v>
      </c>
      <c r="U685" s="16" t="s">
        <v>39</v>
      </c>
      <c r="V685" s="16" t="s">
        <v>621</v>
      </c>
      <c r="W685" s="16" t="s">
        <v>292</v>
      </c>
      <c r="X685" s="17">
        <v>0.84</v>
      </c>
      <c r="Y685" s="84">
        <f t="shared" si="22"/>
        <v>73050</v>
      </c>
      <c r="Z685" s="75">
        <f>IF(IFERROR(MATCH(E685,CONV_CAISO_Gen_List!C:C,0),FALSE),1,0)</f>
        <v>0</v>
      </c>
      <c r="AA685" s="86">
        <f t="shared" si="23"/>
        <v>2.3855999999999997</v>
      </c>
    </row>
    <row r="686" spans="2:27" x14ac:dyDescent="0.25">
      <c r="B686" s="7">
        <v>681</v>
      </c>
      <c r="C686" s="7" t="s">
        <v>1927</v>
      </c>
      <c r="D686" s="7" t="s">
        <v>1928</v>
      </c>
      <c r="E686" s="7"/>
      <c r="F686" s="7" t="s">
        <v>1132</v>
      </c>
      <c r="G686" s="7" t="s">
        <v>34</v>
      </c>
      <c r="H686" s="7" t="s">
        <v>715</v>
      </c>
      <c r="I686" s="7" t="s">
        <v>291</v>
      </c>
      <c r="J686" s="7" t="s">
        <v>619</v>
      </c>
      <c r="K686" s="7" t="s">
        <v>1387</v>
      </c>
      <c r="L686" s="7" t="s">
        <v>7</v>
      </c>
      <c r="M686" s="13">
        <v>42709</v>
      </c>
      <c r="N686" s="13">
        <v>50013</v>
      </c>
      <c r="O686" s="7">
        <v>1</v>
      </c>
      <c r="P686" s="14">
        <v>0.8</v>
      </c>
      <c r="Q686" s="14">
        <v>1.66</v>
      </c>
      <c r="R686" s="15">
        <v>0.23687214600000001</v>
      </c>
      <c r="S686" s="7" t="s">
        <v>39</v>
      </c>
      <c r="T686" s="7" t="s">
        <v>39</v>
      </c>
      <c r="U686" s="16" t="s">
        <v>39</v>
      </c>
      <c r="V686" s="16" t="s">
        <v>621</v>
      </c>
      <c r="W686" s="16" t="s">
        <v>292</v>
      </c>
      <c r="X686" s="17">
        <v>0.84</v>
      </c>
      <c r="Y686" s="84">
        <f t="shared" si="22"/>
        <v>73050</v>
      </c>
      <c r="Z686" s="75">
        <f>IF(IFERROR(MATCH(E686,CONV_CAISO_Gen_List!C:C,0),FALSE),1,0)</f>
        <v>0</v>
      </c>
      <c r="AA686" s="86">
        <f t="shared" si="23"/>
        <v>1.3943999999999999</v>
      </c>
    </row>
    <row r="687" spans="2:27" x14ac:dyDescent="0.25">
      <c r="B687" s="7">
        <v>682</v>
      </c>
      <c r="C687" s="7" t="s">
        <v>1929</v>
      </c>
      <c r="D687" s="7" t="s">
        <v>1930</v>
      </c>
      <c r="E687" s="7"/>
      <c r="F687" s="7" t="s">
        <v>1132</v>
      </c>
      <c r="G687" s="7" t="s">
        <v>34</v>
      </c>
      <c r="H687" s="7" t="s">
        <v>715</v>
      </c>
      <c r="I687" s="7" t="s">
        <v>291</v>
      </c>
      <c r="J687" s="7" t="s">
        <v>619</v>
      </c>
      <c r="K687" s="7" t="s">
        <v>1387</v>
      </c>
      <c r="L687" s="7" t="s">
        <v>7</v>
      </c>
      <c r="M687" s="13">
        <v>42709</v>
      </c>
      <c r="N687" s="13">
        <v>50013</v>
      </c>
      <c r="O687" s="7">
        <v>1</v>
      </c>
      <c r="P687" s="14">
        <v>0.9</v>
      </c>
      <c r="Q687" s="14">
        <v>1.82</v>
      </c>
      <c r="R687" s="15">
        <v>0.23084728600000001</v>
      </c>
      <c r="S687" s="7" t="s">
        <v>39</v>
      </c>
      <c r="T687" s="7" t="s">
        <v>39</v>
      </c>
      <c r="U687" s="16" t="s">
        <v>39</v>
      </c>
      <c r="V687" s="16" t="s">
        <v>621</v>
      </c>
      <c r="W687" s="16" t="s">
        <v>292</v>
      </c>
      <c r="X687" s="17">
        <v>0.84</v>
      </c>
      <c r="Y687" s="84">
        <f t="shared" si="22"/>
        <v>73050</v>
      </c>
      <c r="Z687" s="75">
        <f>IF(IFERROR(MATCH(E687,CONV_CAISO_Gen_List!C:C,0),FALSE),1,0)</f>
        <v>0</v>
      </c>
      <c r="AA687" s="86">
        <f t="shared" si="23"/>
        <v>1.5287999999999999</v>
      </c>
    </row>
    <row r="688" spans="2:27" x14ac:dyDescent="0.25">
      <c r="B688" s="7">
        <v>683</v>
      </c>
      <c r="C688" s="7" t="s">
        <v>1931</v>
      </c>
      <c r="D688" s="7" t="s">
        <v>1932</v>
      </c>
      <c r="E688" s="7"/>
      <c r="F688" s="7" t="s">
        <v>1132</v>
      </c>
      <c r="G688" s="7" t="s">
        <v>34</v>
      </c>
      <c r="H688" s="7" t="s">
        <v>715</v>
      </c>
      <c r="I688" s="7" t="s">
        <v>291</v>
      </c>
      <c r="J688" s="7" t="s">
        <v>619</v>
      </c>
      <c r="K688" s="7" t="s">
        <v>1387</v>
      </c>
      <c r="L688" s="7" t="s">
        <v>7</v>
      </c>
      <c r="M688" s="13">
        <v>42709</v>
      </c>
      <c r="N688" s="13">
        <v>50013</v>
      </c>
      <c r="O688" s="7">
        <v>1</v>
      </c>
      <c r="P688" s="14">
        <v>1.2</v>
      </c>
      <c r="Q688" s="14">
        <v>2.2400000000000002</v>
      </c>
      <c r="R688" s="15">
        <v>0.21308980199999999</v>
      </c>
      <c r="S688" s="7" t="s">
        <v>39</v>
      </c>
      <c r="T688" s="7" t="s">
        <v>39</v>
      </c>
      <c r="U688" s="16" t="s">
        <v>39</v>
      </c>
      <c r="V688" s="16" t="s">
        <v>621</v>
      </c>
      <c r="W688" s="16" t="s">
        <v>292</v>
      </c>
      <c r="X688" s="17">
        <v>0.84</v>
      </c>
      <c r="Y688" s="84">
        <f t="shared" si="22"/>
        <v>73050</v>
      </c>
      <c r="Z688" s="75">
        <f>IF(IFERROR(MATCH(E688,CONV_CAISO_Gen_List!C:C,0),FALSE),1,0)</f>
        <v>0</v>
      </c>
      <c r="AA688" s="86">
        <f t="shared" si="23"/>
        <v>1.8816000000000002</v>
      </c>
    </row>
    <row r="689" spans="2:27" x14ac:dyDescent="0.25">
      <c r="B689" s="7">
        <v>684</v>
      </c>
      <c r="C689" s="7" t="s">
        <v>1933</v>
      </c>
      <c r="D689" s="7" t="s">
        <v>1934</v>
      </c>
      <c r="E689" s="7"/>
      <c r="F689" s="7" t="s">
        <v>1132</v>
      </c>
      <c r="G689" s="7" t="s">
        <v>34</v>
      </c>
      <c r="H689" s="7" t="s">
        <v>1166</v>
      </c>
      <c r="I689" s="7" t="s">
        <v>1167</v>
      </c>
      <c r="J689" s="7" t="s">
        <v>619</v>
      </c>
      <c r="K689" s="7" t="s">
        <v>1387</v>
      </c>
      <c r="L689" s="7" t="s">
        <v>7</v>
      </c>
      <c r="M689" s="13">
        <v>42709</v>
      </c>
      <c r="N689" s="13">
        <v>50013</v>
      </c>
      <c r="O689" s="7">
        <v>1</v>
      </c>
      <c r="P689" s="14">
        <v>1.4</v>
      </c>
      <c r="Q689" s="14">
        <v>2.5099999999999998</v>
      </c>
      <c r="R689" s="15">
        <v>0.20466405700000001</v>
      </c>
      <c r="S689" s="7" t="s">
        <v>39</v>
      </c>
      <c r="T689" s="7" t="s">
        <v>39</v>
      </c>
      <c r="U689" s="16" t="s">
        <v>39</v>
      </c>
      <c r="V689" s="16" t="s">
        <v>621</v>
      </c>
      <c r="W689" s="16" t="s">
        <v>41</v>
      </c>
      <c r="X689" s="17">
        <v>0.84</v>
      </c>
      <c r="Y689" s="84">
        <f t="shared" si="22"/>
        <v>73050</v>
      </c>
      <c r="Z689" s="75">
        <f>IF(IFERROR(MATCH(E689,CONV_CAISO_Gen_List!C:C,0),FALSE),1,0)</f>
        <v>0</v>
      </c>
      <c r="AA689" s="86">
        <f t="shared" si="23"/>
        <v>2.1083999999999996</v>
      </c>
    </row>
    <row r="690" spans="2:27" x14ac:dyDescent="0.25">
      <c r="B690" s="7">
        <v>685</v>
      </c>
      <c r="C690" s="7" t="s">
        <v>1935</v>
      </c>
      <c r="D690" s="7" t="s">
        <v>1936</v>
      </c>
      <c r="E690" s="7"/>
      <c r="F690" s="7" t="s">
        <v>1132</v>
      </c>
      <c r="G690" s="7" t="s">
        <v>34</v>
      </c>
      <c r="H690" s="7" t="s">
        <v>715</v>
      </c>
      <c r="I690" s="7" t="s">
        <v>291</v>
      </c>
      <c r="J690" s="7" t="s">
        <v>619</v>
      </c>
      <c r="K690" s="7" t="s">
        <v>1387</v>
      </c>
      <c r="L690" s="7" t="s">
        <v>7</v>
      </c>
      <c r="M690" s="13">
        <v>42709</v>
      </c>
      <c r="N690" s="13">
        <v>50013</v>
      </c>
      <c r="O690" s="7">
        <v>1</v>
      </c>
      <c r="P690" s="14">
        <v>1.88</v>
      </c>
      <c r="Q690" s="14">
        <v>3.78</v>
      </c>
      <c r="R690" s="15">
        <v>0.22952491999999999</v>
      </c>
      <c r="S690" s="7" t="s">
        <v>39</v>
      </c>
      <c r="T690" s="7" t="s">
        <v>39</v>
      </c>
      <c r="U690" s="16" t="s">
        <v>39</v>
      </c>
      <c r="V690" s="16" t="s">
        <v>621</v>
      </c>
      <c r="W690" s="16" t="s">
        <v>292</v>
      </c>
      <c r="X690" s="17">
        <v>0.84</v>
      </c>
      <c r="Y690" s="84">
        <f t="shared" si="22"/>
        <v>73050</v>
      </c>
      <c r="Z690" s="75">
        <f>IF(IFERROR(MATCH(E690,CONV_CAISO_Gen_List!C:C,0),FALSE),1,0)</f>
        <v>0</v>
      </c>
      <c r="AA690" s="86">
        <f t="shared" si="23"/>
        <v>3.1751999999999998</v>
      </c>
    </row>
    <row r="691" spans="2:27" x14ac:dyDescent="0.25">
      <c r="B691" s="7">
        <v>686</v>
      </c>
      <c r="C691" s="7" t="s">
        <v>1937</v>
      </c>
      <c r="D691" s="7" t="s">
        <v>1938</v>
      </c>
      <c r="E691" s="7"/>
      <c r="F691" s="7" t="s">
        <v>1132</v>
      </c>
      <c r="G691" s="7" t="s">
        <v>34</v>
      </c>
      <c r="H691" s="7" t="s">
        <v>715</v>
      </c>
      <c r="I691" s="7" t="s">
        <v>291</v>
      </c>
      <c r="J691" s="7" t="s">
        <v>619</v>
      </c>
      <c r="K691" s="7" t="s">
        <v>1387</v>
      </c>
      <c r="L691" s="7" t="s">
        <v>7</v>
      </c>
      <c r="M691" s="13">
        <v>42709</v>
      </c>
      <c r="N691" s="13">
        <v>50013</v>
      </c>
      <c r="O691" s="7">
        <v>1</v>
      </c>
      <c r="P691" s="14">
        <v>1</v>
      </c>
      <c r="Q691" s="14">
        <v>2.08</v>
      </c>
      <c r="R691" s="15">
        <v>0.237442922</v>
      </c>
      <c r="S691" s="7" t="s">
        <v>39</v>
      </c>
      <c r="T691" s="7" t="s">
        <v>39</v>
      </c>
      <c r="U691" s="16" t="s">
        <v>39</v>
      </c>
      <c r="V691" s="16" t="s">
        <v>621</v>
      </c>
      <c r="W691" s="16" t="s">
        <v>292</v>
      </c>
      <c r="X691" s="17">
        <v>0.84</v>
      </c>
      <c r="Y691" s="84">
        <f t="shared" si="22"/>
        <v>73050</v>
      </c>
      <c r="Z691" s="75">
        <f>IF(IFERROR(MATCH(E691,CONV_CAISO_Gen_List!C:C,0),FALSE),1,0)</f>
        <v>0</v>
      </c>
      <c r="AA691" s="86">
        <f t="shared" si="23"/>
        <v>1.7472000000000001</v>
      </c>
    </row>
    <row r="692" spans="2:27" x14ac:dyDescent="0.25">
      <c r="B692" s="7">
        <v>687</v>
      </c>
      <c r="C692" s="7" t="s">
        <v>1939</v>
      </c>
      <c r="D692" s="7" t="s">
        <v>1940</v>
      </c>
      <c r="E692" s="7"/>
      <c r="F692" s="7" t="s">
        <v>1132</v>
      </c>
      <c r="G692" s="7" t="s">
        <v>34</v>
      </c>
      <c r="H692" s="7" t="s">
        <v>94</v>
      </c>
      <c r="I692" s="7" t="s">
        <v>1136</v>
      </c>
      <c r="J692" s="7" t="s">
        <v>619</v>
      </c>
      <c r="K692" s="7" t="s">
        <v>1387</v>
      </c>
      <c r="L692" s="7" t="s">
        <v>7</v>
      </c>
      <c r="M692" s="13">
        <v>42709</v>
      </c>
      <c r="N692" s="13">
        <v>50013</v>
      </c>
      <c r="O692" s="7">
        <v>1</v>
      </c>
      <c r="P692" s="14">
        <v>0.88</v>
      </c>
      <c r="Q692" s="14">
        <v>1.69</v>
      </c>
      <c r="R692" s="15">
        <v>0.219229971</v>
      </c>
      <c r="S692" s="7" t="s">
        <v>39</v>
      </c>
      <c r="T692" s="7" t="s">
        <v>39</v>
      </c>
      <c r="U692" s="16" t="s">
        <v>39</v>
      </c>
      <c r="V692" s="16" t="s">
        <v>621</v>
      </c>
      <c r="W692" s="16" t="s">
        <v>41</v>
      </c>
      <c r="X692" s="17">
        <v>0.84</v>
      </c>
      <c r="Y692" s="84">
        <f t="shared" si="22"/>
        <v>73050</v>
      </c>
      <c r="Z692" s="75">
        <f>IF(IFERROR(MATCH(E692,CONV_CAISO_Gen_List!C:C,0),FALSE),1,0)</f>
        <v>0</v>
      </c>
      <c r="AA692" s="86">
        <f t="shared" si="23"/>
        <v>1.4196</v>
      </c>
    </row>
    <row r="693" spans="2:27" x14ac:dyDescent="0.25">
      <c r="B693" s="7">
        <v>688</v>
      </c>
      <c r="C693" s="7" t="s">
        <v>1941</v>
      </c>
      <c r="D693" s="7" t="s">
        <v>1942</v>
      </c>
      <c r="E693" s="7"/>
      <c r="F693" s="7" t="s">
        <v>1132</v>
      </c>
      <c r="G693" s="7" t="s">
        <v>34</v>
      </c>
      <c r="H693" s="7" t="s">
        <v>94</v>
      </c>
      <c r="I693" s="7" t="s">
        <v>1136</v>
      </c>
      <c r="J693" s="7" t="s">
        <v>619</v>
      </c>
      <c r="K693" s="7" t="s">
        <v>1387</v>
      </c>
      <c r="L693" s="7" t="s">
        <v>7</v>
      </c>
      <c r="M693" s="13">
        <v>42709</v>
      </c>
      <c r="N693" s="13">
        <v>50013</v>
      </c>
      <c r="O693" s="7">
        <v>1</v>
      </c>
      <c r="P693" s="14">
        <v>1.2</v>
      </c>
      <c r="Q693" s="14">
        <v>2.31</v>
      </c>
      <c r="R693" s="15">
        <v>0.21974885799999999</v>
      </c>
      <c r="S693" s="7" t="s">
        <v>39</v>
      </c>
      <c r="T693" s="7" t="s">
        <v>39</v>
      </c>
      <c r="U693" s="16" t="s">
        <v>39</v>
      </c>
      <c r="V693" s="16" t="s">
        <v>621</v>
      </c>
      <c r="W693" s="16" t="s">
        <v>41</v>
      </c>
      <c r="X693" s="17">
        <v>0.84</v>
      </c>
      <c r="Y693" s="84">
        <f t="shared" si="22"/>
        <v>73050</v>
      </c>
      <c r="Z693" s="75">
        <f>IF(IFERROR(MATCH(E693,CONV_CAISO_Gen_List!C:C,0),FALSE),1,0)</f>
        <v>0</v>
      </c>
      <c r="AA693" s="86">
        <f t="shared" si="23"/>
        <v>1.9403999999999999</v>
      </c>
    </row>
    <row r="694" spans="2:27" x14ac:dyDescent="0.25">
      <c r="B694" s="7">
        <v>689</v>
      </c>
      <c r="C694" s="7" t="s">
        <v>1943</v>
      </c>
      <c r="D694" s="7" t="s">
        <v>1944</v>
      </c>
      <c r="E694" s="7"/>
      <c r="F694" s="7" t="s">
        <v>1132</v>
      </c>
      <c r="G694" s="7" t="s">
        <v>34</v>
      </c>
      <c r="H694" s="7" t="s">
        <v>715</v>
      </c>
      <c r="I694" s="7" t="s">
        <v>291</v>
      </c>
      <c r="J694" s="7" t="s">
        <v>619</v>
      </c>
      <c r="K694" s="7" t="s">
        <v>1387</v>
      </c>
      <c r="L694" s="7" t="s">
        <v>7</v>
      </c>
      <c r="M694" s="13">
        <v>42709</v>
      </c>
      <c r="N694" s="13">
        <v>50013</v>
      </c>
      <c r="O694" s="7">
        <v>1</v>
      </c>
      <c r="P694" s="14">
        <v>0.7</v>
      </c>
      <c r="Q694" s="14">
        <v>1.36</v>
      </c>
      <c r="R694" s="15">
        <v>0.221787345</v>
      </c>
      <c r="S694" s="7" t="s">
        <v>39</v>
      </c>
      <c r="T694" s="7" t="s">
        <v>39</v>
      </c>
      <c r="U694" s="16" t="s">
        <v>39</v>
      </c>
      <c r="V694" s="16" t="s">
        <v>621</v>
      </c>
      <c r="W694" s="16" t="s">
        <v>292</v>
      </c>
      <c r="X694" s="17">
        <v>0.84</v>
      </c>
      <c r="Y694" s="84">
        <f t="shared" si="22"/>
        <v>73050</v>
      </c>
      <c r="Z694" s="75">
        <f>IF(IFERROR(MATCH(E694,CONV_CAISO_Gen_List!C:C,0),FALSE),1,0)</f>
        <v>0</v>
      </c>
      <c r="AA694" s="86">
        <f t="shared" si="23"/>
        <v>1.1424000000000001</v>
      </c>
    </row>
    <row r="695" spans="2:27" x14ac:dyDescent="0.25">
      <c r="B695" s="7">
        <v>690</v>
      </c>
      <c r="C695" s="7" t="s">
        <v>1945</v>
      </c>
      <c r="D695" s="7" t="s">
        <v>1946</v>
      </c>
      <c r="E695" s="7"/>
      <c r="F695" s="7" t="s">
        <v>1132</v>
      </c>
      <c r="G695" s="7" t="s">
        <v>34</v>
      </c>
      <c r="H695" s="7" t="s">
        <v>94</v>
      </c>
      <c r="I695" s="7" t="s">
        <v>1136</v>
      </c>
      <c r="J695" s="7" t="s">
        <v>619</v>
      </c>
      <c r="K695" s="7" t="s">
        <v>1387</v>
      </c>
      <c r="L695" s="7" t="s">
        <v>7</v>
      </c>
      <c r="M695" s="13">
        <v>42709</v>
      </c>
      <c r="N695" s="13">
        <v>50013</v>
      </c>
      <c r="O695" s="7">
        <v>1</v>
      </c>
      <c r="P695" s="14">
        <v>0.9</v>
      </c>
      <c r="Q695" s="14">
        <v>1.77</v>
      </c>
      <c r="R695" s="15">
        <v>0.224505327</v>
      </c>
      <c r="S695" s="7" t="s">
        <v>39</v>
      </c>
      <c r="T695" s="7" t="s">
        <v>39</v>
      </c>
      <c r="U695" s="16" t="s">
        <v>39</v>
      </c>
      <c r="V695" s="16" t="s">
        <v>621</v>
      </c>
      <c r="W695" s="16" t="s">
        <v>41</v>
      </c>
      <c r="X695" s="17">
        <v>0.84</v>
      </c>
      <c r="Y695" s="84">
        <f t="shared" si="22"/>
        <v>73050</v>
      </c>
      <c r="Z695" s="75">
        <f>IF(IFERROR(MATCH(E695,CONV_CAISO_Gen_List!C:C,0),FALSE),1,0)</f>
        <v>0</v>
      </c>
      <c r="AA695" s="86">
        <f t="shared" si="23"/>
        <v>1.4867999999999999</v>
      </c>
    </row>
    <row r="696" spans="2:27" x14ac:dyDescent="0.25">
      <c r="B696" s="7">
        <v>691</v>
      </c>
      <c r="C696" s="7" t="s">
        <v>1947</v>
      </c>
      <c r="D696" s="7" t="s">
        <v>1948</v>
      </c>
      <c r="E696" s="7"/>
      <c r="F696" s="7" t="s">
        <v>1132</v>
      </c>
      <c r="G696" s="7" t="s">
        <v>34</v>
      </c>
      <c r="H696" s="7" t="s">
        <v>94</v>
      </c>
      <c r="I696" s="7" t="s">
        <v>1136</v>
      </c>
      <c r="J696" s="7" t="s">
        <v>619</v>
      </c>
      <c r="K696" s="7" t="s">
        <v>1387</v>
      </c>
      <c r="L696" s="7" t="s">
        <v>7</v>
      </c>
      <c r="M696" s="13">
        <v>42709</v>
      </c>
      <c r="N696" s="13">
        <v>50013</v>
      </c>
      <c r="O696" s="7">
        <v>1</v>
      </c>
      <c r="P696" s="14">
        <v>0.88</v>
      </c>
      <c r="Q696" s="14">
        <v>1.68</v>
      </c>
      <c r="R696" s="15">
        <v>0.21793275200000001</v>
      </c>
      <c r="S696" s="7" t="s">
        <v>39</v>
      </c>
      <c r="T696" s="7" t="s">
        <v>39</v>
      </c>
      <c r="U696" s="16" t="s">
        <v>39</v>
      </c>
      <c r="V696" s="16" t="s">
        <v>621</v>
      </c>
      <c r="W696" s="16" t="s">
        <v>41</v>
      </c>
      <c r="X696" s="17">
        <v>0.84</v>
      </c>
      <c r="Y696" s="84">
        <f t="shared" si="22"/>
        <v>73050</v>
      </c>
      <c r="Z696" s="75">
        <f>IF(IFERROR(MATCH(E696,CONV_CAISO_Gen_List!C:C,0),FALSE),1,0)</f>
        <v>0</v>
      </c>
      <c r="AA696" s="86">
        <f t="shared" si="23"/>
        <v>1.4111999999999998</v>
      </c>
    </row>
    <row r="697" spans="2:27" x14ac:dyDescent="0.25">
      <c r="B697" s="7">
        <v>692</v>
      </c>
      <c r="C697" s="7" t="s">
        <v>1949</v>
      </c>
      <c r="D697" s="7" t="s">
        <v>1950</v>
      </c>
      <c r="E697" s="7"/>
      <c r="F697" s="7" t="s">
        <v>1132</v>
      </c>
      <c r="G697" s="7" t="s">
        <v>34</v>
      </c>
      <c r="H697" s="7" t="s">
        <v>94</v>
      </c>
      <c r="I697" s="7" t="s">
        <v>1136</v>
      </c>
      <c r="J697" s="7" t="s">
        <v>619</v>
      </c>
      <c r="K697" s="7" t="s">
        <v>1387</v>
      </c>
      <c r="L697" s="7" t="s">
        <v>7</v>
      </c>
      <c r="M697" s="13">
        <v>42709</v>
      </c>
      <c r="N697" s="13">
        <v>50013</v>
      </c>
      <c r="O697" s="7">
        <v>1</v>
      </c>
      <c r="P697" s="14">
        <v>1.76</v>
      </c>
      <c r="Q697" s="14">
        <v>3.39</v>
      </c>
      <c r="R697" s="15">
        <v>0.21987857999999999</v>
      </c>
      <c r="S697" s="7" t="s">
        <v>39</v>
      </c>
      <c r="T697" s="7" t="s">
        <v>39</v>
      </c>
      <c r="U697" s="16" t="s">
        <v>39</v>
      </c>
      <c r="V697" s="16" t="s">
        <v>621</v>
      </c>
      <c r="W697" s="16" t="s">
        <v>41</v>
      </c>
      <c r="X697" s="17">
        <v>0.84</v>
      </c>
      <c r="Y697" s="84">
        <f t="shared" si="22"/>
        <v>73050</v>
      </c>
      <c r="Z697" s="75">
        <f>IF(IFERROR(MATCH(E697,CONV_CAISO_Gen_List!C:C,0),FALSE),1,0)</f>
        <v>0</v>
      </c>
      <c r="AA697" s="86">
        <f t="shared" si="23"/>
        <v>2.8475999999999999</v>
      </c>
    </row>
    <row r="698" spans="2:27" x14ac:dyDescent="0.25">
      <c r="B698" s="7">
        <v>693</v>
      </c>
      <c r="C698" s="7" t="s">
        <v>1951</v>
      </c>
      <c r="D698" s="7" t="s">
        <v>1952</v>
      </c>
      <c r="E698" s="7"/>
      <c r="F698" s="7" t="s">
        <v>1132</v>
      </c>
      <c r="G698" s="7" t="s">
        <v>34</v>
      </c>
      <c r="H698" s="7" t="s">
        <v>94</v>
      </c>
      <c r="I698" s="7" t="s">
        <v>1136</v>
      </c>
      <c r="J698" s="7" t="s">
        <v>619</v>
      </c>
      <c r="K698" s="7" t="s">
        <v>1387</v>
      </c>
      <c r="L698" s="7" t="s">
        <v>7</v>
      </c>
      <c r="M698" s="13">
        <v>42709</v>
      </c>
      <c r="N698" s="13">
        <v>50013</v>
      </c>
      <c r="O698" s="7">
        <v>1</v>
      </c>
      <c r="P698" s="14">
        <v>0.56000000000000005</v>
      </c>
      <c r="Q698" s="14">
        <v>1.1200000000000001</v>
      </c>
      <c r="R698" s="15">
        <v>0.228310502</v>
      </c>
      <c r="S698" s="7" t="s">
        <v>39</v>
      </c>
      <c r="T698" s="7" t="s">
        <v>39</v>
      </c>
      <c r="U698" s="16" t="s">
        <v>39</v>
      </c>
      <c r="V698" s="16" t="s">
        <v>621</v>
      </c>
      <c r="W698" s="16" t="s">
        <v>41</v>
      </c>
      <c r="X698" s="17">
        <v>0.84</v>
      </c>
      <c r="Y698" s="84">
        <f t="shared" si="22"/>
        <v>73050</v>
      </c>
      <c r="Z698" s="75">
        <f>IF(IFERROR(MATCH(E698,CONV_CAISO_Gen_List!C:C,0),FALSE),1,0)</f>
        <v>0</v>
      </c>
      <c r="AA698" s="86">
        <f t="shared" si="23"/>
        <v>0.94080000000000008</v>
      </c>
    </row>
    <row r="699" spans="2:27" x14ac:dyDescent="0.25">
      <c r="B699" s="7">
        <v>694</v>
      </c>
      <c r="C699" s="7" t="s">
        <v>1953</v>
      </c>
      <c r="D699" s="7" t="s">
        <v>1954</v>
      </c>
      <c r="E699" s="7"/>
      <c r="F699" s="7" t="s">
        <v>1132</v>
      </c>
      <c r="G699" s="7" t="s">
        <v>34</v>
      </c>
      <c r="H699" s="7" t="s">
        <v>849</v>
      </c>
      <c r="I699" s="7" t="s">
        <v>1150</v>
      </c>
      <c r="J699" s="7" t="s">
        <v>619</v>
      </c>
      <c r="K699" s="7" t="s">
        <v>1387</v>
      </c>
      <c r="L699" s="7" t="s">
        <v>7</v>
      </c>
      <c r="M699" s="13">
        <v>42709</v>
      </c>
      <c r="N699" s="13">
        <v>50013</v>
      </c>
      <c r="O699" s="7">
        <v>1</v>
      </c>
      <c r="P699" s="14">
        <v>1.75</v>
      </c>
      <c r="Q699" s="14">
        <v>3.38</v>
      </c>
      <c r="R699" s="15">
        <v>0.220482714</v>
      </c>
      <c r="S699" s="7" t="s">
        <v>39</v>
      </c>
      <c r="T699" s="7" t="s">
        <v>39</v>
      </c>
      <c r="U699" s="16" t="s">
        <v>39</v>
      </c>
      <c r="V699" s="16" t="s">
        <v>621</v>
      </c>
      <c r="W699" s="16" t="s">
        <v>41</v>
      </c>
      <c r="X699" s="17">
        <v>0.84</v>
      </c>
      <c r="Y699" s="84">
        <f t="shared" si="22"/>
        <v>73050</v>
      </c>
      <c r="Z699" s="75">
        <f>IF(IFERROR(MATCH(E699,CONV_CAISO_Gen_List!C:C,0),FALSE),1,0)</f>
        <v>0</v>
      </c>
      <c r="AA699" s="86">
        <f t="shared" si="23"/>
        <v>2.8391999999999999</v>
      </c>
    </row>
    <row r="700" spans="2:27" x14ac:dyDescent="0.25">
      <c r="B700" s="7">
        <v>695</v>
      </c>
      <c r="C700" s="7" t="s">
        <v>1955</v>
      </c>
      <c r="D700" s="7" t="s">
        <v>1956</v>
      </c>
      <c r="E700" s="7"/>
      <c r="F700" s="7" t="s">
        <v>1132</v>
      </c>
      <c r="G700" s="7" t="s">
        <v>34</v>
      </c>
      <c r="H700" s="7" t="s">
        <v>94</v>
      </c>
      <c r="I700" s="7" t="s">
        <v>1136</v>
      </c>
      <c r="J700" s="7" t="s">
        <v>619</v>
      </c>
      <c r="K700" s="7" t="s">
        <v>1387</v>
      </c>
      <c r="L700" s="7" t="s">
        <v>7</v>
      </c>
      <c r="M700" s="13">
        <v>42709</v>
      </c>
      <c r="N700" s="13">
        <v>73050</v>
      </c>
      <c r="O700" s="7">
        <v>1</v>
      </c>
      <c r="P700" s="14">
        <v>3.5</v>
      </c>
      <c r="Q700" s="14">
        <v>6.98</v>
      </c>
      <c r="R700" s="15">
        <v>0.22765818700000001</v>
      </c>
      <c r="S700" s="7" t="s">
        <v>39</v>
      </c>
      <c r="T700" s="7" t="s">
        <v>39</v>
      </c>
      <c r="U700" s="16" t="s">
        <v>39</v>
      </c>
      <c r="V700" s="16" t="s">
        <v>621</v>
      </c>
      <c r="W700" s="16" t="s">
        <v>41</v>
      </c>
      <c r="X700" s="17">
        <v>0.84</v>
      </c>
      <c r="Y700" s="84">
        <f t="shared" si="22"/>
        <v>73050</v>
      </c>
      <c r="Z700" s="75">
        <f>IF(IFERROR(MATCH(E700,CONV_CAISO_Gen_List!C:C,0),FALSE),1,0)</f>
        <v>0</v>
      </c>
      <c r="AA700" s="86">
        <f t="shared" si="23"/>
        <v>5.8632</v>
      </c>
    </row>
    <row r="701" spans="2:27" x14ac:dyDescent="0.25">
      <c r="B701" s="7">
        <v>696</v>
      </c>
      <c r="C701" s="7" t="s">
        <v>1957</v>
      </c>
      <c r="D701" s="7" t="s">
        <v>1958</v>
      </c>
      <c r="E701" s="7" t="s">
        <v>1959</v>
      </c>
      <c r="F701" s="7" t="s">
        <v>1132</v>
      </c>
      <c r="G701" s="7" t="s">
        <v>34</v>
      </c>
      <c r="H701" s="7" t="s">
        <v>94</v>
      </c>
      <c r="I701" s="7" t="s">
        <v>1136</v>
      </c>
      <c r="J701" s="7" t="s">
        <v>619</v>
      </c>
      <c r="K701" s="7" t="s">
        <v>1387</v>
      </c>
      <c r="L701" s="7" t="s">
        <v>5</v>
      </c>
      <c r="M701" s="13">
        <v>42684</v>
      </c>
      <c r="N701" s="13">
        <v>73050</v>
      </c>
      <c r="O701" s="7">
        <v>1</v>
      </c>
      <c r="P701" s="14">
        <v>1.32</v>
      </c>
      <c r="Q701" s="14">
        <v>2.77</v>
      </c>
      <c r="R701" s="15">
        <v>0.23955306500000001</v>
      </c>
      <c r="S701" s="7" t="s">
        <v>39</v>
      </c>
      <c r="T701" s="7" t="s">
        <v>39</v>
      </c>
      <c r="U701" s="16" t="s">
        <v>39</v>
      </c>
      <c r="V701" s="16" t="s">
        <v>621</v>
      </c>
      <c r="W701" s="16" t="s">
        <v>41</v>
      </c>
      <c r="X701" s="17">
        <v>1</v>
      </c>
      <c r="Y701" s="84">
        <f t="shared" si="22"/>
        <v>73050</v>
      </c>
      <c r="Z701" s="75">
        <f>IF(IFERROR(MATCH(E701,CONV_CAISO_Gen_List!C:C,0),FALSE),1,0)</f>
        <v>0</v>
      </c>
      <c r="AA701" s="86">
        <f t="shared" si="23"/>
        <v>2.77</v>
      </c>
    </row>
    <row r="702" spans="2:27" x14ac:dyDescent="0.25">
      <c r="B702" s="7">
        <v>697</v>
      </c>
      <c r="C702" s="7" t="s">
        <v>1960</v>
      </c>
      <c r="D702" s="7" t="s">
        <v>1961</v>
      </c>
      <c r="E702" s="7" t="s">
        <v>1962</v>
      </c>
      <c r="F702" s="7" t="s">
        <v>1132</v>
      </c>
      <c r="G702" s="7" t="s">
        <v>34</v>
      </c>
      <c r="H702" s="7" t="s">
        <v>94</v>
      </c>
      <c r="I702" s="7" t="s">
        <v>1136</v>
      </c>
      <c r="J702" s="7" t="s">
        <v>619</v>
      </c>
      <c r="K702" s="7" t="s">
        <v>1387</v>
      </c>
      <c r="L702" s="7" t="s">
        <v>5</v>
      </c>
      <c r="M702" s="13">
        <v>42684</v>
      </c>
      <c r="N702" s="13">
        <v>49988</v>
      </c>
      <c r="O702" s="7">
        <v>1</v>
      </c>
      <c r="P702" s="14">
        <v>1.248</v>
      </c>
      <c r="Q702" s="14">
        <v>2.59</v>
      </c>
      <c r="R702" s="15">
        <v>0.23690873400000001</v>
      </c>
      <c r="S702" s="7" t="s">
        <v>39</v>
      </c>
      <c r="T702" s="7" t="s">
        <v>39</v>
      </c>
      <c r="U702" s="16" t="s">
        <v>39</v>
      </c>
      <c r="V702" s="16" t="s">
        <v>621</v>
      </c>
      <c r="W702" s="16" t="s">
        <v>41</v>
      </c>
      <c r="X702" s="17">
        <v>1</v>
      </c>
      <c r="Y702" s="84">
        <f t="shared" si="22"/>
        <v>73050</v>
      </c>
      <c r="Z702" s="75">
        <f>IF(IFERROR(MATCH(E702,CONV_CAISO_Gen_List!C:C,0),FALSE),1,0)</f>
        <v>0</v>
      </c>
      <c r="AA702" s="86">
        <f t="shared" si="23"/>
        <v>2.59</v>
      </c>
    </row>
    <row r="703" spans="2:27" x14ac:dyDescent="0.25">
      <c r="B703" s="7">
        <v>698</v>
      </c>
      <c r="C703" s="7" t="s">
        <v>1963</v>
      </c>
      <c r="D703" s="7" t="s">
        <v>1964</v>
      </c>
      <c r="E703" s="7" t="s">
        <v>1965</v>
      </c>
      <c r="F703" s="7" t="s">
        <v>1132</v>
      </c>
      <c r="G703" s="7" t="s">
        <v>34</v>
      </c>
      <c r="H703" s="7" t="s">
        <v>94</v>
      </c>
      <c r="I703" s="7" t="s">
        <v>1136</v>
      </c>
      <c r="J703" s="7" t="s">
        <v>619</v>
      </c>
      <c r="K703" s="7" t="s">
        <v>1387</v>
      </c>
      <c r="L703" s="7" t="s">
        <v>5</v>
      </c>
      <c r="M703" s="13">
        <v>42684</v>
      </c>
      <c r="N703" s="13">
        <v>49988</v>
      </c>
      <c r="O703" s="7">
        <v>1</v>
      </c>
      <c r="P703" s="14">
        <v>1</v>
      </c>
      <c r="Q703" s="14">
        <v>1.84</v>
      </c>
      <c r="R703" s="15">
        <v>0.21004566199999999</v>
      </c>
      <c r="S703" s="7" t="s">
        <v>39</v>
      </c>
      <c r="T703" s="7" t="s">
        <v>39</v>
      </c>
      <c r="U703" s="16" t="s">
        <v>39</v>
      </c>
      <c r="V703" s="16" t="s">
        <v>621</v>
      </c>
      <c r="W703" s="16" t="s">
        <v>41</v>
      </c>
      <c r="X703" s="17">
        <v>1</v>
      </c>
      <c r="Y703" s="84">
        <f t="shared" si="22"/>
        <v>73050</v>
      </c>
      <c r="Z703" s="75">
        <f>IF(IFERROR(MATCH(E703,CONV_CAISO_Gen_List!C:C,0),FALSE),1,0)</f>
        <v>0</v>
      </c>
      <c r="AA703" s="86">
        <f t="shared" si="23"/>
        <v>1.84</v>
      </c>
    </row>
    <row r="704" spans="2:27" x14ac:dyDescent="0.25">
      <c r="B704" s="7">
        <v>699</v>
      </c>
      <c r="C704" s="7" t="s">
        <v>1966</v>
      </c>
      <c r="D704" s="7" t="s">
        <v>1967</v>
      </c>
      <c r="E704" s="7" t="s">
        <v>1968</v>
      </c>
      <c r="F704" s="7" t="s">
        <v>1132</v>
      </c>
      <c r="G704" s="7" t="s">
        <v>34</v>
      </c>
      <c r="H704" s="7" t="s">
        <v>94</v>
      </c>
      <c r="I704" s="7" t="s">
        <v>1136</v>
      </c>
      <c r="J704" s="7" t="s">
        <v>619</v>
      </c>
      <c r="K704" s="7" t="s">
        <v>1387</v>
      </c>
      <c r="L704" s="7" t="s">
        <v>5</v>
      </c>
      <c r="M704" s="13">
        <v>42684</v>
      </c>
      <c r="N704" s="13">
        <v>49988</v>
      </c>
      <c r="O704" s="7">
        <v>1</v>
      </c>
      <c r="P704" s="14">
        <v>2</v>
      </c>
      <c r="Q704" s="14">
        <v>4.3899999999999997</v>
      </c>
      <c r="R704" s="15">
        <v>0.250570776</v>
      </c>
      <c r="S704" s="7" t="s">
        <v>39</v>
      </c>
      <c r="T704" s="7" t="s">
        <v>39</v>
      </c>
      <c r="U704" s="16" t="s">
        <v>39</v>
      </c>
      <c r="V704" s="16" t="s">
        <v>621</v>
      </c>
      <c r="W704" s="16" t="s">
        <v>41</v>
      </c>
      <c r="X704" s="17">
        <v>1</v>
      </c>
      <c r="Y704" s="84">
        <f t="shared" si="22"/>
        <v>73050</v>
      </c>
      <c r="Z704" s="75">
        <f>IF(IFERROR(MATCH(E704,CONV_CAISO_Gen_List!C:C,0),FALSE),1,0)</f>
        <v>0</v>
      </c>
      <c r="AA704" s="86">
        <f t="shared" si="23"/>
        <v>4.3899999999999997</v>
      </c>
    </row>
    <row r="705" spans="2:27" x14ac:dyDescent="0.25">
      <c r="B705" s="7">
        <v>700</v>
      </c>
      <c r="C705" s="7" t="s">
        <v>1969</v>
      </c>
      <c r="D705" s="7" t="s">
        <v>1970</v>
      </c>
      <c r="E705" s="7" t="s">
        <v>1971</v>
      </c>
      <c r="F705" s="7" t="s">
        <v>1132</v>
      </c>
      <c r="G705" s="7" t="s">
        <v>34</v>
      </c>
      <c r="H705" s="7" t="s">
        <v>849</v>
      </c>
      <c r="I705" s="7" t="s">
        <v>1150</v>
      </c>
      <c r="J705" s="7" t="s">
        <v>619</v>
      </c>
      <c r="K705" s="7" t="s">
        <v>624</v>
      </c>
      <c r="L705" s="7" t="s">
        <v>5</v>
      </c>
      <c r="M705" s="13">
        <v>42650</v>
      </c>
      <c r="N705" s="13">
        <v>49954</v>
      </c>
      <c r="O705" s="7">
        <v>1</v>
      </c>
      <c r="P705" s="14">
        <v>2</v>
      </c>
      <c r="Q705" s="14">
        <v>3.82</v>
      </c>
      <c r="R705" s="15">
        <v>0.21803653000000001</v>
      </c>
      <c r="S705" s="7" t="s">
        <v>39</v>
      </c>
      <c r="T705" s="7" t="s">
        <v>39</v>
      </c>
      <c r="U705" s="16" t="s">
        <v>39</v>
      </c>
      <c r="V705" s="16" t="s">
        <v>621</v>
      </c>
      <c r="W705" s="16" t="s">
        <v>41</v>
      </c>
      <c r="X705" s="17">
        <v>1</v>
      </c>
      <c r="Y705" s="84">
        <f t="shared" si="22"/>
        <v>73050</v>
      </c>
      <c r="Z705" s="75">
        <f>IF(IFERROR(MATCH(E705,CONV_CAISO_Gen_List!C:C,0),FALSE),1,0)</f>
        <v>0</v>
      </c>
      <c r="AA705" s="86">
        <f t="shared" si="23"/>
        <v>3.82</v>
      </c>
    </row>
    <row r="706" spans="2:27" x14ac:dyDescent="0.25">
      <c r="B706" s="7">
        <v>701</v>
      </c>
      <c r="C706" s="7" t="s">
        <v>1972</v>
      </c>
      <c r="D706" s="7" t="s">
        <v>1973</v>
      </c>
      <c r="E706" s="7" t="s">
        <v>1974</v>
      </c>
      <c r="F706" s="7" t="s">
        <v>1132</v>
      </c>
      <c r="G706" s="7" t="s">
        <v>34</v>
      </c>
      <c r="H706" s="7" t="s">
        <v>715</v>
      </c>
      <c r="I706" s="7" t="s">
        <v>934</v>
      </c>
      <c r="J706" s="7" t="s">
        <v>981</v>
      </c>
      <c r="K706" s="7" t="s">
        <v>982</v>
      </c>
      <c r="L706" s="7" t="s">
        <v>5</v>
      </c>
      <c r="M706" s="13">
        <v>30988</v>
      </c>
      <c r="N706" s="13">
        <v>42369</v>
      </c>
      <c r="O706" s="7">
        <v>1</v>
      </c>
      <c r="P706" s="14">
        <v>13.8</v>
      </c>
      <c r="Q706" s="14">
        <v>6.6849999999999996</v>
      </c>
      <c r="R706" s="15">
        <v>5.529912E-2</v>
      </c>
      <c r="S706" s="7" t="s">
        <v>39</v>
      </c>
      <c r="T706" s="7" t="s">
        <v>39</v>
      </c>
      <c r="U706" s="16" t="s">
        <v>39</v>
      </c>
      <c r="V706" s="16" t="s">
        <v>621</v>
      </c>
      <c r="W706" s="16" t="s">
        <v>292</v>
      </c>
      <c r="X706" s="17">
        <v>1</v>
      </c>
      <c r="Y706" s="84">
        <f t="shared" si="22"/>
        <v>73050</v>
      </c>
      <c r="Z706" s="75">
        <f>IF(IFERROR(MATCH(E706,CONV_CAISO_Gen_List!C:C,0),FALSE),1,0)</f>
        <v>0</v>
      </c>
      <c r="AA706" s="86">
        <f t="shared" si="23"/>
        <v>6.6849999999999996</v>
      </c>
    </row>
    <row r="707" spans="2:27" x14ac:dyDescent="0.25">
      <c r="B707" s="7">
        <v>702</v>
      </c>
      <c r="C707" s="7" t="s">
        <v>1975</v>
      </c>
      <c r="D707" s="7" t="s">
        <v>1976</v>
      </c>
      <c r="E707" s="7" t="s">
        <v>1977</v>
      </c>
      <c r="F707" s="7" t="s">
        <v>1132</v>
      </c>
      <c r="G707" s="7" t="s">
        <v>34</v>
      </c>
      <c r="H707" s="7" t="s">
        <v>715</v>
      </c>
      <c r="I707" s="7" t="s">
        <v>994</v>
      </c>
      <c r="J707" s="7" t="s">
        <v>981</v>
      </c>
      <c r="K707" s="7" t="s">
        <v>982</v>
      </c>
      <c r="L707" s="7" t="s">
        <v>5</v>
      </c>
      <c r="M707" s="13">
        <v>31764</v>
      </c>
      <c r="N707" s="13">
        <v>42760</v>
      </c>
      <c r="O707" s="7">
        <v>0</v>
      </c>
      <c r="P707" s="14">
        <v>35</v>
      </c>
      <c r="Q707" s="14">
        <v>62.58</v>
      </c>
      <c r="R707" s="15">
        <v>0.20410958900000001</v>
      </c>
      <c r="S707" s="7" t="s">
        <v>39</v>
      </c>
      <c r="T707" s="7" t="s">
        <v>39</v>
      </c>
      <c r="U707" s="16" t="s">
        <v>39</v>
      </c>
      <c r="V707" s="16" t="s">
        <v>621</v>
      </c>
      <c r="W707" s="16" t="s">
        <v>292</v>
      </c>
      <c r="X707" s="17">
        <v>1</v>
      </c>
      <c r="Y707" s="84">
        <f t="shared" si="22"/>
        <v>42760</v>
      </c>
      <c r="Z707" s="75">
        <f>IF(IFERROR(MATCH(E707,CONV_CAISO_Gen_List!C:C,0),FALSE),1,0)</f>
        <v>0</v>
      </c>
      <c r="AA707" s="86">
        <f t="shared" si="23"/>
        <v>62.58</v>
      </c>
    </row>
    <row r="708" spans="2:27" x14ac:dyDescent="0.25">
      <c r="B708" s="7">
        <v>703</v>
      </c>
      <c r="C708" s="7" t="s">
        <v>1978</v>
      </c>
      <c r="D708" s="7" t="s">
        <v>1979</v>
      </c>
      <c r="E708" s="7" t="s">
        <v>1980</v>
      </c>
      <c r="F708" s="7" t="s">
        <v>1132</v>
      </c>
      <c r="G708" s="7" t="s">
        <v>34</v>
      </c>
      <c r="H708" s="7" t="s">
        <v>715</v>
      </c>
      <c r="I708" s="7" t="s">
        <v>994</v>
      </c>
      <c r="J708" s="7" t="s">
        <v>981</v>
      </c>
      <c r="K708" s="7" t="s">
        <v>982</v>
      </c>
      <c r="L708" s="7" t="s">
        <v>5</v>
      </c>
      <c r="M708" s="13">
        <v>31769</v>
      </c>
      <c r="N708" s="13">
        <v>42764</v>
      </c>
      <c r="O708" s="7">
        <v>0</v>
      </c>
      <c r="P708" s="14">
        <v>35</v>
      </c>
      <c r="Q708" s="14">
        <v>63.63</v>
      </c>
      <c r="R708" s="15">
        <v>0.20753424700000001</v>
      </c>
      <c r="S708" s="7" t="s">
        <v>39</v>
      </c>
      <c r="T708" s="7" t="s">
        <v>39</v>
      </c>
      <c r="U708" s="16" t="s">
        <v>39</v>
      </c>
      <c r="V708" s="16" t="s">
        <v>621</v>
      </c>
      <c r="W708" s="16" t="s">
        <v>292</v>
      </c>
      <c r="X708" s="17">
        <v>1</v>
      </c>
      <c r="Y708" s="84">
        <f t="shared" si="22"/>
        <v>42764</v>
      </c>
      <c r="Z708" s="75">
        <f>IF(IFERROR(MATCH(E708,CONV_CAISO_Gen_List!C:C,0),FALSE),1,0)</f>
        <v>0</v>
      </c>
      <c r="AA708" s="86">
        <f t="shared" si="23"/>
        <v>63.63</v>
      </c>
    </row>
    <row r="709" spans="2:27" x14ac:dyDescent="0.25">
      <c r="B709" s="7">
        <v>704</v>
      </c>
      <c r="C709" s="7" t="s">
        <v>1981</v>
      </c>
      <c r="D709" s="7" t="s">
        <v>1982</v>
      </c>
      <c r="E709" s="7" t="s">
        <v>1983</v>
      </c>
      <c r="F709" s="7" t="s">
        <v>1132</v>
      </c>
      <c r="G709" s="7" t="s">
        <v>34</v>
      </c>
      <c r="H709" s="7" t="s">
        <v>715</v>
      </c>
      <c r="I709" s="7" t="s">
        <v>994</v>
      </c>
      <c r="J709" s="7" t="s">
        <v>981</v>
      </c>
      <c r="K709" s="7" t="s">
        <v>982</v>
      </c>
      <c r="L709" s="7" t="s">
        <v>5</v>
      </c>
      <c r="M709" s="13">
        <v>32049</v>
      </c>
      <c r="N709" s="13">
        <v>43100</v>
      </c>
      <c r="O709" s="7">
        <v>0</v>
      </c>
      <c r="P709" s="14">
        <v>35</v>
      </c>
      <c r="Q709" s="14">
        <v>62.88</v>
      </c>
      <c r="R709" s="15">
        <v>0.20508806299999999</v>
      </c>
      <c r="S709" s="7" t="s">
        <v>39</v>
      </c>
      <c r="T709" s="7" t="s">
        <v>39</v>
      </c>
      <c r="U709" s="16" t="s">
        <v>39</v>
      </c>
      <c r="V709" s="16" t="s">
        <v>621</v>
      </c>
      <c r="W709" s="16" t="s">
        <v>292</v>
      </c>
      <c r="X709" s="17">
        <v>1</v>
      </c>
      <c r="Y709" s="84">
        <f t="shared" si="22"/>
        <v>43100</v>
      </c>
      <c r="Z709" s="75">
        <f>IF(IFERROR(MATCH(E709,CONV_CAISO_Gen_List!C:C,0),FALSE),1,0)</f>
        <v>1</v>
      </c>
      <c r="AA709" s="86">
        <f t="shared" si="23"/>
        <v>62.88</v>
      </c>
    </row>
    <row r="710" spans="2:27" x14ac:dyDescent="0.25">
      <c r="B710" s="7">
        <v>705</v>
      </c>
      <c r="C710" s="7" t="s">
        <v>1984</v>
      </c>
      <c r="D710" s="7" t="s">
        <v>1985</v>
      </c>
      <c r="E710" s="7" t="s">
        <v>1983</v>
      </c>
      <c r="F710" s="7" t="s">
        <v>1132</v>
      </c>
      <c r="G710" s="7" t="s">
        <v>34</v>
      </c>
      <c r="H710" s="7" t="s">
        <v>715</v>
      </c>
      <c r="I710" s="7" t="s">
        <v>994</v>
      </c>
      <c r="J710" s="7" t="s">
        <v>981</v>
      </c>
      <c r="K710" s="7" t="s">
        <v>982</v>
      </c>
      <c r="L710" s="7" t="s">
        <v>5</v>
      </c>
      <c r="M710" s="13">
        <v>32502</v>
      </c>
      <c r="N710" s="13">
        <v>43516</v>
      </c>
      <c r="O710" s="7">
        <v>1</v>
      </c>
      <c r="P710" s="14">
        <v>35</v>
      </c>
      <c r="Q710" s="14">
        <v>58.98</v>
      </c>
      <c r="R710" s="15">
        <v>0.19236790600000001</v>
      </c>
      <c r="S710" s="7" t="s">
        <v>39</v>
      </c>
      <c r="T710" s="7" t="s">
        <v>39</v>
      </c>
      <c r="U710" s="16" t="s">
        <v>39</v>
      </c>
      <c r="V710" s="16" t="s">
        <v>621</v>
      </c>
      <c r="W710" s="16" t="s">
        <v>292</v>
      </c>
      <c r="X710" s="17">
        <v>1</v>
      </c>
      <c r="Y710" s="84">
        <f t="shared" si="22"/>
        <v>73050</v>
      </c>
      <c r="Z710" s="75">
        <f>IF(IFERROR(MATCH(E710,CONV_CAISO_Gen_List!C:C,0),FALSE),1,0)</f>
        <v>1</v>
      </c>
      <c r="AA710" s="86">
        <f t="shared" si="23"/>
        <v>58.98</v>
      </c>
    </row>
    <row r="711" spans="2:27" x14ac:dyDescent="0.25">
      <c r="B711" s="7">
        <v>706</v>
      </c>
      <c r="C711" s="7" t="s">
        <v>1986</v>
      </c>
      <c r="D711" s="7" t="s">
        <v>1987</v>
      </c>
      <c r="E711" s="7" t="s">
        <v>1983</v>
      </c>
      <c r="F711" s="7" t="s">
        <v>1132</v>
      </c>
      <c r="G711" s="7" t="s">
        <v>34</v>
      </c>
      <c r="H711" s="7" t="s">
        <v>715</v>
      </c>
      <c r="I711" s="7" t="s">
        <v>994</v>
      </c>
      <c r="J711" s="7" t="s">
        <v>981</v>
      </c>
      <c r="K711" s="7" t="s">
        <v>982</v>
      </c>
      <c r="L711" s="7" t="s">
        <v>5</v>
      </c>
      <c r="M711" s="13">
        <v>32506</v>
      </c>
      <c r="N711" s="13">
        <v>43525</v>
      </c>
      <c r="O711" s="7">
        <v>1</v>
      </c>
      <c r="P711" s="14">
        <v>35</v>
      </c>
      <c r="Q711" s="14">
        <v>54.73</v>
      </c>
      <c r="R711" s="15">
        <v>0.17850619700000001</v>
      </c>
      <c r="S711" s="7" t="s">
        <v>39</v>
      </c>
      <c r="T711" s="7" t="s">
        <v>39</v>
      </c>
      <c r="U711" s="16" t="s">
        <v>39</v>
      </c>
      <c r="V711" s="16" t="s">
        <v>621</v>
      </c>
      <c r="W711" s="16" t="s">
        <v>292</v>
      </c>
      <c r="X711" s="17">
        <v>1</v>
      </c>
      <c r="Y711" s="84">
        <f t="shared" ref="Y711:Y774" si="24">IF(O711,DATE(2099,12,31),N711)</f>
        <v>73050</v>
      </c>
      <c r="Z711" s="75">
        <f>IF(IFERROR(MATCH(E711,CONV_CAISO_Gen_List!C:C,0),FALSE),1,0)</f>
        <v>1</v>
      </c>
      <c r="AA711" s="86">
        <f t="shared" ref="AA711:AA774" si="25">Q711*X711</f>
        <v>54.73</v>
      </c>
    </row>
    <row r="712" spans="2:27" x14ac:dyDescent="0.25">
      <c r="B712" s="7">
        <v>707</v>
      </c>
      <c r="C712" s="7" t="s">
        <v>1988</v>
      </c>
      <c r="D712" s="7" t="s">
        <v>1989</v>
      </c>
      <c r="E712" s="7" t="s">
        <v>1990</v>
      </c>
      <c r="F712" s="7" t="s">
        <v>1132</v>
      </c>
      <c r="G712" s="7" t="s">
        <v>34</v>
      </c>
      <c r="H712" s="7" t="s">
        <v>715</v>
      </c>
      <c r="I712" s="7" t="s">
        <v>994</v>
      </c>
      <c r="J712" s="7" t="s">
        <v>981</v>
      </c>
      <c r="K712" s="7" t="s">
        <v>982</v>
      </c>
      <c r="L712" s="7" t="s">
        <v>5</v>
      </c>
      <c r="M712" s="13">
        <v>32871</v>
      </c>
      <c r="N712" s="13">
        <v>43980</v>
      </c>
      <c r="O712" s="7">
        <v>1</v>
      </c>
      <c r="P712" s="14">
        <v>80</v>
      </c>
      <c r="Q712" s="14">
        <v>158.88</v>
      </c>
      <c r="R712" s="15">
        <v>0.22671232899999999</v>
      </c>
      <c r="S712" s="7" t="s">
        <v>39</v>
      </c>
      <c r="T712" s="7" t="s">
        <v>39</v>
      </c>
      <c r="U712" s="16" t="s">
        <v>39</v>
      </c>
      <c r="V712" s="16" t="s">
        <v>621</v>
      </c>
      <c r="W712" s="16" t="s">
        <v>292</v>
      </c>
      <c r="X712" s="17">
        <v>1</v>
      </c>
      <c r="Y712" s="84">
        <f t="shared" si="24"/>
        <v>73050</v>
      </c>
      <c r="Z712" s="75">
        <f>IF(IFERROR(MATCH(E712,CONV_CAISO_Gen_List!C:C,0),FALSE),1,0)</f>
        <v>1</v>
      </c>
      <c r="AA712" s="86">
        <f t="shared" si="25"/>
        <v>158.88</v>
      </c>
    </row>
    <row r="713" spans="2:27" x14ac:dyDescent="0.25">
      <c r="B713" s="7">
        <v>708</v>
      </c>
      <c r="C713" s="7" t="s">
        <v>1991</v>
      </c>
      <c r="D713" s="7" t="s">
        <v>1992</v>
      </c>
      <c r="E713" s="7" t="s">
        <v>1990</v>
      </c>
      <c r="F713" s="7" t="s">
        <v>1132</v>
      </c>
      <c r="G713" s="7" t="s">
        <v>34</v>
      </c>
      <c r="H713" s="7" t="s">
        <v>715</v>
      </c>
      <c r="I713" s="7" t="s">
        <v>994</v>
      </c>
      <c r="J713" s="7" t="s">
        <v>981</v>
      </c>
      <c r="K713" s="7" t="s">
        <v>982</v>
      </c>
      <c r="L713" s="7" t="s">
        <v>5</v>
      </c>
      <c r="M713" s="13">
        <v>33157</v>
      </c>
      <c r="N713" s="13">
        <v>44303</v>
      </c>
      <c r="O713" s="7">
        <v>1</v>
      </c>
      <c r="P713" s="14">
        <v>80</v>
      </c>
      <c r="Q713" s="14">
        <v>170.04</v>
      </c>
      <c r="R713" s="15">
        <v>0.242636986</v>
      </c>
      <c r="S713" s="7" t="s">
        <v>39</v>
      </c>
      <c r="T713" s="7" t="s">
        <v>39</v>
      </c>
      <c r="U713" s="16" t="s">
        <v>39</v>
      </c>
      <c r="V713" s="16" t="s">
        <v>621</v>
      </c>
      <c r="W713" s="16" t="s">
        <v>292</v>
      </c>
      <c r="X713" s="17">
        <v>1</v>
      </c>
      <c r="Y713" s="84">
        <f t="shared" si="24"/>
        <v>73050</v>
      </c>
      <c r="Z713" s="75">
        <f>IF(IFERROR(MATCH(E713,CONV_CAISO_Gen_List!C:C,0),FALSE),1,0)</f>
        <v>1</v>
      </c>
      <c r="AA713" s="86">
        <f t="shared" si="25"/>
        <v>170.04</v>
      </c>
    </row>
    <row r="714" spans="2:27" x14ac:dyDescent="0.25">
      <c r="B714" s="7">
        <v>709</v>
      </c>
      <c r="C714" s="7" t="s">
        <v>1993</v>
      </c>
      <c r="D714" s="7" t="s">
        <v>1994</v>
      </c>
      <c r="E714" s="7" t="s">
        <v>1995</v>
      </c>
      <c r="F714" s="7" t="s">
        <v>1132</v>
      </c>
      <c r="G714" s="7" t="s">
        <v>34</v>
      </c>
      <c r="H714" s="7" t="s">
        <v>715</v>
      </c>
      <c r="I714" s="7" t="s">
        <v>986</v>
      </c>
      <c r="J714" s="7" t="s">
        <v>981</v>
      </c>
      <c r="K714" s="7" t="s">
        <v>982</v>
      </c>
      <c r="L714" s="7" t="s">
        <v>5</v>
      </c>
      <c r="M714" s="13">
        <v>41670</v>
      </c>
      <c r="N714" s="13">
        <v>48976</v>
      </c>
      <c r="O714" s="7">
        <v>1</v>
      </c>
      <c r="P714" s="14">
        <v>128</v>
      </c>
      <c r="Q714" s="14">
        <v>335.15</v>
      </c>
      <c r="R714" s="15">
        <v>0.298899472</v>
      </c>
      <c r="S714" s="7" t="s">
        <v>39</v>
      </c>
      <c r="T714" s="7" t="s">
        <v>39</v>
      </c>
      <c r="U714" s="16" t="s">
        <v>39</v>
      </c>
      <c r="V714" s="16" t="s">
        <v>621</v>
      </c>
      <c r="W714" s="16" t="s">
        <v>987</v>
      </c>
      <c r="X714" s="17">
        <v>1</v>
      </c>
      <c r="Y714" s="84">
        <f t="shared" si="24"/>
        <v>73050</v>
      </c>
      <c r="Z714" s="75">
        <f>IF(IFERROR(MATCH(E714,CONV_CAISO_Gen_List!C:C,0),FALSE),1,0)</f>
        <v>1</v>
      </c>
      <c r="AA714" s="86">
        <f t="shared" si="25"/>
        <v>335.15</v>
      </c>
    </row>
    <row r="715" spans="2:27" x14ac:dyDescent="0.25">
      <c r="B715" s="7">
        <v>710</v>
      </c>
      <c r="C715" s="7" t="s">
        <v>1996</v>
      </c>
      <c r="D715" s="7" t="s">
        <v>1997</v>
      </c>
      <c r="E715" s="7" t="s">
        <v>1998</v>
      </c>
      <c r="F715" s="7" t="s">
        <v>1132</v>
      </c>
      <c r="G715" s="7" t="s">
        <v>34</v>
      </c>
      <c r="H715" s="7" t="s">
        <v>849</v>
      </c>
      <c r="I715" s="7" t="s">
        <v>1171</v>
      </c>
      <c r="J715" s="7" t="s">
        <v>997</v>
      </c>
      <c r="K715" s="7"/>
      <c r="L715" s="7" t="s">
        <v>5</v>
      </c>
      <c r="M715" s="13">
        <v>31019</v>
      </c>
      <c r="N715" s="13">
        <v>41994</v>
      </c>
      <c r="O715" s="7">
        <v>0</v>
      </c>
      <c r="P715" s="14">
        <v>40</v>
      </c>
      <c r="Q715" s="14">
        <v>81.45</v>
      </c>
      <c r="R715" s="15">
        <v>0.23244862999999999</v>
      </c>
      <c r="S715" s="7" t="s">
        <v>39</v>
      </c>
      <c r="T715" s="7" t="s">
        <v>39</v>
      </c>
      <c r="U715" s="16" t="s">
        <v>39</v>
      </c>
      <c r="V715" s="16" t="s">
        <v>997</v>
      </c>
      <c r="W715" s="16" t="s">
        <v>851</v>
      </c>
      <c r="X715" s="17">
        <v>1</v>
      </c>
      <c r="Y715" s="84">
        <f t="shared" si="24"/>
        <v>41994</v>
      </c>
      <c r="Z715" s="75">
        <f>IF(IFERROR(MATCH(E715,CONV_CAISO_Gen_List!C:C,0),FALSE),1,0)</f>
        <v>1</v>
      </c>
      <c r="AA715" s="86">
        <f t="shared" si="25"/>
        <v>81.45</v>
      </c>
    </row>
    <row r="716" spans="2:27" x14ac:dyDescent="0.25">
      <c r="B716" s="7">
        <v>711</v>
      </c>
      <c r="C716" s="7" t="s">
        <v>1999</v>
      </c>
      <c r="D716" s="7" t="s">
        <v>2000</v>
      </c>
      <c r="E716" s="7" t="s">
        <v>1294</v>
      </c>
      <c r="F716" s="7" t="s">
        <v>1132</v>
      </c>
      <c r="G716" s="7" t="s">
        <v>34</v>
      </c>
      <c r="H716" s="7" t="s">
        <v>83</v>
      </c>
      <c r="I716" s="7" t="s">
        <v>95</v>
      </c>
      <c r="J716" s="7" t="s">
        <v>997</v>
      </c>
      <c r="K716" s="7"/>
      <c r="L716" s="7" t="s">
        <v>5</v>
      </c>
      <c r="M716" s="13">
        <v>30313</v>
      </c>
      <c r="N716" s="13">
        <v>42843</v>
      </c>
      <c r="O716" s="7">
        <v>1</v>
      </c>
      <c r="P716" s="14">
        <v>2.4</v>
      </c>
      <c r="Q716" s="14">
        <v>0.96</v>
      </c>
      <c r="R716" s="15">
        <v>4.5662099999999997E-2</v>
      </c>
      <c r="S716" s="7" t="s">
        <v>39</v>
      </c>
      <c r="T716" s="7" t="s">
        <v>39</v>
      </c>
      <c r="U716" s="16" t="s">
        <v>39</v>
      </c>
      <c r="V716" s="16" t="s">
        <v>997</v>
      </c>
      <c r="W716" s="16" t="s">
        <v>95</v>
      </c>
      <c r="X716" s="17">
        <v>1</v>
      </c>
      <c r="Y716" s="84">
        <f t="shared" si="24"/>
        <v>73050</v>
      </c>
      <c r="Z716" s="75">
        <f>IF(IFERROR(MATCH(E716,CONV_CAISO_Gen_List!C:C,0),FALSE),1,0)</f>
        <v>1</v>
      </c>
      <c r="AA716" s="86">
        <f t="shared" si="25"/>
        <v>0.96</v>
      </c>
    </row>
    <row r="717" spans="2:27" x14ac:dyDescent="0.25">
      <c r="B717" s="7">
        <v>712</v>
      </c>
      <c r="C717" s="7" t="s">
        <v>2001</v>
      </c>
      <c r="D717" s="7" t="s">
        <v>2002</v>
      </c>
      <c r="E717" s="7" t="s">
        <v>2003</v>
      </c>
      <c r="F717" s="7" t="s">
        <v>1132</v>
      </c>
      <c r="G717" s="7" t="s">
        <v>34</v>
      </c>
      <c r="H717" s="7" t="s">
        <v>83</v>
      </c>
      <c r="I717" s="7" t="s">
        <v>95</v>
      </c>
      <c r="J717" s="7" t="s">
        <v>997</v>
      </c>
      <c r="K717" s="7"/>
      <c r="L717" s="7" t="s">
        <v>5</v>
      </c>
      <c r="M717" s="13">
        <v>30681</v>
      </c>
      <c r="N717" s="13">
        <v>42087</v>
      </c>
      <c r="O717" s="7">
        <v>1</v>
      </c>
      <c r="P717" s="14">
        <v>65</v>
      </c>
      <c r="Q717" s="14">
        <v>145.32</v>
      </c>
      <c r="R717" s="15">
        <v>0.25521601700000002</v>
      </c>
      <c r="S717" s="7" t="s">
        <v>39</v>
      </c>
      <c r="T717" s="7" t="s">
        <v>39</v>
      </c>
      <c r="U717" s="16" t="s">
        <v>39</v>
      </c>
      <c r="V717" s="16" t="s">
        <v>997</v>
      </c>
      <c r="W717" s="16" t="s">
        <v>95</v>
      </c>
      <c r="X717" s="17">
        <v>1</v>
      </c>
      <c r="Y717" s="84">
        <f t="shared" si="24"/>
        <v>73050</v>
      </c>
      <c r="Z717" s="75">
        <f>IF(IFERROR(MATCH(E717,CONV_CAISO_Gen_List!C:C,0),FALSE),1,0)</f>
        <v>1</v>
      </c>
      <c r="AA717" s="86">
        <f t="shared" si="25"/>
        <v>145.32</v>
      </c>
    </row>
    <row r="718" spans="2:27" x14ac:dyDescent="0.25">
      <c r="B718" s="7">
        <v>713</v>
      </c>
      <c r="C718" s="7" t="s">
        <v>2004</v>
      </c>
      <c r="D718" s="7" t="s">
        <v>2005</v>
      </c>
      <c r="E718" s="7" t="s">
        <v>2006</v>
      </c>
      <c r="F718" s="7" t="s">
        <v>1132</v>
      </c>
      <c r="G718" s="7" t="s">
        <v>34</v>
      </c>
      <c r="H718" s="7" t="s">
        <v>849</v>
      </c>
      <c r="I718" s="7" t="s">
        <v>1171</v>
      </c>
      <c r="J718" s="7" t="s">
        <v>997</v>
      </c>
      <c r="K718" s="7"/>
      <c r="L718" s="7" t="s">
        <v>5</v>
      </c>
      <c r="M718" s="13">
        <v>31412</v>
      </c>
      <c r="N718" s="13">
        <v>42460</v>
      </c>
      <c r="O718" s="7">
        <v>1</v>
      </c>
      <c r="P718" s="14">
        <v>25.535</v>
      </c>
      <c r="Q718" s="14">
        <v>47.39</v>
      </c>
      <c r="R718" s="15">
        <v>0.21185891300000001</v>
      </c>
      <c r="S718" s="7" t="s">
        <v>39</v>
      </c>
      <c r="T718" s="7" t="s">
        <v>39</v>
      </c>
      <c r="U718" s="16" t="s">
        <v>39</v>
      </c>
      <c r="V718" s="16" t="s">
        <v>997</v>
      </c>
      <c r="W718" s="16" t="s">
        <v>851</v>
      </c>
      <c r="X718" s="17">
        <v>1</v>
      </c>
      <c r="Y718" s="84">
        <f t="shared" si="24"/>
        <v>73050</v>
      </c>
      <c r="Z718" s="75">
        <f>IF(IFERROR(MATCH(E718,CONV_CAISO_Gen_List!C:C,0),FALSE),1,0)</f>
        <v>1</v>
      </c>
      <c r="AA718" s="86">
        <f t="shared" si="25"/>
        <v>47.39</v>
      </c>
    </row>
    <row r="719" spans="2:27" x14ac:dyDescent="0.25">
      <c r="B719" s="7">
        <v>714</v>
      </c>
      <c r="C719" s="7" t="s">
        <v>2007</v>
      </c>
      <c r="D719" s="7" t="s">
        <v>2008</v>
      </c>
      <c r="E719" s="7" t="s">
        <v>1294</v>
      </c>
      <c r="F719" s="7" t="s">
        <v>1132</v>
      </c>
      <c r="G719" s="7" t="s">
        <v>34</v>
      </c>
      <c r="H719" s="7" t="s">
        <v>83</v>
      </c>
      <c r="I719" s="7" t="s">
        <v>95</v>
      </c>
      <c r="J719" s="7" t="s">
        <v>997</v>
      </c>
      <c r="K719" s="7"/>
      <c r="L719" s="7" t="s">
        <v>5</v>
      </c>
      <c r="M719" s="13">
        <v>31761</v>
      </c>
      <c r="N719" s="13">
        <v>42718</v>
      </c>
      <c r="O719" s="7">
        <v>1</v>
      </c>
      <c r="P719" s="14">
        <v>56</v>
      </c>
      <c r="Q719" s="14">
        <v>109.23</v>
      </c>
      <c r="R719" s="15">
        <v>0.222663894</v>
      </c>
      <c r="S719" s="7" t="s">
        <v>39</v>
      </c>
      <c r="T719" s="7" t="s">
        <v>39</v>
      </c>
      <c r="U719" s="16" t="s">
        <v>39</v>
      </c>
      <c r="V719" s="16" t="s">
        <v>997</v>
      </c>
      <c r="W719" s="16" t="s">
        <v>95</v>
      </c>
      <c r="X719" s="17">
        <v>1</v>
      </c>
      <c r="Y719" s="84">
        <f t="shared" si="24"/>
        <v>73050</v>
      </c>
      <c r="Z719" s="75">
        <f>IF(IFERROR(MATCH(E719,CONV_CAISO_Gen_List!C:C,0),FALSE),1,0)</f>
        <v>1</v>
      </c>
      <c r="AA719" s="86">
        <f t="shared" si="25"/>
        <v>109.23</v>
      </c>
    </row>
    <row r="720" spans="2:27" x14ac:dyDescent="0.25">
      <c r="B720" s="7">
        <v>715</v>
      </c>
      <c r="C720" s="7" t="s">
        <v>2009</v>
      </c>
      <c r="D720" s="7" t="s">
        <v>2010</v>
      </c>
      <c r="E720" s="7" t="s">
        <v>2011</v>
      </c>
      <c r="F720" s="7" t="s">
        <v>1132</v>
      </c>
      <c r="G720" s="7" t="s">
        <v>34</v>
      </c>
      <c r="H720" s="7" t="s">
        <v>83</v>
      </c>
      <c r="I720" s="7" t="s">
        <v>95</v>
      </c>
      <c r="J720" s="7" t="s">
        <v>997</v>
      </c>
      <c r="K720" s="7"/>
      <c r="L720" s="7" t="s">
        <v>5</v>
      </c>
      <c r="M720" s="13">
        <v>30926</v>
      </c>
      <c r="N720" s="13">
        <v>41882</v>
      </c>
      <c r="O720" s="7">
        <v>1</v>
      </c>
      <c r="P720" s="14">
        <v>6.9249999999999998</v>
      </c>
      <c r="Q720" s="14">
        <v>10.84</v>
      </c>
      <c r="R720" s="15">
        <v>0.17869211900000001</v>
      </c>
      <c r="S720" s="7" t="s">
        <v>39</v>
      </c>
      <c r="T720" s="7" t="s">
        <v>39</v>
      </c>
      <c r="U720" s="16" t="s">
        <v>39</v>
      </c>
      <c r="V720" s="16" t="s">
        <v>997</v>
      </c>
      <c r="W720" s="16" t="s">
        <v>95</v>
      </c>
      <c r="X720" s="17">
        <v>1</v>
      </c>
      <c r="Y720" s="84">
        <f t="shared" si="24"/>
        <v>73050</v>
      </c>
      <c r="Z720" s="75">
        <f>IF(IFERROR(MATCH(E720,CONV_CAISO_Gen_List!C:C,0),FALSE),1,0)</f>
        <v>1</v>
      </c>
      <c r="AA720" s="86">
        <f t="shared" si="25"/>
        <v>10.84</v>
      </c>
    </row>
    <row r="721" spans="2:27" x14ac:dyDescent="0.25">
      <c r="B721" s="7">
        <v>716</v>
      </c>
      <c r="C721" s="7" t="s">
        <v>2012</v>
      </c>
      <c r="D721" s="7" t="s">
        <v>2013</v>
      </c>
      <c r="E721" s="7" t="s">
        <v>2014</v>
      </c>
      <c r="F721" s="7" t="s">
        <v>1132</v>
      </c>
      <c r="G721" s="7" t="s">
        <v>34</v>
      </c>
      <c r="H721" s="7" t="s">
        <v>83</v>
      </c>
      <c r="I721" s="7" t="s">
        <v>95</v>
      </c>
      <c r="J721" s="7" t="s">
        <v>997</v>
      </c>
      <c r="K721" s="7"/>
      <c r="L721" s="7" t="s">
        <v>5</v>
      </c>
      <c r="M721" s="13">
        <v>31017</v>
      </c>
      <c r="N721" s="13">
        <v>41981</v>
      </c>
      <c r="O721" s="7">
        <v>1</v>
      </c>
      <c r="P721" s="14">
        <v>6.0149999999999997</v>
      </c>
      <c r="Q721" s="14">
        <v>9.35</v>
      </c>
      <c r="R721" s="15">
        <v>0.177448312</v>
      </c>
      <c r="S721" s="7" t="s">
        <v>39</v>
      </c>
      <c r="T721" s="7" t="s">
        <v>39</v>
      </c>
      <c r="U721" s="16" t="s">
        <v>39</v>
      </c>
      <c r="V721" s="16" t="s">
        <v>997</v>
      </c>
      <c r="W721" s="16" t="s">
        <v>95</v>
      </c>
      <c r="X721" s="17">
        <v>1</v>
      </c>
      <c r="Y721" s="84">
        <f t="shared" si="24"/>
        <v>73050</v>
      </c>
      <c r="Z721" s="75">
        <f>IF(IFERROR(MATCH(E721,CONV_CAISO_Gen_List!C:C,0),FALSE),1,0)</f>
        <v>1</v>
      </c>
      <c r="AA721" s="86">
        <f t="shared" si="25"/>
        <v>9.35</v>
      </c>
    </row>
    <row r="722" spans="2:27" x14ac:dyDescent="0.25">
      <c r="B722" s="7">
        <v>717</v>
      </c>
      <c r="C722" s="7" t="s">
        <v>2015</v>
      </c>
      <c r="D722" s="7" t="s">
        <v>2016</v>
      </c>
      <c r="E722" s="7" t="s">
        <v>2017</v>
      </c>
      <c r="F722" s="7" t="s">
        <v>1132</v>
      </c>
      <c r="G722" s="7" t="s">
        <v>34</v>
      </c>
      <c r="H722" s="7" t="s">
        <v>83</v>
      </c>
      <c r="I722" s="7" t="s">
        <v>95</v>
      </c>
      <c r="J722" s="7" t="s">
        <v>997</v>
      </c>
      <c r="K722" s="7"/>
      <c r="L722" s="7" t="s">
        <v>5</v>
      </c>
      <c r="M722" s="13">
        <v>31337</v>
      </c>
      <c r="N722" s="13">
        <v>42301</v>
      </c>
      <c r="O722" s="7">
        <v>1</v>
      </c>
      <c r="P722" s="14">
        <v>6.77</v>
      </c>
      <c r="Q722" s="14">
        <v>8.94</v>
      </c>
      <c r="R722" s="15">
        <v>0.15074563399999999</v>
      </c>
      <c r="S722" s="7" t="s">
        <v>39</v>
      </c>
      <c r="T722" s="7" t="s">
        <v>39</v>
      </c>
      <c r="U722" s="16" t="s">
        <v>39</v>
      </c>
      <c r="V722" s="16" t="s">
        <v>997</v>
      </c>
      <c r="W722" s="16" t="s">
        <v>95</v>
      </c>
      <c r="X722" s="17">
        <v>1</v>
      </c>
      <c r="Y722" s="84">
        <f t="shared" si="24"/>
        <v>73050</v>
      </c>
      <c r="Z722" s="75">
        <f>IF(IFERROR(MATCH(E722,CONV_CAISO_Gen_List!C:C,0),FALSE),1,0)</f>
        <v>1</v>
      </c>
      <c r="AA722" s="86">
        <f t="shared" si="25"/>
        <v>8.94</v>
      </c>
    </row>
    <row r="723" spans="2:27" x14ac:dyDescent="0.25">
      <c r="B723" s="7">
        <v>718</v>
      </c>
      <c r="C723" s="7" t="s">
        <v>2018</v>
      </c>
      <c r="D723" s="7" t="s">
        <v>2019</v>
      </c>
      <c r="E723" s="7" t="s">
        <v>2020</v>
      </c>
      <c r="F723" s="7" t="s">
        <v>1132</v>
      </c>
      <c r="G723" s="7" t="s">
        <v>34</v>
      </c>
      <c r="H723" s="7" t="s">
        <v>83</v>
      </c>
      <c r="I723" s="7" t="s">
        <v>95</v>
      </c>
      <c r="J723" s="7" t="s">
        <v>997</v>
      </c>
      <c r="K723" s="7"/>
      <c r="L723" s="7" t="s">
        <v>5</v>
      </c>
      <c r="M723" s="13">
        <v>31364</v>
      </c>
      <c r="N723" s="13">
        <v>42382</v>
      </c>
      <c r="O723" s="7">
        <v>1</v>
      </c>
      <c r="P723" s="14">
        <v>17</v>
      </c>
      <c r="Q723" s="14">
        <v>20.46</v>
      </c>
      <c r="R723" s="15">
        <v>0.13738920199999999</v>
      </c>
      <c r="S723" s="7" t="s">
        <v>39</v>
      </c>
      <c r="T723" s="7" t="s">
        <v>39</v>
      </c>
      <c r="U723" s="16" t="s">
        <v>39</v>
      </c>
      <c r="V723" s="16" t="s">
        <v>997</v>
      </c>
      <c r="W723" s="16" t="s">
        <v>95</v>
      </c>
      <c r="X723" s="17">
        <v>1</v>
      </c>
      <c r="Y723" s="84">
        <f t="shared" si="24"/>
        <v>73050</v>
      </c>
      <c r="Z723" s="75">
        <f>IF(IFERROR(MATCH(E723,CONV_CAISO_Gen_List!C:C,0),FALSE),1,0)</f>
        <v>1</v>
      </c>
      <c r="AA723" s="86">
        <f t="shared" si="25"/>
        <v>20.46</v>
      </c>
    </row>
    <row r="724" spans="2:27" x14ac:dyDescent="0.25">
      <c r="B724" s="7">
        <v>719</v>
      </c>
      <c r="C724" s="7" t="s">
        <v>2021</v>
      </c>
      <c r="D724" s="7" t="s">
        <v>2022</v>
      </c>
      <c r="E724" s="7" t="s">
        <v>2020</v>
      </c>
      <c r="F724" s="7" t="s">
        <v>1132</v>
      </c>
      <c r="G724" s="7" t="s">
        <v>34</v>
      </c>
      <c r="H724" s="7" t="s">
        <v>83</v>
      </c>
      <c r="I724" s="7" t="s">
        <v>95</v>
      </c>
      <c r="J724" s="7" t="s">
        <v>997</v>
      </c>
      <c r="K724" s="7"/>
      <c r="L724" s="7" t="s">
        <v>5</v>
      </c>
      <c r="M724" s="13">
        <v>31364</v>
      </c>
      <c r="N724" s="13">
        <v>42382</v>
      </c>
      <c r="O724" s="7">
        <v>1</v>
      </c>
      <c r="P724" s="14">
        <v>22.5</v>
      </c>
      <c r="Q724" s="14">
        <v>27.65</v>
      </c>
      <c r="R724" s="15">
        <v>0.14028412000000001</v>
      </c>
      <c r="S724" s="7" t="s">
        <v>39</v>
      </c>
      <c r="T724" s="7" t="s">
        <v>39</v>
      </c>
      <c r="U724" s="16" t="s">
        <v>39</v>
      </c>
      <c r="V724" s="16" t="s">
        <v>997</v>
      </c>
      <c r="W724" s="16" t="s">
        <v>95</v>
      </c>
      <c r="X724" s="17">
        <v>1</v>
      </c>
      <c r="Y724" s="84">
        <f t="shared" si="24"/>
        <v>73050</v>
      </c>
      <c r="Z724" s="75">
        <f>IF(IFERROR(MATCH(E724,CONV_CAISO_Gen_List!C:C,0),FALSE),1,0)</f>
        <v>1</v>
      </c>
      <c r="AA724" s="86">
        <f t="shared" si="25"/>
        <v>27.65</v>
      </c>
    </row>
    <row r="725" spans="2:27" x14ac:dyDescent="0.25">
      <c r="B725" s="7">
        <v>720</v>
      </c>
      <c r="C725" s="7" t="s">
        <v>2023</v>
      </c>
      <c r="D725" s="7" t="s">
        <v>2024</v>
      </c>
      <c r="E725" s="7"/>
      <c r="F725" s="7" t="s">
        <v>1132</v>
      </c>
      <c r="G725" s="7" t="s">
        <v>34</v>
      </c>
      <c r="H725" s="7" t="s">
        <v>849</v>
      </c>
      <c r="I725" s="7" t="s">
        <v>1171</v>
      </c>
      <c r="J725" s="7" t="s">
        <v>997</v>
      </c>
      <c r="K725" s="7"/>
      <c r="L725" s="7" t="s">
        <v>5</v>
      </c>
      <c r="M725" s="13">
        <v>31057</v>
      </c>
      <c r="N725" s="13">
        <v>42013</v>
      </c>
      <c r="O725" s="7">
        <v>1</v>
      </c>
      <c r="P725" s="14">
        <v>13.51</v>
      </c>
      <c r="Q725" s="14">
        <v>40.11</v>
      </c>
      <c r="R725" s="15">
        <v>0.33891688599999997</v>
      </c>
      <c r="S725" s="7" t="s">
        <v>39</v>
      </c>
      <c r="T725" s="7" t="s">
        <v>39</v>
      </c>
      <c r="U725" s="16" t="s">
        <v>39</v>
      </c>
      <c r="V725" s="16" t="s">
        <v>997</v>
      </c>
      <c r="W725" s="16" t="s">
        <v>851</v>
      </c>
      <c r="X725" s="17">
        <v>1</v>
      </c>
      <c r="Y725" s="84">
        <f t="shared" si="24"/>
        <v>73050</v>
      </c>
      <c r="Z725" s="75">
        <f>IF(IFERROR(MATCH(E725,CONV_CAISO_Gen_List!C:C,0),FALSE),1,0)</f>
        <v>0</v>
      </c>
      <c r="AA725" s="86">
        <f t="shared" si="25"/>
        <v>40.11</v>
      </c>
    </row>
    <row r="726" spans="2:27" x14ac:dyDescent="0.25">
      <c r="B726" s="7">
        <v>721</v>
      </c>
      <c r="C726" s="7" t="s">
        <v>2025</v>
      </c>
      <c r="D726" s="7" t="s">
        <v>2026</v>
      </c>
      <c r="E726" s="7" t="s">
        <v>2027</v>
      </c>
      <c r="F726" s="7" t="s">
        <v>1132</v>
      </c>
      <c r="G726" s="7" t="s">
        <v>34</v>
      </c>
      <c r="H726" s="7" t="s">
        <v>849</v>
      </c>
      <c r="I726" s="7" t="s">
        <v>1171</v>
      </c>
      <c r="J726" s="7" t="s">
        <v>997</v>
      </c>
      <c r="K726" s="7"/>
      <c r="L726" s="7" t="s">
        <v>5</v>
      </c>
      <c r="M726" s="13">
        <v>31054</v>
      </c>
      <c r="N726" s="13">
        <v>42010</v>
      </c>
      <c r="O726" s="7">
        <v>0</v>
      </c>
      <c r="P726" s="14">
        <v>4.165</v>
      </c>
      <c r="Q726" s="14">
        <v>8.06</v>
      </c>
      <c r="R726" s="15">
        <v>0.22091028200000001</v>
      </c>
      <c r="S726" s="7" t="s">
        <v>39</v>
      </c>
      <c r="T726" s="7" t="s">
        <v>39</v>
      </c>
      <c r="U726" s="16" t="s">
        <v>39</v>
      </c>
      <c r="V726" s="16" t="s">
        <v>997</v>
      </c>
      <c r="W726" s="16" t="s">
        <v>851</v>
      </c>
      <c r="X726" s="17">
        <v>1</v>
      </c>
      <c r="Y726" s="84">
        <f t="shared" si="24"/>
        <v>42010</v>
      </c>
      <c r="Z726" s="75">
        <f>IF(IFERROR(MATCH(E726,CONV_CAISO_Gen_List!C:C,0),FALSE),1,0)</f>
        <v>1</v>
      </c>
      <c r="AA726" s="86">
        <f t="shared" si="25"/>
        <v>8.06</v>
      </c>
    </row>
    <row r="727" spans="2:27" x14ac:dyDescent="0.25">
      <c r="B727" s="7">
        <v>722</v>
      </c>
      <c r="C727" s="7" t="s">
        <v>2028</v>
      </c>
      <c r="D727" s="7" t="s">
        <v>2029</v>
      </c>
      <c r="E727" s="7" t="s">
        <v>2006</v>
      </c>
      <c r="F727" s="7" t="s">
        <v>1132</v>
      </c>
      <c r="G727" s="7" t="s">
        <v>34</v>
      </c>
      <c r="H727" s="7" t="s">
        <v>849</v>
      </c>
      <c r="I727" s="7" t="s">
        <v>1171</v>
      </c>
      <c r="J727" s="7" t="s">
        <v>997</v>
      </c>
      <c r="K727" s="7"/>
      <c r="L727" s="7" t="s">
        <v>5</v>
      </c>
      <c r="M727" s="13">
        <v>31700</v>
      </c>
      <c r="N727" s="13">
        <v>42657</v>
      </c>
      <c r="O727" s="7">
        <v>1</v>
      </c>
      <c r="P727" s="14">
        <v>7.9</v>
      </c>
      <c r="Q727" s="14">
        <v>14.46</v>
      </c>
      <c r="R727" s="15">
        <v>0.20894746</v>
      </c>
      <c r="S727" s="7" t="s">
        <v>39</v>
      </c>
      <c r="T727" s="7" t="s">
        <v>39</v>
      </c>
      <c r="U727" s="16" t="s">
        <v>39</v>
      </c>
      <c r="V727" s="16" t="s">
        <v>997</v>
      </c>
      <c r="W727" s="16" t="s">
        <v>851</v>
      </c>
      <c r="X727" s="17">
        <v>1</v>
      </c>
      <c r="Y727" s="84">
        <f t="shared" si="24"/>
        <v>73050</v>
      </c>
      <c r="Z727" s="75">
        <f>IF(IFERROR(MATCH(E727,CONV_CAISO_Gen_List!C:C,0),FALSE),1,0)</f>
        <v>1</v>
      </c>
      <c r="AA727" s="86">
        <f t="shared" si="25"/>
        <v>14.46</v>
      </c>
    </row>
    <row r="728" spans="2:27" x14ac:dyDescent="0.25">
      <c r="B728" s="7">
        <v>723</v>
      </c>
      <c r="C728" s="7" t="s">
        <v>2030</v>
      </c>
      <c r="D728" s="7" t="s">
        <v>2031</v>
      </c>
      <c r="E728" s="7" t="s">
        <v>2032</v>
      </c>
      <c r="F728" s="7" t="s">
        <v>1132</v>
      </c>
      <c r="G728" s="7" t="s">
        <v>34</v>
      </c>
      <c r="H728" s="7" t="s">
        <v>83</v>
      </c>
      <c r="I728" s="7" t="s">
        <v>95</v>
      </c>
      <c r="J728" s="7" t="s">
        <v>997</v>
      </c>
      <c r="K728" s="7"/>
      <c r="L728" s="7" t="s">
        <v>5</v>
      </c>
      <c r="M728" s="13">
        <v>31387</v>
      </c>
      <c r="N728" s="13">
        <v>42343</v>
      </c>
      <c r="O728" s="7">
        <v>1</v>
      </c>
      <c r="P728" s="14">
        <v>3</v>
      </c>
      <c r="Q728" s="14">
        <v>11.36</v>
      </c>
      <c r="R728" s="15">
        <v>0.43226788399999999</v>
      </c>
      <c r="S728" s="7" t="s">
        <v>39</v>
      </c>
      <c r="T728" s="7" t="s">
        <v>39</v>
      </c>
      <c r="U728" s="16" t="s">
        <v>39</v>
      </c>
      <c r="V728" s="16" t="s">
        <v>997</v>
      </c>
      <c r="W728" s="16" t="s">
        <v>95</v>
      </c>
      <c r="X728" s="17">
        <v>1</v>
      </c>
      <c r="Y728" s="84">
        <f t="shared" si="24"/>
        <v>73050</v>
      </c>
      <c r="Z728" s="75">
        <f>IF(IFERROR(MATCH(E728,CONV_CAISO_Gen_List!C:C,0),FALSE),1,0)</f>
        <v>1</v>
      </c>
      <c r="AA728" s="86">
        <f t="shared" si="25"/>
        <v>11.36</v>
      </c>
    </row>
    <row r="729" spans="2:27" x14ac:dyDescent="0.25">
      <c r="B729" s="7">
        <v>724</v>
      </c>
      <c r="C729" s="7" t="s">
        <v>2033</v>
      </c>
      <c r="D729" s="7" t="s">
        <v>2034</v>
      </c>
      <c r="E729" s="7" t="s">
        <v>2035</v>
      </c>
      <c r="F729" s="7" t="s">
        <v>1132</v>
      </c>
      <c r="G729" s="7" t="s">
        <v>34</v>
      </c>
      <c r="H729" s="7" t="s">
        <v>849</v>
      </c>
      <c r="I729" s="7" t="s">
        <v>1171</v>
      </c>
      <c r="J729" s="7" t="s">
        <v>997</v>
      </c>
      <c r="K729" s="7"/>
      <c r="L729" s="7" t="s">
        <v>5</v>
      </c>
      <c r="M729" s="13">
        <v>31121</v>
      </c>
      <c r="N729" s="13">
        <v>42077</v>
      </c>
      <c r="O729" s="7">
        <v>0</v>
      </c>
      <c r="P729" s="14">
        <v>20</v>
      </c>
      <c r="Q729" s="14">
        <v>43.93</v>
      </c>
      <c r="R729" s="15">
        <v>0.25074200899999999</v>
      </c>
      <c r="S729" s="7" t="s">
        <v>39</v>
      </c>
      <c r="T729" s="7" t="s">
        <v>39</v>
      </c>
      <c r="U729" s="16" t="s">
        <v>39</v>
      </c>
      <c r="V729" s="16" t="s">
        <v>997</v>
      </c>
      <c r="W729" s="16" t="s">
        <v>851</v>
      </c>
      <c r="X729" s="17">
        <v>1</v>
      </c>
      <c r="Y729" s="84">
        <f t="shared" si="24"/>
        <v>42077</v>
      </c>
      <c r="Z729" s="75">
        <f>IF(IFERROR(MATCH(E729,CONV_CAISO_Gen_List!C:C,0),FALSE),1,0)</f>
        <v>1</v>
      </c>
      <c r="AA729" s="86">
        <f t="shared" si="25"/>
        <v>43.93</v>
      </c>
    </row>
    <row r="730" spans="2:27" x14ac:dyDescent="0.25">
      <c r="B730" s="7">
        <v>725</v>
      </c>
      <c r="C730" s="7" t="s">
        <v>2036</v>
      </c>
      <c r="D730" s="7" t="s">
        <v>2037</v>
      </c>
      <c r="E730" s="7" t="s">
        <v>2038</v>
      </c>
      <c r="F730" s="7" t="s">
        <v>1132</v>
      </c>
      <c r="G730" s="7" t="s">
        <v>34</v>
      </c>
      <c r="H730" s="7" t="s">
        <v>83</v>
      </c>
      <c r="I730" s="7" t="s">
        <v>95</v>
      </c>
      <c r="J730" s="7" t="s">
        <v>997</v>
      </c>
      <c r="K730" s="7"/>
      <c r="L730" s="7" t="s">
        <v>5</v>
      </c>
      <c r="M730" s="13">
        <v>31003</v>
      </c>
      <c r="N730" s="13">
        <v>41959</v>
      </c>
      <c r="O730" s="7">
        <v>1</v>
      </c>
      <c r="P730" s="14">
        <v>47.12</v>
      </c>
      <c r="Q730" s="14">
        <v>137.69</v>
      </c>
      <c r="R730" s="15">
        <v>0.33357462900000001</v>
      </c>
      <c r="S730" s="7" t="s">
        <v>39</v>
      </c>
      <c r="T730" s="7" t="s">
        <v>39</v>
      </c>
      <c r="U730" s="16" t="s">
        <v>39</v>
      </c>
      <c r="V730" s="16" t="s">
        <v>997</v>
      </c>
      <c r="W730" s="16" t="s">
        <v>95</v>
      </c>
      <c r="X730" s="17">
        <v>1</v>
      </c>
      <c r="Y730" s="84">
        <f t="shared" si="24"/>
        <v>73050</v>
      </c>
      <c r="Z730" s="75">
        <f>IF(IFERROR(MATCH(E730,CONV_CAISO_Gen_List!C:C,0),FALSE),1,0)</f>
        <v>1</v>
      </c>
      <c r="AA730" s="86">
        <f t="shared" si="25"/>
        <v>137.69</v>
      </c>
    </row>
    <row r="731" spans="2:27" x14ac:dyDescent="0.25">
      <c r="B731" s="7">
        <v>726</v>
      </c>
      <c r="C731" s="7" t="s">
        <v>2039</v>
      </c>
      <c r="D731" s="7" t="s">
        <v>2040</v>
      </c>
      <c r="E731" s="7" t="s">
        <v>2041</v>
      </c>
      <c r="F731" s="7" t="s">
        <v>1132</v>
      </c>
      <c r="G731" s="7" t="s">
        <v>34</v>
      </c>
      <c r="H731" s="7" t="s">
        <v>849</v>
      </c>
      <c r="I731" s="7" t="s">
        <v>1171</v>
      </c>
      <c r="J731" s="7" t="s">
        <v>997</v>
      </c>
      <c r="K731" s="7"/>
      <c r="L731" s="7" t="s">
        <v>5</v>
      </c>
      <c r="M731" s="13">
        <v>31375</v>
      </c>
      <c r="N731" s="13">
        <v>42331</v>
      </c>
      <c r="O731" s="7">
        <v>0</v>
      </c>
      <c r="P731" s="14">
        <v>10</v>
      </c>
      <c r="Q731" s="14">
        <v>28.77</v>
      </c>
      <c r="R731" s="15">
        <v>0.32842465799999998</v>
      </c>
      <c r="S731" s="7" t="s">
        <v>39</v>
      </c>
      <c r="T731" s="7" t="s">
        <v>39</v>
      </c>
      <c r="U731" s="16" t="s">
        <v>39</v>
      </c>
      <c r="V731" s="16" t="s">
        <v>997</v>
      </c>
      <c r="W731" s="16" t="s">
        <v>851</v>
      </c>
      <c r="X731" s="17">
        <v>1</v>
      </c>
      <c r="Y731" s="84">
        <f t="shared" si="24"/>
        <v>42331</v>
      </c>
      <c r="Z731" s="75">
        <f>IF(IFERROR(MATCH(E731,CONV_CAISO_Gen_List!C:C,0),FALSE),1,0)</f>
        <v>1</v>
      </c>
      <c r="AA731" s="86">
        <f t="shared" si="25"/>
        <v>28.77</v>
      </c>
    </row>
    <row r="732" spans="2:27" x14ac:dyDescent="0.25">
      <c r="B732" s="7">
        <v>727</v>
      </c>
      <c r="C732" s="7" t="s">
        <v>2042</v>
      </c>
      <c r="D732" s="7" t="s">
        <v>2043</v>
      </c>
      <c r="E732" s="7"/>
      <c r="F732" s="7" t="s">
        <v>1132</v>
      </c>
      <c r="G732" s="7" t="s">
        <v>34</v>
      </c>
      <c r="H732" s="7" t="s">
        <v>83</v>
      </c>
      <c r="I732" s="7" t="s">
        <v>95</v>
      </c>
      <c r="J732" s="7" t="s">
        <v>997</v>
      </c>
      <c r="K732" s="7"/>
      <c r="L732" s="7" t="s">
        <v>5</v>
      </c>
      <c r="M732" s="13">
        <v>31199</v>
      </c>
      <c r="N732" s="13">
        <v>42155</v>
      </c>
      <c r="O732" s="7">
        <v>1</v>
      </c>
      <c r="P732" s="14">
        <v>4.5</v>
      </c>
      <c r="Q732" s="14">
        <v>1.38</v>
      </c>
      <c r="R732" s="15">
        <v>3.5007610000000002E-2</v>
      </c>
      <c r="S732" s="7" t="s">
        <v>39</v>
      </c>
      <c r="T732" s="7" t="s">
        <v>39</v>
      </c>
      <c r="U732" s="16" t="s">
        <v>39</v>
      </c>
      <c r="V732" s="16" t="s">
        <v>997</v>
      </c>
      <c r="W732" s="16" t="s">
        <v>95</v>
      </c>
      <c r="X732" s="17">
        <v>1</v>
      </c>
      <c r="Y732" s="84">
        <f t="shared" si="24"/>
        <v>73050</v>
      </c>
      <c r="Z732" s="75">
        <f>IF(IFERROR(MATCH(E732,CONV_CAISO_Gen_List!C:C,0),FALSE),1,0)</f>
        <v>0</v>
      </c>
      <c r="AA732" s="86">
        <f t="shared" si="25"/>
        <v>1.38</v>
      </c>
    </row>
    <row r="733" spans="2:27" x14ac:dyDescent="0.25">
      <c r="B733" s="7">
        <v>728</v>
      </c>
      <c r="C733" s="7" t="s">
        <v>2044</v>
      </c>
      <c r="D733" s="7" t="s">
        <v>2045</v>
      </c>
      <c r="E733" s="7" t="s">
        <v>2046</v>
      </c>
      <c r="F733" s="7" t="s">
        <v>1132</v>
      </c>
      <c r="G733" s="7" t="s">
        <v>34</v>
      </c>
      <c r="H733" s="7" t="s">
        <v>849</v>
      </c>
      <c r="I733" s="7" t="s">
        <v>1171</v>
      </c>
      <c r="J733" s="7" t="s">
        <v>997</v>
      </c>
      <c r="K733" s="7"/>
      <c r="L733" s="7" t="s">
        <v>5</v>
      </c>
      <c r="M733" s="13">
        <v>31078</v>
      </c>
      <c r="N733" s="13">
        <v>42216</v>
      </c>
      <c r="O733" s="7">
        <v>0</v>
      </c>
      <c r="P733" s="14">
        <v>11.654999999999999</v>
      </c>
      <c r="Q733" s="14">
        <v>34.75</v>
      </c>
      <c r="R733" s="15">
        <v>0.34035992900000001</v>
      </c>
      <c r="S733" s="7" t="s">
        <v>39</v>
      </c>
      <c r="T733" s="7" t="s">
        <v>39</v>
      </c>
      <c r="U733" s="16" t="s">
        <v>39</v>
      </c>
      <c r="V733" s="16" t="s">
        <v>997</v>
      </c>
      <c r="W733" s="16" t="s">
        <v>851</v>
      </c>
      <c r="X733" s="17">
        <v>1</v>
      </c>
      <c r="Y733" s="84">
        <f t="shared" si="24"/>
        <v>42216</v>
      </c>
      <c r="Z733" s="75">
        <f>IF(IFERROR(MATCH(E733,CONV_CAISO_Gen_List!C:C,0),FALSE),1,0)</f>
        <v>1</v>
      </c>
      <c r="AA733" s="86">
        <f t="shared" si="25"/>
        <v>34.75</v>
      </c>
    </row>
    <row r="734" spans="2:27" x14ac:dyDescent="0.25">
      <c r="B734" s="7">
        <v>729</v>
      </c>
      <c r="C734" s="7" t="s">
        <v>2047</v>
      </c>
      <c r="D734" s="7" t="s">
        <v>2048</v>
      </c>
      <c r="E734" s="7" t="s">
        <v>2020</v>
      </c>
      <c r="F734" s="7" t="s">
        <v>1132</v>
      </c>
      <c r="G734" s="7" t="s">
        <v>34</v>
      </c>
      <c r="H734" s="7" t="s">
        <v>83</v>
      </c>
      <c r="I734" s="7" t="s">
        <v>95</v>
      </c>
      <c r="J734" s="7" t="s">
        <v>997</v>
      </c>
      <c r="K734" s="7"/>
      <c r="L734" s="7" t="s">
        <v>5</v>
      </c>
      <c r="M734" s="13">
        <v>32813</v>
      </c>
      <c r="N734" s="13">
        <v>43769</v>
      </c>
      <c r="O734" s="7">
        <v>1</v>
      </c>
      <c r="P734" s="14">
        <v>48</v>
      </c>
      <c r="Q734" s="14">
        <v>76.28</v>
      </c>
      <c r="R734" s="15">
        <v>0.18141172</v>
      </c>
      <c r="S734" s="7" t="s">
        <v>39</v>
      </c>
      <c r="T734" s="7" t="s">
        <v>39</v>
      </c>
      <c r="U734" s="16" t="s">
        <v>39</v>
      </c>
      <c r="V734" s="16" t="s">
        <v>997</v>
      </c>
      <c r="W734" s="16" t="s">
        <v>95</v>
      </c>
      <c r="X734" s="17">
        <v>1</v>
      </c>
      <c r="Y734" s="84">
        <f t="shared" si="24"/>
        <v>73050</v>
      </c>
      <c r="Z734" s="75">
        <f>IF(IFERROR(MATCH(E734,CONV_CAISO_Gen_List!C:C,0),FALSE),1,0)</f>
        <v>1</v>
      </c>
      <c r="AA734" s="86">
        <f t="shared" si="25"/>
        <v>76.28</v>
      </c>
    </row>
    <row r="735" spans="2:27" x14ac:dyDescent="0.25">
      <c r="B735" s="7">
        <v>730</v>
      </c>
      <c r="C735" s="7" t="s">
        <v>2049</v>
      </c>
      <c r="D735" s="7" t="s">
        <v>2050</v>
      </c>
      <c r="E735" s="7" t="s">
        <v>2051</v>
      </c>
      <c r="F735" s="7" t="s">
        <v>1132</v>
      </c>
      <c r="G735" s="7" t="s">
        <v>34</v>
      </c>
      <c r="H735" s="7" t="s">
        <v>83</v>
      </c>
      <c r="I735" s="7" t="s">
        <v>95</v>
      </c>
      <c r="J735" s="7" t="s">
        <v>997</v>
      </c>
      <c r="K735" s="7"/>
      <c r="L735" s="7" t="s">
        <v>5</v>
      </c>
      <c r="M735" s="13">
        <v>33441</v>
      </c>
      <c r="N735" s="13">
        <v>44398</v>
      </c>
      <c r="O735" s="7">
        <v>1</v>
      </c>
      <c r="P735" s="14">
        <v>36.774999999999999</v>
      </c>
      <c r="Q735" s="14">
        <v>81.709999999999994</v>
      </c>
      <c r="R735" s="15">
        <v>0.25364039599999999</v>
      </c>
      <c r="S735" s="7" t="s">
        <v>39</v>
      </c>
      <c r="T735" s="7" t="s">
        <v>39</v>
      </c>
      <c r="U735" s="16" t="s">
        <v>39</v>
      </c>
      <c r="V735" s="16" t="s">
        <v>997</v>
      </c>
      <c r="W735" s="16" t="s">
        <v>95</v>
      </c>
      <c r="X735" s="17">
        <v>1</v>
      </c>
      <c r="Y735" s="84">
        <f t="shared" si="24"/>
        <v>73050</v>
      </c>
      <c r="Z735" s="75">
        <f>IF(IFERROR(MATCH(E735,CONV_CAISO_Gen_List!C:C,0),FALSE),1,0)</f>
        <v>1</v>
      </c>
      <c r="AA735" s="86">
        <f t="shared" si="25"/>
        <v>81.709999999999994</v>
      </c>
    </row>
    <row r="736" spans="2:27" x14ac:dyDescent="0.25">
      <c r="B736" s="7">
        <v>731</v>
      </c>
      <c r="C736" s="7" t="s">
        <v>2052</v>
      </c>
      <c r="D736" s="7" t="s">
        <v>2053</v>
      </c>
      <c r="E736" s="7" t="s">
        <v>2051</v>
      </c>
      <c r="F736" s="7" t="s">
        <v>1132</v>
      </c>
      <c r="G736" s="7" t="s">
        <v>34</v>
      </c>
      <c r="H736" s="7" t="s">
        <v>83</v>
      </c>
      <c r="I736" s="7" t="s">
        <v>95</v>
      </c>
      <c r="J736" s="7" t="s">
        <v>997</v>
      </c>
      <c r="K736" s="7"/>
      <c r="L736" s="7" t="s">
        <v>5</v>
      </c>
      <c r="M736" s="13">
        <v>33389</v>
      </c>
      <c r="N736" s="13">
        <v>44346</v>
      </c>
      <c r="O736" s="7">
        <v>1</v>
      </c>
      <c r="P736" s="14">
        <v>19.8</v>
      </c>
      <c r="Q736" s="14">
        <v>43.4</v>
      </c>
      <c r="R736" s="15">
        <v>0.25021908599999998</v>
      </c>
      <c r="S736" s="7" t="s">
        <v>39</v>
      </c>
      <c r="T736" s="7" t="s">
        <v>39</v>
      </c>
      <c r="U736" s="16" t="s">
        <v>39</v>
      </c>
      <c r="V736" s="16" t="s">
        <v>997</v>
      </c>
      <c r="W736" s="16" t="s">
        <v>95</v>
      </c>
      <c r="X736" s="17">
        <v>1</v>
      </c>
      <c r="Y736" s="84">
        <f t="shared" si="24"/>
        <v>73050</v>
      </c>
      <c r="Z736" s="75">
        <f>IF(IFERROR(MATCH(E736,CONV_CAISO_Gen_List!C:C,0),FALSE),1,0)</f>
        <v>1</v>
      </c>
      <c r="AA736" s="86">
        <f t="shared" si="25"/>
        <v>43.4</v>
      </c>
    </row>
    <row r="737" spans="2:27" x14ac:dyDescent="0.25">
      <c r="B737" s="7">
        <v>732</v>
      </c>
      <c r="C737" s="7" t="s">
        <v>2054</v>
      </c>
      <c r="D737" s="7" t="s">
        <v>2055</v>
      </c>
      <c r="E737" s="7" t="s">
        <v>2051</v>
      </c>
      <c r="F737" s="7" t="s">
        <v>1132</v>
      </c>
      <c r="G737" s="7" t="s">
        <v>34</v>
      </c>
      <c r="H737" s="7" t="s">
        <v>83</v>
      </c>
      <c r="I737" s="7" t="s">
        <v>95</v>
      </c>
      <c r="J737" s="7" t="s">
        <v>997</v>
      </c>
      <c r="K737" s="7"/>
      <c r="L737" s="7" t="s">
        <v>5</v>
      </c>
      <c r="M737" s="13">
        <v>33283</v>
      </c>
      <c r="N737" s="13">
        <v>44240</v>
      </c>
      <c r="O737" s="7">
        <v>1</v>
      </c>
      <c r="P737" s="14">
        <v>20.925000000000001</v>
      </c>
      <c r="Q737" s="14">
        <v>44.13</v>
      </c>
      <c r="R737" s="15">
        <v>0.240748924</v>
      </c>
      <c r="S737" s="7" t="s">
        <v>39</v>
      </c>
      <c r="T737" s="7" t="s">
        <v>39</v>
      </c>
      <c r="U737" s="16" t="s">
        <v>39</v>
      </c>
      <c r="V737" s="16" t="s">
        <v>997</v>
      </c>
      <c r="W737" s="16" t="s">
        <v>95</v>
      </c>
      <c r="X737" s="17">
        <v>1</v>
      </c>
      <c r="Y737" s="84">
        <f t="shared" si="24"/>
        <v>73050</v>
      </c>
      <c r="Z737" s="75">
        <f>IF(IFERROR(MATCH(E737,CONV_CAISO_Gen_List!C:C,0),FALSE),1,0)</f>
        <v>1</v>
      </c>
      <c r="AA737" s="86">
        <f t="shared" si="25"/>
        <v>44.13</v>
      </c>
    </row>
    <row r="738" spans="2:27" x14ac:dyDescent="0.25">
      <c r="B738" s="7">
        <v>733</v>
      </c>
      <c r="C738" s="7" t="s">
        <v>2056</v>
      </c>
      <c r="D738" s="7" t="s">
        <v>2057</v>
      </c>
      <c r="E738" s="7" t="s">
        <v>2006</v>
      </c>
      <c r="F738" s="7" t="s">
        <v>1132</v>
      </c>
      <c r="G738" s="7" t="s">
        <v>34</v>
      </c>
      <c r="H738" s="7" t="s">
        <v>849</v>
      </c>
      <c r="I738" s="7" t="s">
        <v>1171</v>
      </c>
      <c r="J738" s="7" t="s">
        <v>997</v>
      </c>
      <c r="K738" s="7"/>
      <c r="L738" s="7" t="s">
        <v>5</v>
      </c>
      <c r="M738" s="13">
        <v>31399</v>
      </c>
      <c r="N738" s="13">
        <v>42355</v>
      </c>
      <c r="O738" s="7">
        <v>1</v>
      </c>
      <c r="P738" s="14">
        <v>32.874000000000002</v>
      </c>
      <c r="Q738" s="14">
        <v>76.95</v>
      </c>
      <c r="R738" s="15">
        <v>0.26720954499999999</v>
      </c>
      <c r="S738" s="7" t="s">
        <v>39</v>
      </c>
      <c r="T738" s="7" t="s">
        <v>39</v>
      </c>
      <c r="U738" s="16" t="s">
        <v>39</v>
      </c>
      <c r="V738" s="16" t="s">
        <v>997</v>
      </c>
      <c r="W738" s="16" t="s">
        <v>851</v>
      </c>
      <c r="X738" s="17">
        <v>1</v>
      </c>
      <c r="Y738" s="84">
        <f t="shared" si="24"/>
        <v>73050</v>
      </c>
      <c r="Z738" s="75">
        <f>IF(IFERROR(MATCH(E738,CONV_CAISO_Gen_List!C:C,0),FALSE),1,0)</f>
        <v>1</v>
      </c>
      <c r="AA738" s="86">
        <f t="shared" si="25"/>
        <v>76.95</v>
      </c>
    </row>
    <row r="739" spans="2:27" x14ac:dyDescent="0.25">
      <c r="B739" s="7">
        <v>734</v>
      </c>
      <c r="C739" s="7" t="s">
        <v>2058</v>
      </c>
      <c r="D739" s="7" t="s">
        <v>2059</v>
      </c>
      <c r="E739" s="7" t="s">
        <v>2060</v>
      </c>
      <c r="F739" s="7" t="s">
        <v>1132</v>
      </c>
      <c r="G739" s="7" t="s">
        <v>34</v>
      </c>
      <c r="H739" s="7" t="s">
        <v>849</v>
      </c>
      <c r="I739" s="7" t="s">
        <v>1171</v>
      </c>
      <c r="J739" s="7" t="s">
        <v>997</v>
      </c>
      <c r="K739" s="7"/>
      <c r="L739" s="7" t="s">
        <v>5</v>
      </c>
      <c r="M739" s="13">
        <v>31399</v>
      </c>
      <c r="N739" s="13">
        <v>42355</v>
      </c>
      <c r="O739" s="7">
        <v>1</v>
      </c>
      <c r="P739" s="14">
        <v>15.063000000000001</v>
      </c>
      <c r="Q739" s="14">
        <v>27.14</v>
      </c>
      <c r="R739" s="15">
        <v>0.20568104100000001</v>
      </c>
      <c r="S739" s="7" t="s">
        <v>39</v>
      </c>
      <c r="T739" s="7" t="s">
        <v>39</v>
      </c>
      <c r="U739" s="16" t="s">
        <v>39</v>
      </c>
      <c r="V739" s="16" t="s">
        <v>997</v>
      </c>
      <c r="W739" s="16" t="s">
        <v>851</v>
      </c>
      <c r="X739" s="17">
        <v>1</v>
      </c>
      <c r="Y739" s="84">
        <f t="shared" si="24"/>
        <v>73050</v>
      </c>
      <c r="Z739" s="75">
        <f>IF(IFERROR(MATCH(E739,CONV_CAISO_Gen_List!C:C,0),FALSE),1,0)</f>
        <v>1</v>
      </c>
      <c r="AA739" s="86">
        <f t="shared" si="25"/>
        <v>27.14</v>
      </c>
    </row>
    <row r="740" spans="2:27" x14ac:dyDescent="0.25">
      <c r="B740" s="7">
        <v>735</v>
      </c>
      <c r="C740" s="7" t="s">
        <v>2061</v>
      </c>
      <c r="D740" s="7" t="s">
        <v>2062</v>
      </c>
      <c r="E740" s="7" t="s">
        <v>1294</v>
      </c>
      <c r="F740" s="7" t="s">
        <v>1132</v>
      </c>
      <c r="G740" s="7" t="s">
        <v>34</v>
      </c>
      <c r="H740" s="7" t="s">
        <v>83</v>
      </c>
      <c r="I740" s="7" t="s">
        <v>95</v>
      </c>
      <c r="J740" s="7" t="s">
        <v>997</v>
      </c>
      <c r="K740" s="7"/>
      <c r="L740" s="7" t="s">
        <v>5</v>
      </c>
      <c r="M740" s="13">
        <v>31524</v>
      </c>
      <c r="N740" s="13">
        <v>42481</v>
      </c>
      <c r="O740" s="7">
        <v>1</v>
      </c>
      <c r="P740" s="14">
        <v>14</v>
      </c>
      <c r="Q740" s="14">
        <v>30.88</v>
      </c>
      <c r="R740" s="15">
        <v>0.25179386799999998</v>
      </c>
      <c r="S740" s="7" t="s">
        <v>39</v>
      </c>
      <c r="T740" s="7" t="s">
        <v>39</v>
      </c>
      <c r="U740" s="16" t="s">
        <v>39</v>
      </c>
      <c r="V740" s="16" t="s">
        <v>997</v>
      </c>
      <c r="W740" s="16" t="s">
        <v>95</v>
      </c>
      <c r="X740" s="17">
        <v>1</v>
      </c>
      <c r="Y740" s="84">
        <f t="shared" si="24"/>
        <v>73050</v>
      </c>
      <c r="Z740" s="75">
        <f>IF(IFERROR(MATCH(E740,CONV_CAISO_Gen_List!C:C,0),FALSE),1,0)</f>
        <v>1</v>
      </c>
      <c r="AA740" s="86">
        <f t="shared" si="25"/>
        <v>30.88</v>
      </c>
    </row>
    <row r="741" spans="2:27" x14ac:dyDescent="0.25">
      <c r="B741" s="7">
        <v>736</v>
      </c>
      <c r="C741" s="7" t="s">
        <v>2063</v>
      </c>
      <c r="D741" s="7" t="s">
        <v>2064</v>
      </c>
      <c r="E741" s="7"/>
      <c r="F741" s="7" t="s">
        <v>1132</v>
      </c>
      <c r="G741" s="7" t="s">
        <v>34</v>
      </c>
      <c r="H741" s="7" t="s">
        <v>849</v>
      </c>
      <c r="I741" s="7" t="s">
        <v>1171</v>
      </c>
      <c r="J741" s="7" t="s">
        <v>997</v>
      </c>
      <c r="K741" s="7"/>
      <c r="L741" s="7" t="s">
        <v>5</v>
      </c>
      <c r="M741" s="13">
        <v>32508</v>
      </c>
      <c r="N741" s="13">
        <v>43464</v>
      </c>
      <c r="O741" s="7">
        <v>1</v>
      </c>
      <c r="P741" s="14">
        <v>27</v>
      </c>
      <c r="Q741" s="14">
        <v>62.9</v>
      </c>
      <c r="R741" s="15">
        <v>0.26593945499999999</v>
      </c>
      <c r="S741" s="7" t="s">
        <v>39</v>
      </c>
      <c r="T741" s="7" t="s">
        <v>39</v>
      </c>
      <c r="U741" s="16" t="s">
        <v>39</v>
      </c>
      <c r="V741" s="16" t="s">
        <v>997</v>
      </c>
      <c r="W741" s="16" t="s">
        <v>851</v>
      </c>
      <c r="X741" s="17">
        <v>1</v>
      </c>
      <c r="Y741" s="84">
        <f t="shared" si="24"/>
        <v>73050</v>
      </c>
      <c r="Z741" s="75">
        <f>IF(IFERROR(MATCH(E741,CONV_CAISO_Gen_List!C:C,0),FALSE),1,0)</f>
        <v>0</v>
      </c>
      <c r="AA741" s="86">
        <f t="shared" si="25"/>
        <v>62.9</v>
      </c>
    </row>
    <row r="742" spans="2:27" x14ac:dyDescent="0.25">
      <c r="B742" s="7">
        <v>737</v>
      </c>
      <c r="C742" s="7" t="s">
        <v>2065</v>
      </c>
      <c r="D742" s="7" t="s">
        <v>2066</v>
      </c>
      <c r="E742" s="7"/>
      <c r="F742" s="7" t="s">
        <v>1132</v>
      </c>
      <c r="G742" s="7" t="s">
        <v>34</v>
      </c>
      <c r="H742" s="7" t="s">
        <v>83</v>
      </c>
      <c r="I742" s="7" t="s">
        <v>95</v>
      </c>
      <c r="J742" s="7" t="s">
        <v>997</v>
      </c>
      <c r="K742" s="7"/>
      <c r="L742" s="7" t="s">
        <v>5</v>
      </c>
      <c r="M742" s="13">
        <v>31412</v>
      </c>
      <c r="N742" s="13">
        <v>42368</v>
      </c>
      <c r="O742" s="7">
        <v>0</v>
      </c>
      <c r="P742" s="14">
        <v>12.76</v>
      </c>
      <c r="Q742" s="14">
        <v>36.659999999999997</v>
      </c>
      <c r="R742" s="15">
        <v>0.32797268899999998</v>
      </c>
      <c r="S742" s="7" t="s">
        <v>39</v>
      </c>
      <c r="T742" s="7" t="s">
        <v>39</v>
      </c>
      <c r="U742" s="16" t="s">
        <v>39</v>
      </c>
      <c r="V742" s="16" t="s">
        <v>997</v>
      </c>
      <c r="W742" s="16" t="s">
        <v>95</v>
      </c>
      <c r="X742" s="17">
        <v>1</v>
      </c>
      <c r="Y742" s="84">
        <f t="shared" si="24"/>
        <v>42368</v>
      </c>
      <c r="Z742" s="75">
        <f>IF(IFERROR(MATCH(E742,CONV_CAISO_Gen_List!C:C,0),FALSE),1,0)</f>
        <v>0</v>
      </c>
      <c r="AA742" s="86">
        <f t="shared" si="25"/>
        <v>36.659999999999997</v>
      </c>
    </row>
    <row r="743" spans="2:27" x14ac:dyDescent="0.25">
      <c r="B743" s="7">
        <v>738</v>
      </c>
      <c r="C743" s="7" t="s">
        <v>2067</v>
      </c>
      <c r="D743" s="7" t="s">
        <v>2068</v>
      </c>
      <c r="E743" s="7" t="s">
        <v>1294</v>
      </c>
      <c r="F743" s="7" t="s">
        <v>1132</v>
      </c>
      <c r="G743" s="7" t="s">
        <v>34</v>
      </c>
      <c r="H743" s="7" t="s">
        <v>83</v>
      </c>
      <c r="I743" s="7" t="s">
        <v>95</v>
      </c>
      <c r="J743" s="7" t="s">
        <v>997</v>
      </c>
      <c r="K743" s="7"/>
      <c r="L743" s="7" t="s">
        <v>5</v>
      </c>
      <c r="M743" s="13">
        <v>32143</v>
      </c>
      <c r="N743" s="13">
        <v>43354</v>
      </c>
      <c r="O743" s="7">
        <v>1</v>
      </c>
      <c r="P743" s="14">
        <v>28</v>
      </c>
      <c r="Q743" s="14">
        <v>80.650000000000006</v>
      </c>
      <c r="R743" s="15">
        <v>0.32880789300000002</v>
      </c>
      <c r="S743" s="7" t="s">
        <v>39</v>
      </c>
      <c r="T743" s="7" t="s">
        <v>39</v>
      </c>
      <c r="U743" s="16" t="s">
        <v>39</v>
      </c>
      <c r="V743" s="16" t="s">
        <v>997</v>
      </c>
      <c r="W743" s="16" t="s">
        <v>95</v>
      </c>
      <c r="X743" s="17">
        <v>1</v>
      </c>
      <c r="Y743" s="84">
        <f t="shared" si="24"/>
        <v>73050</v>
      </c>
      <c r="Z743" s="75">
        <f>IF(IFERROR(MATCH(E743,CONV_CAISO_Gen_List!C:C,0),FALSE),1,0)</f>
        <v>1</v>
      </c>
      <c r="AA743" s="86">
        <f t="shared" si="25"/>
        <v>80.650000000000006</v>
      </c>
    </row>
    <row r="744" spans="2:27" x14ac:dyDescent="0.25">
      <c r="B744" s="7">
        <v>739</v>
      </c>
      <c r="C744" s="7" t="s">
        <v>2069</v>
      </c>
      <c r="D744" s="7" t="s">
        <v>2070</v>
      </c>
      <c r="E744" s="7" t="s">
        <v>2006</v>
      </c>
      <c r="F744" s="7" t="s">
        <v>1132</v>
      </c>
      <c r="G744" s="7" t="s">
        <v>34</v>
      </c>
      <c r="H744" s="7" t="s">
        <v>849</v>
      </c>
      <c r="I744" s="7" t="s">
        <v>1171</v>
      </c>
      <c r="J744" s="7" t="s">
        <v>997</v>
      </c>
      <c r="K744" s="7"/>
      <c r="L744" s="7" t="s">
        <v>5</v>
      </c>
      <c r="M744" s="13">
        <v>31382</v>
      </c>
      <c r="N744" s="13">
        <v>42338</v>
      </c>
      <c r="O744" s="7">
        <v>1</v>
      </c>
      <c r="P744" s="14">
        <v>18.95</v>
      </c>
      <c r="Q744" s="14">
        <v>42.18</v>
      </c>
      <c r="R744" s="15">
        <v>0.25409332400000001</v>
      </c>
      <c r="S744" s="7" t="s">
        <v>39</v>
      </c>
      <c r="T744" s="7" t="s">
        <v>39</v>
      </c>
      <c r="U744" s="16" t="s">
        <v>39</v>
      </c>
      <c r="V744" s="16" t="s">
        <v>997</v>
      </c>
      <c r="W744" s="16" t="s">
        <v>851</v>
      </c>
      <c r="X744" s="17">
        <v>1</v>
      </c>
      <c r="Y744" s="84">
        <f t="shared" si="24"/>
        <v>73050</v>
      </c>
      <c r="Z744" s="75">
        <f>IF(IFERROR(MATCH(E744,CONV_CAISO_Gen_List!C:C,0),FALSE),1,0)</f>
        <v>1</v>
      </c>
      <c r="AA744" s="86">
        <f t="shared" si="25"/>
        <v>42.18</v>
      </c>
    </row>
    <row r="745" spans="2:27" x14ac:dyDescent="0.25">
      <c r="B745" s="7">
        <v>740</v>
      </c>
      <c r="C745" s="7" t="s">
        <v>2071</v>
      </c>
      <c r="D745" s="7" t="s">
        <v>2072</v>
      </c>
      <c r="E745" s="7" t="s">
        <v>2006</v>
      </c>
      <c r="F745" s="7" t="s">
        <v>1132</v>
      </c>
      <c r="G745" s="7" t="s">
        <v>34</v>
      </c>
      <c r="H745" s="7" t="s">
        <v>849</v>
      </c>
      <c r="I745" s="7" t="s">
        <v>1171</v>
      </c>
      <c r="J745" s="7" t="s">
        <v>997</v>
      </c>
      <c r="K745" s="7"/>
      <c r="L745" s="7" t="s">
        <v>5</v>
      </c>
      <c r="M745" s="13">
        <v>32976</v>
      </c>
      <c r="N745" s="13">
        <v>43933</v>
      </c>
      <c r="O745" s="7">
        <v>1</v>
      </c>
      <c r="P745" s="14">
        <v>8</v>
      </c>
      <c r="Q745" s="14">
        <v>20.55</v>
      </c>
      <c r="R745" s="15">
        <v>0.29323630099999998</v>
      </c>
      <c r="S745" s="7" t="s">
        <v>39</v>
      </c>
      <c r="T745" s="7" t="s">
        <v>39</v>
      </c>
      <c r="U745" s="16" t="s">
        <v>39</v>
      </c>
      <c r="V745" s="16" t="s">
        <v>997</v>
      </c>
      <c r="W745" s="16" t="s">
        <v>851</v>
      </c>
      <c r="X745" s="17">
        <v>1</v>
      </c>
      <c r="Y745" s="84">
        <f t="shared" si="24"/>
        <v>73050</v>
      </c>
      <c r="Z745" s="75">
        <f>IF(IFERROR(MATCH(E745,CONV_CAISO_Gen_List!C:C,0),FALSE),1,0)</f>
        <v>1</v>
      </c>
      <c r="AA745" s="86">
        <f t="shared" si="25"/>
        <v>20.55</v>
      </c>
    </row>
    <row r="746" spans="2:27" x14ac:dyDescent="0.25">
      <c r="B746" s="7">
        <v>741</v>
      </c>
      <c r="C746" s="7" t="s">
        <v>2073</v>
      </c>
      <c r="D746" s="7" t="s">
        <v>2074</v>
      </c>
      <c r="E746" s="7" t="s">
        <v>2006</v>
      </c>
      <c r="F746" s="7" t="s">
        <v>1132</v>
      </c>
      <c r="G746" s="7" t="s">
        <v>34</v>
      </c>
      <c r="H746" s="7" t="s">
        <v>849</v>
      </c>
      <c r="I746" s="7" t="s">
        <v>1171</v>
      </c>
      <c r="J746" s="7" t="s">
        <v>997</v>
      </c>
      <c r="K746" s="7"/>
      <c r="L746" s="7" t="s">
        <v>5</v>
      </c>
      <c r="M746" s="13">
        <v>31412</v>
      </c>
      <c r="N746" s="13">
        <v>42735</v>
      </c>
      <c r="O746" s="7">
        <v>1</v>
      </c>
      <c r="P746" s="14">
        <v>22.5</v>
      </c>
      <c r="Q746" s="14">
        <v>25.24</v>
      </c>
      <c r="R746" s="15">
        <v>0.12805682400000001</v>
      </c>
      <c r="S746" s="7" t="s">
        <v>39</v>
      </c>
      <c r="T746" s="7" t="s">
        <v>39</v>
      </c>
      <c r="U746" s="16" t="s">
        <v>39</v>
      </c>
      <c r="V746" s="16" t="s">
        <v>997</v>
      </c>
      <c r="W746" s="16" t="s">
        <v>851</v>
      </c>
      <c r="X746" s="17">
        <v>1</v>
      </c>
      <c r="Y746" s="84">
        <f t="shared" si="24"/>
        <v>73050</v>
      </c>
      <c r="Z746" s="75">
        <f>IF(IFERROR(MATCH(E746,CONV_CAISO_Gen_List!C:C,0),FALSE),1,0)</f>
        <v>1</v>
      </c>
      <c r="AA746" s="86">
        <f t="shared" si="25"/>
        <v>25.24</v>
      </c>
    </row>
    <row r="747" spans="2:27" x14ac:dyDescent="0.25">
      <c r="B747" s="7">
        <v>742</v>
      </c>
      <c r="C747" s="7" t="s">
        <v>2075</v>
      </c>
      <c r="D747" s="7" t="s">
        <v>2076</v>
      </c>
      <c r="E747" s="7" t="s">
        <v>2077</v>
      </c>
      <c r="F747" s="7" t="s">
        <v>1132</v>
      </c>
      <c r="G747" s="7" t="s">
        <v>34</v>
      </c>
      <c r="H747" s="7" t="s">
        <v>83</v>
      </c>
      <c r="I747" s="7" t="s">
        <v>95</v>
      </c>
      <c r="J747" s="7" t="s">
        <v>997</v>
      </c>
      <c r="K747" s="7"/>
      <c r="L747" s="7" t="s">
        <v>5</v>
      </c>
      <c r="M747" s="13">
        <v>31408</v>
      </c>
      <c r="N747" s="13">
        <v>41760</v>
      </c>
      <c r="O747" s="7">
        <v>0</v>
      </c>
      <c r="P747" s="14">
        <v>8</v>
      </c>
      <c r="Q747" s="14">
        <v>19.91</v>
      </c>
      <c r="R747" s="15">
        <v>0.284103881</v>
      </c>
      <c r="S747" s="7" t="s">
        <v>39</v>
      </c>
      <c r="T747" s="7" t="s">
        <v>39</v>
      </c>
      <c r="U747" s="16" t="s">
        <v>39</v>
      </c>
      <c r="V747" s="16" t="s">
        <v>997</v>
      </c>
      <c r="W747" s="16" t="s">
        <v>95</v>
      </c>
      <c r="X747" s="17">
        <v>1</v>
      </c>
      <c r="Y747" s="84">
        <f t="shared" si="24"/>
        <v>41760</v>
      </c>
      <c r="Z747" s="75">
        <f>IF(IFERROR(MATCH(E747,CONV_CAISO_Gen_List!C:C,0),FALSE),1,0)</f>
        <v>1</v>
      </c>
      <c r="AA747" s="86">
        <f t="shared" si="25"/>
        <v>19.91</v>
      </c>
    </row>
    <row r="748" spans="2:27" x14ac:dyDescent="0.25">
      <c r="B748" s="7">
        <v>743</v>
      </c>
      <c r="C748" s="7" t="s">
        <v>2078</v>
      </c>
      <c r="D748" s="7" t="s">
        <v>2079</v>
      </c>
      <c r="E748" s="7" t="s">
        <v>2020</v>
      </c>
      <c r="F748" s="7" t="s">
        <v>1132</v>
      </c>
      <c r="G748" s="7" t="s">
        <v>34</v>
      </c>
      <c r="H748" s="7" t="s">
        <v>83</v>
      </c>
      <c r="I748" s="7" t="s">
        <v>95</v>
      </c>
      <c r="J748" s="7" t="s">
        <v>997</v>
      </c>
      <c r="K748" s="7"/>
      <c r="L748" s="7" t="s">
        <v>5</v>
      </c>
      <c r="M748" s="13">
        <v>32949</v>
      </c>
      <c r="N748" s="13">
        <v>43906</v>
      </c>
      <c r="O748" s="7">
        <v>1</v>
      </c>
      <c r="P748" s="14">
        <v>6.9749999999999996</v>
      </c>
      <c r="Q748" s="14">
        <v>16.399999999999999</v>
      </c>
      <c r="R748" s="15">
        <v>0.26840804600000001</v>
      </c>
      <c r="S748" s="7" t="s">
        <v>39</v>
      </c>
      <c r="T748" s="7" t="s">
        <v>39</v>
      </c>
      <c r="U748" s="16" t="s">
        <v>39</v>
      </c>
      <c r="V748" s="16" t="s">
        <v>997</v>
      </c>
      <c r="W748" s="16" t="s">
        <v>95</v>
      </c>
      <c r="X748" s="17">
        <v>1</v>
      </c>
      <c r="Y748" s="84">
        <f t="shared" si="24"/>
        <v>73050</v>
      </c>
      <c r="Z748" s="75">
        <f>IF(IFERROR(MATCH(E748,CONV_CAISO_Gen_List!C:C,0),FALSE),1,0)</f>
        <v>1</v>
      </c>
      <c r="AA748" s="86">
        <f t="shared" si="25"/>
        <v>16.399999999999999</v>
      </c>
    </row>
    <row r="749" spans="2:27" x14ac:dyDescent="0.25">
      <c r="B749" s="7">
        <v>744</v>
      </c>
      <c r="C749" s="7" t="s">
        <v>2080</v>
      </c>
      <c r="D749" s="7" t="s">
        <v>2081</v>
      </c>
      <c r="E749" s="7" t="s">
        <v>2020</v>
      </c>
      <c r="F749" s="7" t="s">
        <v>1132</v>
      </c>
      <c r="G749" s="7" t="s">
        <v>34</v>
      </c>
      <c r="H749" s="7" t="s">
        <v>83</v>
      </c>
      <c r="I749" s="7" t="s">
        <v>95</v>
      </c>
      <c r="J749" s="7" t="s">
        <v>997</v>
      </c>
      <c r="K749" s="7"/>
      <c r="L749" s="7" t="s">
        <v>5</v>
      </c>
      <c r="M749" s="13">
        <v>32875</v>
      </c>
      <c r="N749" s="13">
        <v>43831</v>
      </c>
      <c r="O749" s="7">
        <v>1</v>
      </c>
      <c r="P749" s="14">
        <v>6.9749999999999996</v>
      </c>
      <c r="Q749" s="14">
        <v>12.81</v>
      </c>
      <c r="R749" s="15">
        <v>0.20965286999999999</v>
      </c>
      <c r="S749" s="7" t="s">
        <v>39</v>
      </c>
      <c r="T749" s="7" t="s">
        <v>39</v>
      </c>
      <c r="U749" s="16" t="s">
        <v>39</v>
      </c>
      <c r="V749" s="16" t="s">
        <v>997</v>
      </c>
      <c r="W749" s="16" t="s">
        <v>95</v>
      </c>
      <c r="X749" s="17">
        <v>1</v>
      </c>
      <c r="Y749" s="84">
        <f t="shared" si="24"/>
        <v>73050</v>
      </c>
      <c r="Z749" s="75">
        <f>IF(IFERROR(MATCH(E749,CONV_CAISO_Gen_List!C:C,0),FALSE),1,0)</f>
        <v>1</v>
      </c>
      <c r="AA749" s="86">
        <f t="shared" si="25"/>
        <v>12.81</v>
      </c>
    </row>
    <row r="750" spans="2:27" x14ac:dyDescent="0.25">
      <c r="B750" s="7">
        <v>745</v>
      </c>
      <c r="C750" s="7" t="s">
        <v>2082</v>
      </c>
      <c r="D750" s="7" t="s">
        <v>2083</v>
      </c>
      <c r="E750" s="7" t="s">
        <v>2020</v>
      </c>
      <c r="F750" s="7" t="s">
        <v>1132</v>
      </c>
      <c r="G750" s="7" t="s">
        <v>34</v>
      </c>
      <c r="H750" s="7" t="s">
        <v>83</v>
      </c>
      <c r="I750" s="7" t="s">
        <v>95</v>
      </c>
      <c r="J750" s="7" t="s">
        <v>997</v>
      </c>
      <c r="K750" s="7"/>
      <c r="L750" s="7" t="s">
        <v>5</v>
      </c>
      <c r="M750" s="13">
        <v>32974</v>
      </c>
      <c r="N750" s="13">
        <v>43931</v>
      </c>
      <c r="O750" s="7">
        <v>1</v>
      </c>
      <c r="P750" s="14">
        <v>6.9749999999999996</v>
      </c>
      <c r="Q750" s="14">
        <v>15.54</v>
      </c>
      <c r="R750" s="15">
        <v>0.25433298999999998</v>
      </c>
      <c r="S750" s="7" t="s">
        <v>39</v>
      </c>
      <c r="T750" s="7" t="s">
        <v>39</v>
      </c>
      <c r="U750" s="16" t="s">
        <v>39</v>
      </c>
      <c r="V750" s="16" t="s">
        <v>997</v>
      </c>
      <c r="W750" s="16" t="s">
        <v>95</v>
      </c>
      <c r="X750" s="17">
        <v>1</v>
      </c>
      <c r="Y750" s="84">
        <f t="shared" si="24"/>
        <v>73050</v>
      </c>
      <c r="Z750" s="75">
        <f>IF(IFERROR(MATCH(E750,CONV_CAISO_Gen_List!C:C,0),FALSE),1,0)</f>
        <v>1</v>
      </c>
      <c r="AA750" s="86">
        <f t="shared" si="25"/>
        <v>15.54</v>
      </c>
    </row>
    <row r="751" spans="2:27" x14ac:dyDescent="0.25">
      <c r="B751" s="7">
        <v>746</v>
      </c>
      <c r="C751" s="7" t="s">
        <v>2084</v>
      </c>
      <c r="D751" s="7" t="s">
        <v>2085</v>
      </c>
      <c r="E751" s="7" t="s">
        <v>2020</v>
      </c>
      <c r="F751" s="7" t="s">
        <v>1132</v>
      </c>
      <c r="G751" s="7" t="s">
        <v>34</v>
      </c>
      <c r="H751" s="7" t="s">
        <v>83</v>
      </c>
      <c r="I751" s="7" t="s">
        <v>95</v>
      </c>
      <c r="J751" s="7" t="s">
        <v>997</v>
      </c>
      <c r="K751" s="7"/>
      <c r="L751" s="7" t="s">
        <v>5</v>
      </c>
      <c r="M751" s="13">
        <v>31938</v>
      </c>
      <c r="N751" s="13">
        <v>42895</v>
      </c>
      <c r="O751" s="7">
        <v>1</v>
      </c>
      <c r="P751" s="14">
        <v>5.31</v>
      </c>
      <c r="Q751" s="14">
        <v>9.82</v>
      </c>
      <c r="R751" s="15">
        <v>0.21111197100000001</v>
      </c>
      <c r="S751" s="7" t="s">
        <v>39</v>
      </c>
      <c r="T751" s="7" t="s">
        <v>39</v>
      </c>
      <c r="U751" s="16" t="s">
        <v>39</v>
      </c>
      <c r="V751" s="16" t="s">
        <v>997</v>
      </c>
      <c r="W751" s="16" t="s">
        <v>95</v>
      </c>
      <c r="X751" s="17">
        <v>1</v>
      </c>
      <c r="Y751" s="84">
        <f t="shared" si="24"/>
        <v>73050</v>
      </c>
      <c r="Z751" s="75">
        <f>IF(IFERROR(MATCH(E751,CONV_CAISO_Gen_List!C:C,0),FALSE),1,0)</f>
        <v>1</v>
      </c>
      <c r="AA751" s="86">
        <f t="shared" si="25"/>
        <v>9.82</v>
      </c>
    </row>
    <row r="752" spans="2:27" x14ac:dyDescent="0.25">
      <c r="B752" s="7">
        <v>747</v>
      </c>
      <c r="C752" s="7" t="s">
        <v>2086</v>
      </c>
      <c r="D752" s="7" t="s">
        <v>2087</v>
      </c>
      <c r="E752" s="7" t="s">
        <v>2020</v>
      </c>
      <c r="F752" s="7" t="s">
        <v>1132</v>
      </c>
      <c r="G752" s="7" t="s">
        <v>34</v>
      </c>
      <c r="H752" s="7" t="s">
        <v>83</v>
      </c>
      <c r="I752" s="7" t="s">
        <v>95</v>
      </c>
      <c r="J752" s="7" t="s">
        <v>997</v>
      </c>
      <c r="K752" s="7"/>
      <c r="L752" s="7" t="s">
        <v>5</v>
      </c>
      <c r="M752" s="13">
        <v>31958</v>
      </c>
      <c r="N752" s="13">
        <v>42915</v>
      </c>
      <c r="O752" s="7">
        <v>1</v>
      </c>
      <c r="P752" s="14">
        <v>4.99</v>
      </c>
      <c r="Q752" s="14">
        <v>8.2100000000000009</v>
      </c>
      <c r="R752" s="15">
        <v>0.187818559</v>
      </c>
      <c r="S752" s="7" t="s">
        <v>39</v>
      </c>
      <c r="T752" s="7" t="s">
        <v>39</v>
      </c>
      <c r="U752" s="16" t="s">
        <v>39</v>
      </c>
      <c r="V752" s="16" t="s">
        <v>997</v>
      </c>
      <c r="W752" s="16" t="s">
        <v>95</v>
      </c>
      <c r="X752" s="17">
        <v>1</v>
      </c>
      <c r="Y752" s="84">
        <f t="shared" si="24"/>
        <v>73050</v>
      </c>
      <c r="Z752" s="75">
        <f>IF(IFERROR(MATCH(E752,CONV_CAISO_Gen_List!C:C,0),FALSE),1,0)</f>
        <v>1</v>
      </c>
      <c r="AA752" s="86">
        <f t="shared" si="25"/>
        <v>8.2100000000000009</v>
      </c>
    </row>
    <row r="753" spans="2:27" x14ac:dyDescent="0.25">
      <c r="B753" s="7">
        <v>748</v>
      </c>
      <c r="C753" s="7" t="s">
        <v>2088</v>
      </c>
      <c r="D753" s="7" t="s">
        <v>2089</v>
      </c>
      <c r="E753" s="7" t="s">
        <v>2020</v>
      </c>
      <c r="F753" s="7" t="s">
        <v>1132</v>
      </c>
      <c r="G753" s="7" t="s">
        <v>34</v>
      </c>
      <c r="H753" s="7" t="s">
        <v>83</v>
      </c>
      <c r="I753" s="7" t="s">
        <v>95</v>
      </c>
      <c r="J753" s="7" t="s">
        <v>997</v>
      </c>
      <c r="K753" s="7"/>
      <c r="L753" s="7" t="s">
        <v>5</v>
      </c>
      <c r="M753" s="13">
        <v>31967</v>
      </c>
      <c r="N753" s="13">
        <v>42924</v>
      </c>
      <c r="O753" s="7">
        <v>1</v>
      </c>
      <c r="P753" s="14">
        <v>6.72</v>
      </c>
      <c r="Q753" s="14">
        <v>10.15</v>
      </c>
      <c r="R753" s="15">
        <v>0.172421994</v>
      </c>
      <c r="S753" s="7" t="s">
        <v>39</v>
      </c>
      <c r="T753" s="7" t="s">
        <v>39</v>
      </c>
      <c r="U753" s="16" t="s">
        <v>39</v>
      </c>
      <c r="V753" s="16" t="s">
        <v>997</v>
      </c>
      <c r="W753" s="16" t="s">
        <v>95</v>
      </c>
      <c r="X753" s="17">
        <v>1</v>
      </c>
      <c r="Y753" s="84">
        <f t="shared" si="24"/>
        <v>73050</v>
      </c>
      <c r="Z753" s="75">
        <f>IF(IFERROR(MATCH(E753,CONV_CAISO_Gen_List!C:C,0),FALSE),1,0)</f>
        <v>1</v>
      </c>
      <c r="AA753" s="86">
        <f t="shared" si="25"/>
        <v>10.15</v>
      </c>
    </row>
    <row r="754" spans="2:27" x14ac:dyDescent="0.25">
      <c r="B754" s="7">
        <v>749</v>
      </c>
      <c r="C754" s="7" t="s">
        <v>2090</v>
      </c>
      <c r="D754" s="7" t="s">
        <v>2091</v>
      </c>
      <c r="E754" s="7" t="s">
        <v>2020</v>
      </c>
      <c r="F754" s="7" t="s">
        <v>1132</v>
      </c>
      <c r="G754" s="7" t="s">
        <v>34</v>
      </c>
      <c r="H754" s="7" t="s">
        <v>83</v>
      </c>
      <c r="I754" s="7" t="s">
        <v>95</v>
      </c>
      <c r="J754" s="7" t="s">
        <v>997</v>
      </c>
      <c r="K754" s="7"/>
      <c r="L754" s="7" t="s">
        <v>5</v>
      </c>
      <c r="M754" s="13">
        <v>31958</v>
      </c>
      <c r="N754" s="13">
        <v>42915</v>
      </c>
      <c r="O754" s="7">
        <v>1</v>
      </c>
      <c r="P754" s="14">
        <v>5.67</v>
      </c>
      <c r="Q754" s="14">
        <v>7.66</v>
      </c>
      <c r="R754" s="15">
        <v>0.15422032199999999</v>
      </c>
      <c r="S754" s="7" t="s">
        <v>39</v>
      </c>
      <c r="T754" s="7" t="s">
        <v>39</v>
      </c>
      <c r="U754" s="16" t="s">
        <v>39</v>
      </c>
      <c r="V754" s="16" t="s">
        <v>997</v>
      </c>
      <c r="W754" s="16" t="s">
        <v>95</v>
      </c>
      <c r="X754" s="17">
        <v>1</v>
      </c>
      <c r="Y754" s="84">
        <f t="shared" si="24"/>
        <v>73050</v>
      </c>
      <c r="Z754" s="75">
        <f>IF(IFERROR(MATCH(E754,CONV_CAISO_Gen_List!C:C,0),FALSE),1,0)</f>
        <v>1</v>
      </c>
      <c r="AA754" s="86">
        <f t="shared" si="25"/>
        <v>7.66</v>
      </c>
    </row>
    <row r="755" spans="2:27" x14ac:dyDescent="0.25">
      <c r="B755" s="7">
        <v>750</v>
      </c>
      <c r="C755" s="7" t="s">
        <v>2092</v>
      </c>
      <c r="D755" s="7" t="s">
        <v>2093</v>
      </c>
      <c r="E755" s="7" t="s">
        <v>1294</v>
      </c>
      <c r="F755" s="7" t="s">
        <v>1132</v>
      </c>
      <c r="G755" s="7" t="s">
        <v>34</v>
      </c>
      <c r="H755" s="7" t="s">
        <v>83</v>
      </c>
      <c r="I755" s="7" t="s">
        <v>95</v>
      </c>
      <c r="J755" s="7" t="s">
        <v>997</v>
      </c>
      <c r="K755" s="7"/>
      <c r="L755" s="7" t="s">
        <v>5</v>
      </c>
      <c r="M755" s="13">
        <v>31436</v>
      </c>
      <c r="N755" s="13">
        <v>42393</v>
      </c>
      <c r="O755" s="7">
        <v>1</v>
      </c>
      <c r="P755" s="14">
        <v>6.4450000000000003</v>
      </c>
      <c r="Q755" s="14">
        <v>8.65</v>
      </c>
      <c r="R755" s="15">
        <v>0.15321069400000001</v>
      </c>
      <c r="S755" s="7" t="s">
        <v>39</v>
      </c>
      <c r="T755" s="7" t="s">
        <v>39</v>
      </c>
      <c r="U755" s="16" t="s">
        <v>39</v>
      </c>
      <c r="V755" s="16" t="s">
        <v>997</v>
      </c>
      <c r="W755" s="16" t="s">
        <v>95</v>
      </c>
      <c r="X755" s="17">
        <v>1</v>
      </c>
      <c r="Y755" s="84">
        <f t="shared" si="24"/>
        <v>73050</v>
      </c>
      <c r="Z755" s="75">
        <f>IF(IFERROR(MATCH(E755,CONV_CAISO_Gen_List!C:C,0),FALSE),1,0)</f>
        <v>1</v>
      </c>
      <c r="AA755" s="86">
        <f t="shared" si="25"/>
        <v>8.65</v>
      </c>
    </row>
    <row r="756" spans="2:27" x14ac:dyDescent="0.25">
      <c r="B756" s="7">
        <v>751</v>
      </c>
      <c r="C756" s="7" t="s">
        <v>2094</v>
      </c>
      <c r="D756" s="7" t="s">
        <v>2095</v>
      </c>
      <c r="E756" s="7" t="s">
        <v>2006</v>
      </c>
      <c r="F756" s="7" t="s">
        <v>1132</v>
      </c>
      <c r="G756" s="7" t="s">
        <v>34</v>
      </c>
      <c r="H756" s="7" t="s">
        <v>849</v>
      </c>
      <c r="I756" s="7" t="s">
        <v>1171</v>
      </c>
      <c r="J756" s="7" t="s">
        <v>997</v>
      </c>
      <c r="K756" s="7"/>
      <c r="L756" s="7" t="s">
        <v>5</v>
      </c>
      <c r="M756" s="13">
        <v>31382</v>
      </c>
      <c r="N756" s="13">
        <v>42460</v>
      </c>
      <c r="O756" s="7">
        <v>1</v>
      </c>
      <c r="P756" s="14">
        <v>19.265000000000001</v>
      </c>
      <c r="Q756" s="14">
        <v>36.31</v>
      </c>
      <c r="R756" s="15">
        <v>0.21515583499999999</v>
      </c>
      <c r="S756" s="7" t="s">
        <v>39</v>
      </c>
      <c r="T756" s="7" t="s">
        <v>39</v>
      </c>
      <c r="U756" s="16" t="s">
        <v>39</v>
      </c>
      <c r="V756" s="16" t="s">
        <v>997</v>
      </c>
      <c r="W756" s="16" t="s">
        <v>851</v>
      </c>
      <c r="X756" s="17">
        <v>1</v>
      </c>
      <c r="Y756" s="84">
        <f t="shared" si="24"/>
        <v>73050</v>
      </c>
      <c r="Z756" s="75">
        <f>IF(IFERROR(MATCH(E756,CONV_CAISO_Gen_List!C:C,0),FALSE),1,0)</f>
        <v>1</v>
      </c>
      <c r="AA756" s="86">
        <f t="shared" si="25"/>
        <v>36.31</v>
      </c>
    </row>
    <row r="757" spans="2:27" x14ac:dyDescent="0.25">
      <c r="B757" s="7">
        <v>752</v>
      </c>
      <c r="C757" s="7" t="s">
        <v>2096</v>
      </c>
      <c r="D757" s="7" t="s">
        <v>2097</v>
      </c>
      <c r="E757" s="7" t="s">
        <v>2020</v>
      </c>
      <c r="F757" s="7" t="s">
        <v>1132</v>
      </c>
      <c r="G757" s="7" t="s">
        <v>34</v>
      </c>
      <c r="H757" s="7" t="s">
        <v>83</v>
      </c>
      <c r="I757" s="7" t="s">
        <v>95</v>
      </c>
      <c r="J757" s="7" t="s">
        <v>997</v>
      </c>
      <c r="K757" s="7"/>
      <c r="L757" s="7" t="s">
        <v>5</v>
      </c>
      <c r="M757" s="13">
        <v>33102</v>
      </c>
      <c r="N757" s="13">
        <v>44059</v>
      </c>
      <c r="O757" s="7">
        <v>1</v>
      </c>
      <c r="P757" s="14">
        <v>75</v>
      </c>
      <c r="Q757" s="14">
        <v>201.9</v>
      </c>
      <c r="R757" s="15">
        <v>0.307305936</v>
      </c>
      <c r="S757" s="7" t="s">
        <v>39</v>
      </c>
      <c r="T757" s="7" t="s">
        <v>39</v>
      </c>
      <c r="U757" s="16" t="s">
        <v>39</v>
      </c>
      <c r="V757" s="16" t="s">
        <v>997</v>
      </c>
      <c r="W757" s="16" t="s">
        <v>95</v>
      </c>
      <c r="X757" s="17">
        <v>1</v>
      </c>
      <c r="Y757" s="84">
        <f t="shared" si="24"/>
        <v>73050</v>
      </c>
      <c r="Z757" s="75">
        <f>IF(IFERROR(MATCH(E757,CONV_CAISO_Gen_List!C:C,0),FALSE),1,0)</f>
        <v>1</v>
      </c>
      <c r="AA757" s="86">
        <f t="shared" si="25"/>
        <v>201.9</v>
      </c>
    </row>
    <row r="758" spans="2:27" x14ac:dyDescent="0.25">
      <c r="B758" s="7">
        <v>753</v>
      </c>
      <c r="C758" s="7" t="s">
        <v>2098</v>
      </c>
      <c r="D758" s="7" t="s">
        <v>2099</v>
      </c>
      <c r="E758" s="7" t="s">
        <v>2020</v>
      </c>
      <c r="F758" s="7" t="s">
        <v>1132</v>
      </c>
      <c r="G758" s="7" t="s">
        <v>34</v>
      </c>
      <c r="H758" s="7" t="s">
        <v>83</v>
      </c>
      <c r="I758" s="7" t="s">
        <v>95</v>
      </c>
      <c r="J758" s="7" t="s">
        <v>997</v>
      </c>
      <c r="K758" s="7"/>
      <c r="L758" s="7" t="s">
        <v>5</v>
      </c>
      <c r="M758" s="13">
        <v>32813</v>
      </c>
      <c r="N758" s="13">
        <v>43769</v>
      </c>
      <c r="O758" s="7">
        <v>1</v>
      </c>
      <c r="P758" s="14">
        <v>40.5</v>
      </c>
      <c r="Q758" s="14">
        <v>74.459999999999994</v>
      </c>
      <c r="R758" s="15">
        <v>0.209876543</v>
      </c>
      <c r="S758" s="7" t="s">
        <v>39</v>
      </c>
      <c r="T758" s="7" t="s">
        <v>39</v>
      </c>
      <c r="U758" s="16" t="s">
        <v>39</v>
      </c>
      <c r="V758" s="16" t="s">
        <v>997</v>
      </c>
      <c r="W758" s="16" t="s">
        <v>95</v>
      </c>
      <c r="X758" s="17">
        <v>1</v>
      </c>
      <c r="Y758" s="84">
        <f t="shared" si="24"/>
        <v>73050</v>
      </c>
      <c r="Z758" s="75">
        <f>IF(IFERROR(MATCH(E758,CONV_CAISO_Gen_List!C:C,0),FALSE),1,0)</f>
        <v>1</v>
      </c>
      <c r="AA758" s="86">
        <f t="shared" si="25"/>
        <v>74.459999999999994</v>
      </c>
    </row>
    <row r="759" spans="2:27" x14ac:dyDescent="0.25">
      <c r="B759" s="7">
        <v>754</v>
      </c>
      <c r="C759" s="7" t="s">
        <v>2100</v>
      </c>
      <c r="D759" s="7" t="s">
        <v>2101</v>
      </c>
      <c r="E759" s="7"/>
      <c r="F759" s="7" t="s">
        <v>1132</v>
      </c>
      <c r="G759" s="7" t="s">
        <v>34</v>
      </c>
      <c r="H759" s="7" t="s">
        <v>849</v>
      </c>
      <c r="I759" s="7" t="s">
        <v>1171</v>
      </c>
      <c r="J759" s="7" t="s">
        <v>997</v>
      </c>
      <c r="K759" s="7"/>
      <c r="L759" s="7" t="s">
        <v>5</v>
      </c>
      <c r="M759" s="13">
        <v>31768</v>
      </c>
      <c r="N759" s="13">
        <v>42725</v>
      </c>
      <c r="O759" s="7">
        <v>1</v>
      </c>
      <c r="P759" s="14">
        <v>5.93</v>
      </c>
      <c r="Q759" s="14">
        <v>29.73</v>
      </c>
      <c r="R759" s="15">
        <v>0.57231629299999998</v>
      </c>
      <c r="S759" s="7" t="s">
        <v>39</v>
      </c>
      <c r="T759" s="7" t="s">
        <v>39</v>
      </c>
      <c r="U759" s="16" t="s">
        <v>39</v>
      </c>
      <c r="V759" s="16" t="s">
        <v>997</v>
      </c>
      <c r="W759" s="16" t="s">
        <v>851</v>
      </c>
      <c r="X759" s="17">
        <v>1</v>
      </c>
      <c r="Y759" s="84">
        <f t="shared" si="24"/>
        <v>73050</v>
      </c>
      <c r="Z759" s="75">
        <f>IF(IFERROR(MATCH(E759,CONV_CAISO_Gen_List!C:C,0),FALSE),1,0)</f>
        <v>0</v>
      </c>
      <c r="AA759" s="86">
        <f t="shared" si="25"/>
        <v>29.73</v>
      </c>
    </row>
    <row r="760" spans="2:27" x14ac:dyDescent="0.25">
      <c r="B760" s="7">
        <v>755</v>
      </c>
      <c r="C760" s="7" t="s">
        <v>2102</v>
      </c>
      <c r="D760" s="7" t="s">
        <v>2103</v>
      </c>
      <c r="E760" s="7" t="s">
        <v>1294</v>
      </c>
      <c r="F760" s="7" t="s">
        <v>1132</v>
      </c>
      <c r="G760" s="7" t="s">
        <v>34</v>
      </c>
      <c r="H760" s="7" t="s">
        <v>83</v>
      </c>
      <c r="I760" s="7" t="s">
        <v>95</v>
      </c>
      <c r="J760" s="7" t="s">
        <v>997</v>
      </c>
      <c r="K760" s="7"/>
      <c r="L760" s="7" t="s">
        <v>5</v>
      </c>
      <c r="M760" s="13">
        <v>31453</v>
      </c>
      <c r="N760" s="13">
        <v>42409</v>
      </c>
      <c r="O760" s="7">
        <v>1</v>
      </c>
      <c r="P760" s="14">
        <v>27.9</v>
      </c>
      <c r="Q760" s="14">
        <v>72.760000000000005</v>
      </c>
      <c r="R760" s="15">
        <v>0.29770380200000002</v>
      </c>
      <c r="S760" s="7" t="s">
        <v>39</v>
      </c>
      <c r="T760" s="7" t="s">
        <v>39</v>
      </c>
      <c r="U760" s="16" t="s">
        <v>39</v>
      </c>
      <c r="V760" s="16" t="s">
        <v>997</v>
      </c>
      <c r="W760" s="16" t="s">
        <v>95</v>
      </c>
      <c r="X760" s="17">
        <v>1</v>
      </c>
      <c r="Y760" s="84">
        <f t="shared" si="24"/>
        <v>73050</v>
      </c>
      <c r="Z760" s="75">
        <f>IF(IFERROR(MATCH(E760,CONV_CAISO_Gen_List!C:C,0),FALSE),1,0)</f>
        <v>1</v>
      </c>
      <c r="AA760" s="86">
        <f t="shared" si="25"/>
        <v>72.760000000000005</v>
      </c>
    </row>
    <row r="761" spans="2:27" x14ac:dyDescent="0.25">
      <c r="B761" s="7">
        <v>756</v>
      </c>
      <c r="C761" s="7" t="s">
        <v>2104</v>
      </c>
      <c r="D761" s="7" t="s">
        <v>2105</v>
      </c>
      <c r="E761" s="7" t="s">
        <v>2106</v>
      </c>
      <c r="F761" s="7" t="s">
        <v>1132</v>
      </c>
      <c r="G761" s="7" t="s">
        <v>34</v>
      </c>
      <c r="H761" s="7" t="s">
        <v>849</v>
      </c>
      <c r="I761" s="7" t="s">
        <v>1171</v>
      </c>
      <c r="J761" s="7" t="s">
        <v>997</v>
      </c>
      <c r="K761" s="7"/>
      <c r="L761" s="7" t="s">
        <v>5</v>
      </c>
      <c r="M761" s="13">
        <v>40962</v>
      </c>
      <c r="N761" s="13">
        <v>48456</v>
      </c>
      <c r="O761" s="7">
        <v>1</v>
      </c>
      <c r="P761" s="14">
        <v>49</v>
      </c>
      <c r="Q761" s="14">
        <v>165</v>
      </c>
      <c r="R761" s="15">
        <v>0.38440033499999998</v>
      </c>
      <c r="S761" s="7" t="s">
        <v>39</v>
      </c>
      <c r="T761" s="7" t="s">
        <v>39</v>
      </c>
      <c r="U761" s="16" t="s">
        <v>39</v>
      </c>
      <c r="V761" s="16" t="s">
        <v>997</v>
      </c>
      <c r="W761" s="16" t="s">
        <v>851</v>
      </c>
      <c r="X761" s="17">
        <v>1</v>
      </c>
      <c r="Y761" s="84">
        <f t="shared" si="24"/>
        <v>73050</v>
      </c>
      <c r="Z761" s="75">
        <f>IF(IFERROR(MATCH(E761,CONV_CAISO_Gen_List!C:C,0),FALSE),1,0)</f>
        <v>1</v>
      </c>
      <c r="AA761" s="86">
        <f t="shared" si="25"/>
        <v>165</v>
      </c>
    </row>
    <row r="762" spans="2:27" x14ac:dyDescent="0.25">
      <c r="B762" s="7">
        <v>757</v>
      </c>
      <c r="C762" s="7" t="s">
        <v>2107</v>
      </c>
      <c r="D762" s="7" t="s">
        <v>2108</v>
      </c>
      <c r="E762" s="7" t="s">
        <v>2109</v>
      </c>
      <c r="F762" s="7" t="s">
        <v>1132</v>
      </c>
      <c r="G762" s="7" t="s">
        <v>34</v>
      </c>
      <c r="H762" s="7" t="s">
        <v>849</v>
      </c>
      <c r="I762" s="7" t="s">
        <v>1171</v>
      </c>
      <c r="J762" s="7" t="s">
        <v>997</v>
      </c>
      <c r="K762" s="7"/>
      <c r="L762" s="7" t="s">
        <v>5</v>
      </c>
      <c r="M762" s="13">
        <v>39522</v>
      </c>
      <c r="N762" s="13">
        <v>47026</v>
      </c>
      <c r="O762" s="7">
        <v>1</v>
      </c>
      <c r="P762" s="14">
        <v>45</v>
      </c>
      <c r="Q762" s="14">
        <v>137.97</v>
      </c>
      <c r="R762" s="15">
        <v>0.35</v>
      </c>
      <c r="S762" s="7" t="s">
        <v>39</v>
      </c>
      <c r="T762" s="7" t="s">
        <v>39</v>
      </c>
      <c r="U762" s="16" t="s">
        <v>39</v>
      </c>
      <c r="V762" s="16" t="s">
        <v>997</v>
      </c>
      <c r="W762" s="16" t="s">
        <v>851</v>
      </c>
      <c r="X762" s="17">
        <v>1</v>
      </c>
      <c r="Y762" s="84">
        <f t="shared" si="24"/>
        <v>73050</v>
      </c>
      <c r="Z762" s="75">
        <f>IF(IFERROR(MATCH(E762,CONV_CAISO_Gen_List!C:C,0),FALSE),1,0)</f>
        <v>1</v>
      </c>
      <c r="AA762" s="86">
        <f t="shared" si="25"/>
        <v>137.97</v>
      </c>
    </row>
    <row r="763" spans="2:27" x14ac:dyDescent="0.25">
      <c r="B763" s="7">
        <v>758</v>
      </c>
      <c r="C763" s="7" t="s">
        <v>2110</v>
      </c>
      <c r="D763" s="7" t="s">
        <v>2111</v>
      </c>
      <c r="E763" s="7" t="s">
        <v>2112</v>
      </c>
      <c r="F763" s="7" t="s">
        <v>1132</v>
      </c>
      <c r="G763" s="7" t="s">
        <v>34</v>
      </c>
      <c r="H763" s="7" t="s">
        <v>83</v>
      </c>
      <c r="I763" s="7" t="s">
        <v>95</v>
      </c>
      <c r="J763" s="7" t="s">
        <v>997</v>
      </c>
      <c r="K763" s="7"/>
      <c r="L763" s="7" t="s">
        <v>5</v>
      </c>
      <c r="M763" s="13">
        <v>40935</v>
      </c>
      <c r="N763" s="13">
        <v>48610</v>
      </c>
      <c r="O763" s="7">
        <v>1</v>
      </c>
      <c r="P763" s="14">
        <v>120</v>
      </c>
      <c r="Q763" s="14">
        <v>281.72160000000002</v>
      </c>
      <c r="R763" s="15">
        <v>0.26800000000000002</v>
      </c>
      <c r="S763" s="7" t="s">
        <v>39</v>
      </c>
      <c r="T763" s="7" t="s">
        <v>39</v>
      </c>
      <c r="U763" s="16" t="s">
        <v>39</v>
      </c>
      <c r="V763" s="16" t="s">
        <v>997</v>
      </c>
      <c r="W763" s="16" t="s">
        <v>95</v>
      </c>
      <c r="X763" s="17">
        <v>1</v>
      </c>
      <c r="Y763" s="84">
        <f t="shared" si="24"/>
        <v>73050</v>
      </c>
      <c r="Z763" s="75">
        <f>IF(IFERROR(MATCH(E763,CONV_CAISO_Gen_List!C:C,0),FALSE),1,0)</f>
        <v>1</v>
      </c>
      <c r="AA763" s="86">
        <f t="shared" si="25"/>
        <v>281.72160000000002</v>
      </c>
    </row>
    <row r="764" spans="2:27" x14ac:dyDescent="0.25">
      <c r="B764" s="7">
        <v>759</v>
      </c>
      <c r="C764" s="7" t="s">
        <v>2113</v>
      </c>
      <c r="D764" s="7" t="s">
        <v>2114</v>
      </c>
      <c r="E764" s="7" t="s">
        <v>2115</v>
      </c>
      <c r="F764" s="7" t="s">
        <v>1132</v>
      </c>
      <c r="G764" s="7" t="s">
        <v>34</v>
      </c>
      <c r="H764" s="7" t="s">
        <v>83</v>
      </c>
      <c r="I764" s="7" t="s">
        <v>95</v>
      </c>
      <c r="J764" s="7" t="s">
        <v>997</v>
      </c>
      <c r="K764" s="7"/>
      <c r="L764" s="7" t="s">
        <v>5</v>
      </c>
      <c r="M764" s="13">
        <v>40483</v>
      </c>
      <c r="N764" s="13">
        <v>49674</v>
      </c>
      <c r="O764" s="7">
        <v>1</v>
      </c>
      <c r="P764" s="14">
        <v>150</v>
      </c>
      <c r="Q764" s="14">
        <v>395.69376899999997</v>
      </c>
      <c r="R764" s="15">
        <v>0.301136811</v>
      </c>
      <c r="S764" s="7" t="s">
        <v>39</v>
      </c>
      <c r="T764" s="7" t="s">
        <v>39</v>
      </c>
      <c r="U764" s="16" t="s">
        <v>39</v>
      </c>
      <c r="V764" s="16" t="s">
        <v>997</v>
      </c>
      <c r="W764" s="16" t="s">
        <v>95</v>
      </c>
      <c r="X764" s="17">
        <v>1</v>
      </c>
      <c r="Y764" s="84">
        <f t="shared" si="24"/>
        <v>73050</v>
      </c>
      <c r="Z764" s="75">
        <f>IF(IFERROR(MATCH(E764,CONV_CAISO_Gen_List!C:C,0),FALSE),1,0)</f>
        <v>1</v>
      </c>
      <c r="AA764" s="86">
        <f t="shared" si="25"/>
        <v>395.69376899999997</v>
      </c>
    </row>
    <row r="765" spans="2:27" x14ac:dyDescent="0.25">
      <c r="B765" s="7">
        <v>760</v>
      </c>
      <c r="C765" s="7" t="s">
        <v>2116</v>
      </c>
      <c r="D765" s="7" t="s">
        <v>2117</v>
      </c>
      <c r="E765" s="7" t="s">
        <v>2118</v>
      </c>
      <c r="F765" s="7" t="s">
        <v>1132</v>
      </c>
      <c r="G765" s="7" t="s">
        <v>34</v>
      </c>
      <c r="H765" s="7" t="s">
        <v>83</v>
      </c>
      <c r="I765" s="7" t="s">
        <v>95</v>
      </c>
      <c r="J765" s="7" t="s">
        <v>997</v>
      </c>
      <c r="K765" s="7"/>
      <c r="L765" s="7" t="s">
        <v>5</v>
      </c>
      <c r="M765" s="13">
        <v>40483</v>
      </c>
      <c r="N765" s="13">
        <v>49674</v>
      </c>
      <c r="O765" s="7">
        <v>1</v>
      </c>
      <c r="P765" s="14">
        <v>150</v>
      </c>
      <c r="Q765" s="14">
        <v>336.19378899999998</v>
      </c>
      <c r="R765" s="15">
        <v>0.25585524300000001</v>
      </c>
      <c r="S765" s="7" t="s">
        <v>39</v>
      </c>
      <c r="T765" s="7" t="s">
        <v>39</v>
      </c>
      <c r="U765" s="16" t="s">
        <v>39</v>
      </c>
      <c r="V765" s="16" t="s">
        <v>997</v>
      </c>
      <c r="W765" s="16" t="s">
        <v>95</v>
      </c>
      <c r="X765" s="17">
        <v>1</v>
      </c>
      <c r="Y765" s="84">
        <f t="shared" si="24"/>
        <v>73050</v>
      </c>
      <c r="Z765" s="75">
        <f>IF(IFERROR(MATCH(E765,CONV_CAISO_Gen_List!C:C,0),FALSE),1,0)</f>
        <v>1</v>
      </c>
      <c r="AA765" s="86">
        <f t="shared" si="25"/>
        <v>336.19378899999998</v>
      </c>
    </row>
    <row r="766" spans="2:27" x14ac:dyDescent="0.25">
      <c r="B766" s="7">
        <v>761</v>
      </c>
      <c r="C766" s="7" t="s">
        <v>2119</v>
      </c>
      <c r="D766" s="7" t="s">
        <v>2120</v>
      </c>
      <c r="E766" s="7" t="s">
        <v>2121</v>
      </c>
      <c r="F766" s="7" t="s">
        <v>1132</v>
      </c>
      <c r="G766" s="7" t="s">
        <v>34</v>
      </c>
      <c r="H766" s="7" t="s">
        <v>83</v>
      </c>
      <c r="I766" s="7" t="s">
        <v>95</v>
      </c>
      <c r="J766" s="7" t="s">
        <v>997</v>
      </c>
      <c r="K766" s="7"/>
      <c r="L766" s="7" t="s">
        <v>5</v>
      </c>
      <c r="M766" s="13">
        <v>40534</v>
      </c>
      <c r="N766" s="13">
        <v>49674</v>
      </c>
      <c r="O766" s="7">
        <v>1</v>
      </c>
      <c r="P766" s="14">
        <v>150</v>
      </c>
      <c r="Q766" s="14">
        <v>369.92680000000001</v>
      </c>
      <c r="R766" s="15">
        <v>0.28152724499999998</v>
      </c>
      <c r="S766" s="7" t="s">
        <v>39</v>
      </c>
      <c r="T766" s="7" t="s">
        <v>39</v>
      </c>
      <c r="U766" s="16" t="s">
        <v>39</v>
      </c>
      <c r="V766" s="16" t="s">
        <v>997</v>
      </c>
      <c r="W766" s="16" t="s">
        <v>95</v>
      </c>
      <c r="X766" s="17">
        <v>1</v>
      </c>
      <c r="Y766" s="84">
        <f t="shared" si="24"/>
        <v>73050</v>
      </c>
      <c r="Z766" s="75">
        <f>IF(IFERROR(MATCH(E766,CONV_CAISO_Gen_List!C:C,0),FALSE),1,0)</f>
        <v>1</v>
      </c>
      <c r="AA766" s="86">
        <f t="shared" si="25"/>
        <v>369.92680000000001</v>
      </c>
    </row>
    <row r="767" spans="2:27" x14ac:dyDescent="0.25">
      <c r="B767" s="7">
        <v>762</v>
      </c>
      <c r="C767" s="7" t="s">
        <v>2122</v>
      </c>
      <c r="D767" s="7" t="s">
        <v>2123</v>
      </c>
      <c r="E767" s="7" t="s">
        <v>2124</v>
      </c>
      <c r="F767" s="7" t="s">
        <v>1132</v>
      </c>
      <c r="G767" s="7" t="s">
        <v>34</v>
      </c>
      <c r="H767" s="7" t="s">
        <v>83</v>
      </c>
      <c r="I767" s="7" t="s">
        <v>95</v>
      </c>
      <c r="J767" s="7" t="s">
        <v>997</v>
      </c>
      <c r="K767" s="7"/>
      <c r="L767" s="7" t="s">
        <v>5</v>
      </c>
      <c r="M767" s="13">
        <v>40597</v>
      </c>
      <c r="N767" s="13">
        <v>49674</v>
      </c>
      <c r="O767" s="7">
        <v>1</v>
      </c>
      <c r="P767" s="14">
        <v>102</v>
      </c>
      <c r="Q767" s="14">
        <v>239.9</v>
      </c>
      <c r="R767" s="15">
        <v>0.26848867399999998</v>
      </c>
      <c r="S767" s="7" t="s">
        <v>39</v>
      </c>
      <c r="T767" s="7" t="s">
        <v>39</v>
      </c>
      <c r="U767" s="16" t="s">
        <v>39</v>
      </c>
      <c r="V767" s="16" t="s">
        <v>997</v>
      </c>
      <c r="W767" s="16" t="s">
        <v>95</v>
      </c>
      <c r="X767" s="17">
        <v>1</v>
      </c>
      <c r="Y767" s="84">
        <f t="shared" si="24"/>
        <v>73050</v>
      </c>
      <c r="Z767" s="75">
        <f>IF(IFERROR(MATCH(E767,CONV_CAISO_Gen_List!C:C,0),FALSE),1,0)</f>
        <v>1</v>
      </c>
      <c r="AA767" s="86">
        <f t="shared" si="25"/>
        <v>239.9</v>
      </c>
    </row>
    <row r="768" spans="2:27" x14ac:dyDescent="0.25">
      <c r="B768" s="7">
        <v>763</v>
      </c>
      <c r="C768" s="7" t="s">
        <v>2125</v>
      </c>
      <c r="D768" s="7" t="s">
        <v>2126</v>
      </c>
      <c r="E768" s="7" t="s">
        <v>2127</v>
      </c>
      <c r="F768" s="7" t="s">
        <v>1132</v>
      </c>
      <c r="G768" s="7" t="s">
        <v>34</v>
      </c>
      <c r="H768" s="7" t="s">
        <v>83</v>
      </c>
      <c r="I768" s="7" t="s">
        <v>95</v>
      </c>
      <c r="J768" s="7" t="s">
        <v>997</v>
      </c>
      <c r="K768" s="7"/>
      <c r="L768" s="7" t="s">
        <v>5</v>
      </c>
      <c r="M768" s="13">
        <v>40613</v>
      </c>
      <c r="N768" s="13">
        <v>49674</v>
      </c>
      <c r="O768" s="7">
        <v>1</v>
      </c>
      <c r="P768" s="14">
        <v>168</v>
      </c>
      <c r="Q768" s="14">
        <v>394.41023999999999</v>
      </c>
      <c r="R768" s="15">
        <v>0.26800000000000002</v>
      </c>
      <c r="S768" s="7" t="s">
        <v>39</v>
      </c>
      <c r="T768" s="7" t="s">
        <v>39</v>
      </c>
      <c r="U768" s="16" t="s">
        <v>39</v>
      </c>
      <c r="V768" s="16" t="s">
        <v>997</v>
      </c>
      <c r="W768" s="16" t="s">
        <v>95</v>
      </c>
      <c r="X768" s="17">
        <v>1</v>
      </c>
      <c r="Y768" s="84">
        <f t="shared" si="24"/>
        <v>73050</v>
      </c>
      <c r="Z768" s="75">
        <f>IF(IFERROR(MATCH(E768,CONV_CAISO_Gen_List!C:C,0),FALSE),1,0)</f>
        <v>1</v>
      </c>
      <c r="AA768" s="86">
        <f t="shared" si="25"/>
        <v>394.41023999999999</v>
      </c>
    </row>
    <row r="769" spans="2:27" x14ac:dyDescent="0.25">
      <c r="B769" s="7">
        <v>764</v>
      </c>
      <c r="C769" s="7" t="s">
        <v>2128</v>
      </c>
      <c r="D769" s="7" t="s">
        <v>2129</v>
      </c>
      <c r="E769" s="7" t="s">
        <v>2130</v>
      </c>
      <c r="F769" s="7" t="s">
        <v>1132</v>
      </c>
      <c r="G769" s="7" t="s">
        <v>34</v>
      </c>
      <c r="H769" s="7" t="s">
        <v>83</v>
      </c>
      <c r="I769" s="7" t="s">
        <v>95</v>
      </c>
      <c r="J769" s="7" t="s">
        <v>997</v>
      </c>
      <c r="K769" s="7"/>
      <c r="L769" s="7" t="s">
        <v>5</v>
      </c>
      <c r="M769" s="13">
        <v>40862</v>
      </c>
      <c r="N769" s="13">
        <v>49674</v>
      </c>
      <c r="O769" s="7">
        <v>1</v>
      </c>
      <c r="P769" s="14">
        <v>150</v>
      </c>
      <c r="Q769" s="14">
        <v>352.15199999999999</v>
      </c>
      <c r="R769" s="15">
        <v>0.26800000000000002</v>
      </c>
      <c r="S769" s="7" t="s">
        <v>39</v>
      </c>
      <c r="T769" s="7" t="s">
        <v>39</v>
      </c>
      <c r="U769" s="16" t="s">
        <v>39</v>
      </c>
      <c r="V769" s="16" t="s">
        <v>997</v>
      </c>
      <c r="W769" s="16" t="s">
        <v>95</v>
      </c>
      <c r="X769" s="17">
        <v>1</v>
      </c>
      <c r="Y769" s="84">
        <f t="shared" si="24"/>
        <v>73050</v>
      </c>
      <c r="Z769" s="75">
        <f>IF(IFERROR(MATCH(E769,CONV_CAISO_Gen_List!C:C,0),FALSE),1,0)</f>
        <v>1</v>
      </c>
      <c r="AA769" s="86">
        <f t="shared" si="25"/>
        <v>352.15199999999999</v>
      </c>
    </row>
    <row r="770" spans="2:27" x14ac:dyDescent="0.25">
      <c r="B770" s="7">
        <v>765</v>
      </c>
      <c r="C770" s="7" t="s">
        <v>2131</v>
      </c>
      <c r="D770" s="7" t="s">
        <v>2132</v>
      </c>
      <c r="E770" s="7" t="s">
        <v>2133</v>
      </c>
      <c r="F770" s="7" t="s">
        <v>1132</v>
      </c>
      <c r="G770" s="7" t="s">
        <v>34</v>
      </c>
      <c r="H770" s="7" t="s">
        <v>83</v>
      </c>
      <c r="I770" s="7" t="s">
        <v>95</v>
      </c>
      <c r="J770" s="7" t="s">
        <v>997</v>
      </c>
      <c r="K770" s="7"/>
      <c r="L770" s="7" t="s">
        <v>5</v>
      </c>
      <c r="M770" s="13">
        <v>41275</v>
      </c>
      <c r="N770" s="13">
        <v>49674</v>
      </c>
      <c r="O770" s="7">
        <v>1</v>
      </c>
      <c r="P770" s="14">
        <v>168</v>
      </c>
      <c r="Q770" s="14">
        <v>394.41023999999999</v>
      </c>
      <c r="R770" s="15">
        <v>0.26800000000000002</v>
      </c>
      <c r="S770" s="7" t="s">
        <v>39</v>
      </c>
      <c r="T770" s="7" t="s">
        <v>39</v>
      </c>
      <c r="U770" s="16" t="s">
        <v>39</v>
      </c>
      <c r="V770" s="16" t="s">
        <v>997</v>
      </c>
      <c r="W770" s="16" t="s">
        <v>95</v>
      </c>
      <c r="X770" s="17">
        <v>1</v>
      </c>
      <c r="Y770" s="84">
        <f t="shared" si="24"/>
        <v>73050</v>
      </c>
      <c r="Z770" s="75">
        <f>IF(IFERROR(MATCH(E770,CONV_CAISO_Gen_List!C:C,0),FALSE),1,0)</f>
        <v>1</v>
      </c>
      <c r="AA770" s="86">
        <f t="shared" si="25"/>
        <v>394.41023999999999</v>
      </c>
    </row>
    <row r="771" spans="2:27" x14ac:dyDescent="0.25">
      <c r="B771" s="7">
        <v>766</v>
      </c>
      <c r="C771" s="7" t="s">
        <v>2134</v>
      </c>
      <c r="D771" s="7" t="s">
        <v>2135</v>
      </c>
      <c r="E771" s="7" t="s">
        <v>2136</v>
      </c>
      <c r="F771" s="7" t="s">
        <v>1132</v>
      </c>
      <c r="G771" s="7" t="s">
        <v>34</v>
      </c>
      <c r="H771" s="7" t="s">
        <v>83</v>
      </c>
      <c r="I771" s="7" t="s">
        <v>95</v>
      </c>
      <c r="J771" s="7" t="s">
        <v>997</v>
      </c>
      <c r="K771" s="7"/>
      <c r="L771" s="7" t="s">
        <v>5</v>
      </c>
      <c r="M771" s="13">
        <v>40863</v>
      </c>
      <c r="N771" s="13">
        <v>49674</v>
      </c>
      <c r="O771" s="7">
        <v>1</v>
      </c>
      <c r="P771" s="14">
        <v>150</v>
      </c>
      <c r="Q771" s="14">
        <v>352.15199999999999</v>
      </c>
      <c r="R771" s="15">
        <v>0.26800000000000002</v>
      </c>
      <c r="S771" s="7" t="s">
        <v>39</v>
      </c>
      <c r="T771" s="7" t="s">
        <v>39</v>
      </c>
      <c r="U771" s="16" t="s">
        <v>39</v>
      </c>
      <c r="V771" s="16" t="s">
        <v>997</v>
      </c>
      <c r="W771" s="16" t="s">
        <v>95</v>
      </c>
      <c r="X771" s="17">
        <v>1</v>
      </c>
      <c r="Y771" s="84">
        <f t="shared" si="24"/>
        <v>73050</v>
      </c>
      <c r="Z771" s="75">
        <f>IF(IFERROR(MATCH(E771,CONV_CAISO_Gen_List!C:C,0),FALSE),1,0)</f>
        <v>1</v>
      </c>
      <c r="AA771" s="86">
        <f t="shared" si="25"/>
        <v>352.15199999999999</v>
      </c>
    </row>
    <row r="772" spans="2:27" x14ac:dyDescent="0.25">
      <c r="B772" s="7">
        <v>767</v>
      </c>
      <c r="C772" s="7" t="s">
        <v>2137</v>
      </c>
      <c r="D772" s="7" t="s">
        <v>2138</v>
      </c>
      <c r="E772" s="7" t="s">
        <v>2139</v>
      </c>
      <c r="F772" s="7" t="s">
        <v>1132</v>
      </c>
      <c r="G772" s="7" t="s">
        <v>34</v>
      </c>
      <c r="H772" s="7" t="s">
        <v>83</v>
      </c>
      <c r="I772" s="7" t="s">
        <v>95</v>
      </c>
      <c r="J772" s="7" t="s">
        <v>997</v>
      </c>
      <c r="K772" s="7"/>
      <c r="L772" s="7" t="s">
        <v>5</v>
      </c>
      <c r="M772" s="13">
        <v>41275</v>
      </c>
      <c r="N772" s="13">
        <v>49674</v>
      </c>
      <c r="O772" s="7">
        <v>1</v>
      </c>
      <c r="P772" s="14">
        <v>132</v>
      </c>
      <c r="Q772" s="14">
        <v>309.89375999999999</v>
      </c>
      <c r="R772" s="15">
        <v>0.26800000000000002</v>
      </c>
      <c r="S772" s="7" t="s">
        <v>39</v>
      </c>
      <c r="T772" s="7" t="s">
        <v>39</v>
      </c>
      <c r="U772" s="16" t="s">
        <v>39</v>
      </c>
      <c r="V772" s="16" t="s">
        <v>997</v>
      </c>
      <c r="W772" s="16" t="s">
        <v>95</v>
      </c>
      <c r="X772" s="17">
        <v>1</v>
      </c>
      <c r="Y772" s="84">
        <f t="shared" si="24"/>
        <v>73050</v>
      </c>
      <c r="Z772" s="75">
        <f>IF(IFERROR(MATCH(E772,CONV_CAISO_Gen_List!C:C,0),FALSE),1,0)</f>
        <v>1</v>
      </c>
      <c r="AA772" s="86">
        <f t="shared" si="25"/>
        <v>309.89375999999999</v>
      </c>
    </row>
    <row r="773" spans="2:27" x14ac:dyDescent="0.25">
      <c r="B773" s="7">
        <v>768</v>
      </c>
      <c r="C773" s="7" t="s">
        <v>2140</v>
      </c>
      <c r="D773" s="7" t="s">
        <v>2141</v>
      </c>
      <c r="E773" s="7" t="s">
        <v>2142</v>
      </c>
      <c r="F773" s="7" t="s">
        <v>1132</v>
      </c>
      <c r="G773" s="7" t="s">
        <v>34</v>
      </c>
      <c r="H773" s="7" t="s">
        <v>83</v>
      </c>
      <c r="I773" s="7" t="s">
        <v>95</v>
      </c>
      <c r="J773" s="7" t="s">
        <v>997</v>
      </c>
      <c r="K773" s="7"/>
      <c r="L773" s="7" t="s">
        <v>5</v>
      </c>
      <c r="M773" s="13">
        <v>42370</v>
      </c>
      <c r="N773" s="13">
        <v>50770</v>
      </c>
      <c r="O773" s="7">
        <v>1</v>
      </c>
      <c r="P773" s="14">
        <v>138</v>
      </c>
      <c r="Q773" s="14">
        <v>323.97984000000002</v>
      </c>
      <c r="R773" s="15">
        <v>0.26800000000000002</v>
      </c>
      <c r="S773" s="7" t="s">
        <v>39</v>
      </c>
      <c r="T773" s="7" t="s">
        <v>39</v>
      </c>
      <c r="U773" s="16" t="s">
        <v>39</v>
      </c>
      <c r="V773" s="16" t="s">
        <v>997</v>
      </c>
      <c r="W773" s="16" t="s">
        <v>95</v>
      </c>
      <c r="X773" s="17">
        <v>1</v>
      </c>
      <c r="Y773" s="84">
        <f t="shared" si="24"/>
        <v>73050</v>
      </c>
      <c r="Z773" s="75">
        <f>IF(IFERROR(MATCH(E773,CONV_CAISO_Gen_List!C:C,0),FALSE),1,0)</f>
        <v>1</v>
      </c>
      <c r="AA773" s="86">
        <f t="shared" si="25"/>
        <v>323.97984000000002</v>
      </c>
    </row>
    <row r="774" spans="2:27" x14ac:dyDescent="0.25">
      <c r="B774" s="7">
        <v>769</v>
      </c>
      <c r="C774" s="7" t="s">
        <v>2143</v>
      </c>
      <c r="D774" s="7" t="s">
        <v>2144</v>
      </c>
      <c r="E774" s="7" t="s">
        <v>2145</v>
      </c>
      <c r="F774" s="7" t="s">
        <v>1132</v>
      </c>
      <c r="G774" s="7" t="s">
        <v>34</v>
      </c>
      <c r="H774" s="7" t="s">
        <v>83</v>
      </c>
      <c r="I774" s="7" t="s">
        <v>95</v>
      </c>
      <c r="J774" s="7" t="s">
        <v>997</v>
      </c>
      <c r="K774" s="7"/>
      <c r="L774" s="7" t="s">
        <v>5</v>
      </c>
      <c r="M774" s="13">
        <v>42370</v>
      </c>
      <c r="N774" s="13">
        <v>50770</v>
      </c>
      <c r="O774" s="7">
        <v>1</v>
      </c>
      <c r="P774" s="14">
        <v>90</v>
      </c>
      <c r="Q774" s="14">
        <v>211.2912</v>
      </c>
      <c r="R774" s="15">
        <v>0.26800000000000002</v>
      </c>
      <c r="S774" s="7" t="s">
        <v>39</v>
      </c>
      <c r="T774" s="7" t="s">
        <v>39</v>
      </c>
      <c r="U774" s="16" t="s">
        <v>39</v>
      </c>
      <c r="V774" s="16" t="s">
        <v>997</v>
      </c>
      <c r="W774" s="16" t="s">
        <v>95</v>
      </c>
      <c r="X774" s="17">
        <v>1</v>
      </c>
      <c r="Y774" s="84">
        <f t="shared" si="24"/>
        <v>73050</v>
      </c>
      <c r="Z774" s="75">
        <f>IF(IFERROR(MATCH(E774,CONV_CAISO_Gen_List!C:C,0),FALSE),1,0)</f>
        <v>1</v>
      </c>
      <c r="AA774" s="86">
        <f t="shared" si="25"/>
        <v>211.2912</v>
      </c>
    </row>
    <row r="775" spans="2:27" x14ac:dyDescent="0.25">
      <c r="B775" s="7">
        <v>770</v>
      </c>
      <c r="C775" s="7" t="s">
        <v>2146</v>
      </c>
      <c r="D775" s="7" t="s">
        <v>2147</v>
      </c>
      <c r="E775" s="7"/>
      <c r="F775" s="7" t="s">
        <v>1132</v>
      </c>
      <c r="G775" s="7" t="s">
        <v>1091</v>
      </c>
      <c r="H775" s="7" t="s">
        <v>2148</v>
      </c>
      <c r="I775" s="7" t="s">
        <v>1082</v>
      </c>
      <c r="J775" s="7" t="s">
        <v>997</v>
      </c>
      <c r="K775" s="7"/>
      <c r="L775" s="7" t="s">
        <v>5</v>
      </c>
      <c r="M775" s="13">
        <v>40809</v>
      </c>
      <c r="N775" s="13">
        <v>48479</v>
      </c>
      <c r="O775" s="7">
        <v>1</v>
      </c>
      <c r="P775" s="14">
        <v>265</v>
      </c>
      <c r="Q775" s="14">
        <v>567.12099999999998</v>
      </c>
      <c r="R775" s="15">
        <v>0.24430128400000001</v>
      </c>
      <c r="S775" s="7" t="s">
        <v>1083</v>
      </c>
      <c r="T775" s="7" t="s">
        <v>39</v>
      </c>
      <c r="U775" s="16" t="s">
        <v>1084</v>
      </c>
      <c r="V775" s="16" t="s">
        <v>997</v>
      </c>
      <c r="W775" s="16" t="s">
        <v>1085</v>
      </c>
      <c r="X775" s="17">
        <v>1</v>
      </c>
      <c r="Y775" s="84">
        <f t="shared" ref="Y775:Y838" si="26">IF(O775,DATE(2099,12,31),N775)</f>
        <v>73050</v>
      </c>
      <c r="Z775" s="75">
        <f>IF(IFERROR(MATCH(E775,CONV_CAISO_Gen_List!C:C,0),FALSE),1,0)</f>
        <v>0</v>
      </c>
      <c r="AA775" s="86">
        <f t="shared" ref="AA775:AA838" si="27">Q775*X775</f>
        <v>567.12099999999998</v>
      </c>
    </row>
    <row r="776" spans="2:27" x14ac:dyDescent="0.25">
      <c r="B776" s="7">
        <v>771</v>
      </c>
      <c r="C776" s="7" t="s">
        <v>2149</v>
      </c>
      <c r="D776" s="7" t="s">
        <v>2150</v>
      </c>
      <c r="E776" s="7"/>
      <c r="F776" s="7" t="s">
        <v>1132</v>
      </c>
      <c r="G776" s="7" t="s">
        <v>1091</v>
      </c>
      <c r="H776" s="7" t="s">
        <v>2148</v>
      </c>
      <c r="I776" s="7" t="s">
        <v>1082</v>
      </c>
      <c r="J776" s="7" t="s">
        <v>997</v>
      </c>
      <c r="K776" s="7"/>
      <c r="L776" s="7" t="s">
        <v>5</v>
      </c>
      <c r="M776" s="13">
        <v>40953</v>
      </c>
      <c r="N776" s="13">
        <v>48623</v>
      </c>
      <c r="O776" s="7">
        <v>1</v>
      </c>
      <c r="P776" s="14">
        <v>290</v>
      </c>
      <c r="Q776" s="14">
        <v>599.06055000000003</v>
      </c>
      <c r="R776" s="15">
        <v>0.235813474</v>
      </c>
      <c r="S776" s="7" t="s">
        <v>1083</v>
      </c>
      <c r="T776" s="7" t="s">
        <v>39</v>
      </c>
      <c r="U776" s="16" t="s">
        <v>1084</v>
      </c>
      <c r="V776" s="16" t="s">
        <v>997</v>
      </c>
      <c r="W776" s="16" t="s">
        <v>1085</v>
      </c>
      <c r="X776" s="17">
        <v>1</v>
      </c>
      <c r="Y776" s="84">
        <f t="shared" si="26"/>
        <v>73050</v>
      </c>
      <c r="Z776" s="75">
        <f>IF(IFERROR(MATCH(E776,CONV_CAISO_Gen_List!C:C,0),FALSE),1,0)</f>
        <v>0</v>
      </c>
      <c r="AA776" s="86">
        <f t="shared" si="27"/>
        <v>599.06055000000003</v>
      </c>
    </row>
    <row r="777" spans="2:27" x14ac:dyDescent="0.25">
      <c r="B777" s="7">
        <v>772</v>
      </c>
      <c r="C777" s="7" t="s">
        <v>2151</v>
      </c>
      <c r="D777" s="7" t="s">
        <v>2152</v>
      </c>
      <c r="E777" s="7"/>
      <c r="F777" s="7" t="s">
        <v>1132</v>
      </c>
      <c r="G777" s="7" t="s">
        <v>1091</v>
      </c>
      <c r="H777" s="7" t="s">
        <v>2148</v>
      </c>
      <c r="I777" s="7" t="s">
        <v>1082</v>
      </c>
      <c r="J777" s="7" t="s">
        <v>997</v>
      </c>
      <c r="K777" s="7"/>
      <c r="L777" s="7" t="s">
        <v>5</v>
      </c>
      <c r="M777" s="13">
        <v>40996</v>
      </c>
      <c r="N777" s="13">
        <v>48665</v>
      </c>
      <c r="O777" s="7">
        <v>1</v>
      </c>
      <c r="P777" s="14">
        <v>290</v>
      </c>
      <c r="Q777" s="14">
        <v>641.37620000000004</v>
      </c>
      <c r="R777" s="15">
        <v>0.25247055600000001</v>
      </c>
      <c r="S777" s="7" t="s">
        <v>1083</v>
      </c>
      <c r="T777" s="7" t="s">
        <v>39</v>
      </c>
      <c r="U777" s="16" t="s">
        <v>1084</v>
      </c>
      <c r="V777" s="16" t="s">
        <v>997</v>
      </c>
      <c r="W777" s="16" t="s">
        <v>1085</v>
      </c>
      <c r="X777" s="17">
        <v>1</v>
      </c>
      <c r="Y777" s="84">
        <f t="shared" si="26"/>
        <v>73050</v>
      </c>
      <c r="Z777" s="75">
        <f>IF(IFERROR(MATCH(E777,CONV_CAISO_Gen_List!C:C,0),FALSE),1,0)</f>
        <v>0</v>
      </c>
      <c r="AA777" s="86">
        <f t="shared" si="27"/>
        <v>641.37620000000004</v>
      </c>
    </row>
    <row r="778" spans="2:27" x14ac:dyDescent="0.25">
      <c r="B778" s="7">
        <v>773</v>
      </c>
      <c r="C778" s="7" t="s">
        <v>2153</v>
      </c>
      <c r="D778" s="7" t="s">
        <v>2154</v>
      </c>
      <c r="E778" s="7" t="s">
        <v>2155</v>
      </c>
      <c r="F778" s="7" t="s">
        <v>1132</v>
      </c>
      <c r="G778" s="7" t="s">
        <v>34</v>
      </c>
      <c r="H778" s="7" t="s">
        <v>849</v>
      </c>
      <c r="I778" s="7" t="s">
        <v>1171</v>
      </c>
      <c r="J778" s="7" t="s">
        <v>997</v>
      </c>
      <c r="K778" s="7"/>
      <c r="L778" s="7" t="s">
        <v>5</v>
      </c>
      <c r="M778" s="13">
        <v>40817</v>
      </c>
      <c r="N778" s="13">
        <v>44469</v>
      </c>
      <c r="O778" s="7">
        <v>1</v>
      </c>
      <c r="P778" s="14">
        <v>66.599999999999994</v>
      </c>
      <c r="Q778" s="14">
        <v>219.9</v>
      </c>
      <c r="R778" s="15">
        <v>0.37691801400000002</v>
      </c>
      <c r="S778" s="7" t="s">
        <v>39</v>
      </c>
      <c r="T778" s="7" t="s">
        <v>39</v>
      </c>
      <c r="U778" s="16" t="s">
        <v>39</v>
      </c>
      <c r="V778" s="16" t="s">
        <v>997</v>
      </c>
      <c r="W778" s="16" t="s">
        <v>851</v>
      </c>
      <c r="X778" s="17">
        <v>1</v>
      </c>
      <c r="Y778" s="84">
        <f t="shared" si="26"/>
        <v>73050</v>
      </c>
      <c r="Z778" s="75">
        <f>IF(IFERROR(MATCH(E778,CONV_CAISO_Gen_List!C:C,0),FALSE),1,0)</f>
        <v>1</v>
      </c>
      <c r="AA778" s="86">
        <f t="shared" si="27"/>
        <v>219.9</v>
      </c>
    </row>
    <row r="779" spans="2:27" x14ac:dyDescent="0.25">
      <c r="B779" s="7">
        <v>774</v>
      </c>
      <c r="C779" s="7" t="s">
        <v>2156</v>
      </c>
      <c r="D779" s="7" t="s">
        <v>2157</v>
      </c>
      <c r="E779" s="7"/>
      <c r="F779" s="7" t="s">
        <v>1132</v>
      </c>
      <c r="G779" s="7" t="s">
        <v>8</v>
      </c>
      <c r="H779" s="7" t="s">
        <v>2158</v>
      </c>
      <c r="I779" s="7" t="s">
        <v>2159</v>
      </c>
      <c r="J779" s="7" t="s">
        <v>997</v>
      </c>
      <c r="K779" s="7"/>
      <c r="L779" s="7" t="s">
        <v>5</v>
      </c>
      <c r="M779" s="13">
        <v>40450</v>
      </c>
      <c r="N779" s="13">
        <v>47938</v>
      </c>
      <c r="O779" s="7">
        <v>1</v>
      </c>
      <c r="P779" s="14">
        <v>124.5</v>
      </c>
      <c r="Q779" s="14">
        <v>338</v>
      </c>
      <c r="R779" s="15">
        <v>0.309915461</v>
      </c>
      <c r="S779" s="7" t="s">
        <v>2160</v>
      </c>
      <c r="T779" s="7" t="s">
        <v>39</v>
      </c>
      <c r="U779" s="16" t="s">
        <v>1084</v>
      </c>
      <c r="V779" s="16" t="s">
        <v>997</v>
      </c>
      <c r="W779" s="16" t="s">
        <v>2161</v>
      </c>
      <c r="X779" s="17">
        <v>1</v>
      </c>
      <c r="Y779" s="84">
        <f t="shared" si="26"/>
        <v>73050</v>
      </c>
      <c r="Z779" s="75">
        <f>IF(IFERROR(MATCH(E779,CONV_CAISO_Gen_List!C:C,0),FALSE),1,0)</f>
        <v>0</v>
      </c>
      <c r="AA779" s="86">
        <f t="shared" si="27"/>
        <v>338</v>
      </c>
    </row>
    <row r="780" spans="2:27" x14ac:dyDescent="0.25">
      <c r="B780" s="7">
        <v>775</v>
      </c>
      <c r="C780" s="7" t="s">
        <v>2162</v>
      </c>
      <c r="D780" s="7" t="s">
        <v>2163</v>
      </c>
      <c r="E780" s="7"/>
      <c r="F780" s="7" t="s">
        <v>1132</v>
      </c>
      <c r="G780" s="7" t="s">
        <v>34</v>
      </c>
      <c r="H780" s="7" t="s">
        <v>83</v>
      </c>
      <c r="I780" s="7" t="s">
        <v>95</v>
      </c>
      <c r="J780" s="7" t="s">
        <v>997</v>
      </c>
      <c r="K780" s="7"/>
      <c r="L780" s="7" t="s">
        <v>7</v>
      </c>
      <c r="M780" s="13">
        <v>42369</v>
      </c>
      <c r="N780" s="13">
        <v>46021</v>
      </c>
      <c r="O780" s="7">
        <v>1</v>
      </c>
      <c r="P780" s="14">
        <v>3</v>
      </c>
      <c r="Q780" s="14">
        <v>10.51</v>
      </c>
      <c r="R780" s="15">
        <v>0.399923896</v>
      </c>
      <c r="S780" s="7" t="s">
        <v>39</v>
      </c>
      <c r="T780" s="7" t="s">
        <v>39</v>
      </c>
      <c r="U780" s="16" t="s">
        <v>39</v>
      </c>
      <c r="V780" s="16" t="s">
        <v>997</v>
      </c>
      <c r="W780" s="16" t="s">
        <v>95</v>
      </c>
      <c r="X780" s="17">
        <v>0.84</v>
      </c>
      <c r="Y780" s="84">
        <f t="shared" si="26"/>
        <v>73050</v>
      </c>
      <c r="Z780" s="75">
        <f>IF(IFERROR(MATCH(E780,CONV_CAISO_Gen_List!C:C,0),FALSE),1,0)</f>
        <v>0</v>
      </c>
      <c r="AA780" s="86">
        <f t="shared" si="27"/>
        <v>8.8284000000000002</v>
      </c>
    </row>
    <row r="781" spans="2:27" x14ac:dyDescent="0.25">
      <c r="B781" s="7">
        <v>776</v>
      </c>
      <c r="C781" s="7" t="s">
        <v>2164</v>
      </c>
      <c r="D781" s="7" t="s">
        <v>2165</v>
      </c>
      <c r="E781" s="7" t="s">
        <v>2041</v>
      </c>
      <c r="F781" s="7" t="s">
        <v>1132</v>
      </c>
      <c r="G781" s="7" t="s">
        <v>34</v>
      </c>
      <c r="H781" s="7" t="s">
        <v>849</v>
      </c>
      <c r="I781" s="7" t="s">
        <v>1171</v>
      </c>
      <c r="J781" s="7" t="s">
        <v>997</v>
      </c>
      <c r="K781" s="7"/>
      <c r="L781" s="7" t="s">
        <v>5</v>
      </c>
      <c r="M781" s="13">
        <v>42348</v>
      </c>
      <c r="N781" s="13">
        <v>47826</v>
      </c>
      <c r="O781" s="7">
        <v>1</v>
      </c>
      <c r="P781" s="14">
        <v>9.8000000000000007</v>
      </c>
      <c r="Q781" s="14">
        <v>28.33</v>
      </c>
      <c r="R781" s="15">
        <v>0.33000186399999998</v>
      </c>
      <c r="S781" s="7" t="s">
        <v>39</v>
      </c>
      <c r="T781" s="7" t="s">
        <v>39</v>
      </c>
      <c r="U781" s="16" t="s">
        <v>39</v>
      </c>
      <c r="V781" s="16" t="s">
        <v>997</v>
      </c>
      <c r="W781" s="16" t="s">
        <v>851</v>
      </c>
      <c r="X781" s="17">
        <v>1</v>
      </c>
      <c r="Y781" s="84">
        <f t="shared" si="26"/>
        <v>73050</v>
      </c>
      <c r="Z781" s="75">
        <f>IF(IFERROR(MATCH(E781,CONV_CAISO_Gen_List!C:C,0),FALSE),1,0)</f>
        <v>1</v>
      </c>
      <c r="AA781" s="86">
        <f t="shared" si="27"/>
        <v>28.33</v>
      </c>
    </row>
    <row r="782" spans="2:27" x14ac:dyDescent="0.25">
      <c r="B782" s="7">
        <v>777</v>
      </c>
      <c r="C782" s="7" t="s">
        <v>2166</v>
      </c>
      <c r="D782" s="7" t="s">
        <v>2167</v>
      </c>
      <c r="E782" s="7" t="s">
        <v>2168</v>
      </c>
      <c r="F782" s="7" t="s">
        <v>1132</v>
      </c>
      <c r="G782" s="7" t="s">
        <v>34</v>
      </c>
      <c r="H782" s="7" t="s">
        <v>83</v>
      </c>
      <c r="I782" s="7" t="s">
        <v>95</v>
      </c>
      <c r="J782" s="7" t="s">
        <v>997</v>
      </c>
      <c r="K782" s="7"/>
      <c r="L782" s="7" t="s">
        <v>5</v>
      </c>
      <c r="M782" s="13">
        <v>43466</v>
      </c>
      <c r="N782" s="13">
        <v>50770</v>
      </c>
      <c r="O782" s="7">
        <v>1</v>
      </c>
      <c r="P782" s="14">
        <v>100</v>
      </c>
      <c r="Q782" s="14">
        <v>234.768</v>
      </c>
      <c r="R782" s="15">
        <v>0.26800000000000002</v>
      </c>
      <c r="S782" s="7" t="s">
        <v>39</v>
      </c>
      <c r="T782" s="7" t="s">
        <v>39</v>
      </c>
      <c r="U782" s="16" t="s">
        <v>39</v>
      </c>
      <c r="V782" s="16" t="s">
        <v>997</v>
      </c>
      <c r="W782" s="16" t="s">
        <v>95</v>
      </c>
      <c r="X782" s="17">
        <v>1</v>
      </c>
      <c r="Y782" s="84">
        <f t="shared" si="26"/>
        <v>73050</v>
      </c>
      <c r="Z782" s="75">
        <f>IF(IFERROR(MATCH(E782,CONV_CAISO_Gen_List!C:C,0),FALSE),1,0)</f>
        <v>1</v>
      </c>
      <c r="AA782" s="86">
        <f t="shared" si="27"/>
        <v>234.768</v>
      </c>
    </row>
    <row r="783" spans="2:27" x14ac:dyDescent="0.25">
      <c r="B783" s="7">
        <v>778</v>
      </c>
      <c r="C783" s="7" t="s">
        <v>2169</v>
      </c>
      <c r="D783" s="7" t="s">
        <v>2170</v>
      </c>
      <c r="E783" s="7" t="s">
        <v>2171</v>
      </c>
      <c r="F783" s="7" t="s">
        <v>1132</v>
      </c>
      <c r="G783" s="7" t="s">
        <v>34</v>
      </c>
      <c r="H783" s="7" t="s">
        <v>83</v>
      </c>
      <c r="I783" s="7" t="s">
        <v>95</v>
      </c>
      <c r="J783" s="7" t="s">
        <v>997</v>
      </c>
      <c r="K783" s="7"/>
      <c r="L783" s="7" t="s">
        <v>5</v>
      </c>
      <c r="M783" s="13">
        <v>43466</v>
      </c>
      <c r="N783" s="13">
        <v>50770</v>
      </c>
      <c r="O783" s="7">
        <v>1</v>
      </c>
      <c r="P783" s="14">
        <v>80</v>
      </c>
      <c r="Q783" s="14">
        <v>245.28</v>
      </c>
      <c r="R783" s="15">
        <v>0.35</v>
      </c>
      <c r="S783" s="7" t="s">
        <v>39</v>
      </c>
      <c r="T783" s="7" t="s">
        <v>39</v>
      </c>
      <c r="U783" s="16" t="s">
        <v>39</v>
      </c>
      <c r="V783" s="16" t="s">
        <v>997</v>
      </c>
      <c r="W783" s="16" t="s">
        <v>95</v>
      </c>
      <c r="X783" s="17">
        <v>1</v>
      </c>
      <c r="Y783" s="84">
        <f t="shared" si="26"/>
        <v>73050</v>
      </c>
      <c r="Z783" s="75">
        <f>IF(IFERROR(MATCH(E783,CONV_CAISO_Gen_List!C:C,0),FALSE),1,0)</f>
        <v>1</v>
      </c>
      <c r="AA783" s="86">
        <f t="shared" si="27"/>
        <v>245.28</v>
      </c>
    </row>
    <row r="784" spans="2:27" x14ac:dyDescent="0.25">
      <c r="B784" s="7">
        <v>779</v>
      </c>
      <c r="C784" s="7" t="s">
        <v>2172</v>
      </c>
      <c r="D784" s="7" t="s">
        <v>2173</v>
      </c>
      <c r="E784" s="7"/>
      <c r="F784" s="7" t="s">
        <v>1132</v>
      </c>
      <c r="G784" s="7" t="s">
        <v>34</v>
      </c>
      <c r="H784" s="7" t="s">
        <v>83</v>
      </c>
      <c r="I784" s="7" t="s">
        <v>95</v>
      </c>
      <c r="J784" s="7" t="s">
        <v>997</v>
      </c>
      <c r="K784" s="7"/>
      <c r="L784" s="7" t="s">
        <v>5</v>
      </c>
      <c r="M784" s="13">
        <v>41084</v>
      </c>
      <c r="N784" s="13">
        <v>43639</v>
      </c>
      <c r="O784" s="7">
        <v>1</v>
      </c>
      <c r="P784" s="14">
        <v>4</v>
      </c>
      <c r="Q784" s="14">
        <v>9.67</v>
      </c>
      <c r="R784" s="15">
        <v>0.27597031999999999</v>
      </c>
      <c r="S784" s="7" t="s">
        <v>39</v>
      </c>
      <c r="T784" s="7" t="s">
        <v>39</v>
      </c>
      <c r="U784" s="16" t="s">
        <v>39</v>
      </c>
      <c r="V784" s="16" t="s">
        <v>997</v>
      </c>
      <c r="W784" s="16" t="s">
        <v>95</v>
      </c>
      <c r="X784" s="17">
        <v>1</v>
      </c>
      <c r="Y784" s="84">
        <f t="shared" si="26"/>
        <v>73050</v>
      </c>
      <c r="Z784" s="75">
        <f>IF(IFERROR(MATCH(E784,CONV_CAISO_Gen_List!C:C,0),FALSE),1,0)</f>
        <v>0</v>
      </c>
      <c r="AA784" s="86">
        <f t="shared" si="27"/>
        <v>9.67</v>
      </c>
    </row>
    <row r="785" spans="2:27" x14ac:dyDescent="0.25">
      <c r="B785" s="7">
        <v>780</v>
      </c>
      <c r="C785" s="7" t="s">
        <v>2174</v>
      </c>
      <c r="D785" s="7" t="s">
        <v>2175</v>
      </c>
      <c r="E785" s="7" t="s">
        <v>2176</v>
      </c>
      <c r="F785" s="7" t="s">
        <v>1132</v>
      </c>
      <c r="G785" s="7" t="s">
        <v>34</v>
      </c>
      <c r="H785" s="7" t="s">
        <v>83</v>
      </c>
      <c r="I785" s="7" t="s">
        <v>95</v>
      </c>
      <c r="J785" s="7" t="s">
        <v>997</v>
      </c>
      <c r="K785" s="7"/>
      <c r="L785" s="7" t="s">
        <v>5</v>
      </c>
      <c r="M785" s="13">
        <v>41760</v>
      </c>
      <c r="N785" s="13">
        <v>49064</v>
      </c>
      <c r="O785" s="7">
        <v>1</v>
      </c>
      <c r="P785" s="14">
        <v>7.46</v>
      </c>
      <c r="Q785" s="14">
        <v>18.29</v>
      </c>
      <c r="R785" s="15">
        <v>0.27987929499999997</v>
      </c>
      <c r="S785" s="7" t="s">
        <v>39</v>
      </c>
      <c r="T785" s="7" t="s">
        <v>39</v>
      </c>
      <c r="U785" s="16" t="s">
        <v>39</v>
      </c>
      <c r="V785" s="16" t="s">
        <v>997</v>
      </c>
      <c r="W785" s="16" t="s">
        <v>95</v>
      </c>
      <c r="X785" s="17">
        <v>1</v>
      </c>
      <c r="Y785" s="84">
        <f t="shared" si="26"/>
        <v>73050</v>
      </c>
      <c r="Z785" s="75">
        <f>IF(IFERROR(MATCH(E785,CONV_CAISO_Gen_List!C:C,0),FALSE),1,0)</f>
        <v>1</v>
      </c>
      <c r="AA785" s="86">
        <f t="shared" si="27"/>
        <v>18.29</v>
      </c>
    </row>
    <row r="786" spans="2:27" x14ac:dyDescent="0.25">
      <c r="B786" s="7">
        <v>781</v>
      </c>
      <c r="C786" s="7" t="s">
        <v>2177</v>
      </c>
      <c r="D786" s="7" t="s">
        <v>2178</v>
      </c>
      <c r="E786" s="7" t="s">
        <v>2179</v>
      </c>
      <c r="F786" s="7" t="s">
        <v>1132</v>
      </c>
      <c r="G786" s="7" t="s">
        <v>34</v>
      </c>
      <c r="H786" s="7" t="s">
        <v>83</v>
      </c>
      <c r="I786" s="7" t="s">
        <v>95</v>
      </c>
      <c r="J786" s="7" t="s">
        <v>997</v>
      </c>
      <c r="K786" s="7"/>
      <c r="L786" s="7" t="s">
        <v>5</v>
      </c>
      <c r="M786" s="13">
        <v>42384</v>
      </c>
      <c r="N786" s="13">
        <v>47862</v>
      </c>
      <c r="O786" s="7">
        <v>1</v>
      </c>
      <c r="P786" s="14">
        <v>11.9</v>
      </c>
      <c r="Q786" s="14">
        <v>35.44</v>
      </c>
      <c r="R786" s="15">
        <v>0.33997160500000001</v>
      </c>
      <c r="S786" s="7" t="s">
        <v>39</v>
      </c>
      <c r="T786" s="7" t="s">
        <v>39</v>
      </c>
      <c r="U786" s="16" t="s">
        <v>39</v>
      </c>
      <c r="V786" s="16" t="s">
        <v>997</v>
      </c>
      <c r="W786" s="16" t="s">
        <v>95</v>
      </c>
      <c r="X786" s="17">
        <v>1</v>
      </c>
      <c r="Y786" s="84">
        <f t="shared" si="26"/>
        <v>73050</v>
      </c>
      <c r="Z786" s="75">
        <f>IF(IFERROR(MATCH(E786,CONV_CAISO_Gen_List!C:C,0),FALSE),1,0)</f>
        <v>1</v>
      </c>
      <c r="AA786" s="86">
        <f t="shared" si="27"/>
        <v>35.44</v>
      </c>
    </row>
    <row r="787" spans="2:27" x14ac:dyDescent="0.25">
      <c r="B787" s="7">
        <v>782</v>
      </c>
      <c r="C787" s="7" t="s">
        <v>2180</v>
      </c>
      <c r="D787" s="7" t="s">
        <v>2181</v>
      </c>
      <c r="E787" s="7"/>
      <c r="F787" s="7" t="s">
        <v>1132</v>
      </c>
      <c r="G787" s="7" t="s">
        <v>34</v>
      </c>
      <c r="H787" s="7" t="s">
        <v>849</v>
      </c>
      <c r="I787" s="7" t="s">
        <v>291</v>
      </c>
      <c r="J787" s="7" t="s">
        <v>997</v>
      </c>
      <c r="K787" s="7"/>
      <c r="L787" s="7" t="s">
        <v>5</v>
      </c>
      <c r="M787" s="13">
        <v>42548</v>
      </c>
      <c r="N787" s="13">
        <v>49852</v>
      </c>
      <c r="O787" s="7">
        <v>1</v>
      </c>
      <c r="P787" s="14">
        <v>16</v>
      </c>
      <c r="Q787" s="14">
        <v>47.65</v>
      </c>
      <c r="R787" s="15">
        <v>0.33996860699999998</v>
      </c>
      <c r="S787" s="7" t="s">
        <v>39</v>
      </c>
      <c r="T787" s="7" t="s">
        <v>39</v>
      </c>
      <c r="U787" s="16" t="s">
        <v>39</v>
      </c>
      <c r="V787" s="16" t="s">
        <v>997</v>
      </c>
      <c r="W787" s="16" t="s">
        <v>292</v>
      </c>
      <c r="X787" s="17">
        <v>1</v>
      </c>
      <c r="Y787" s="84">
        <f t="shared" si="26"/>
        <v>73050</v>
      </c>
      <c r="Z787" s="75">
        <f>IF(IFERROR(MATCH(E787,CONV_CAISO_Gen_List!C:C,0),FALSE),1,0)</f>
        <v>0</v>
      </c>
      <c r="AA787" s="86">
        <f t="shared" si="27"/>
        <v>47.65</v>
      </c>
    </row>
    <row r="788" spans="2:27" x14ac:dyDescent="0.25">
      <c r="B788" s="7">
        <v>783</v>
      </c>
      <c r="C788" s="7" t="s">
        <v>2182</v>
      </c>
      <c r="D788" s="7" t="s">
        <v>2183</v>
      </c>
      <c r="E788" s="7" t="s">
        <v>2077</v>
      </c>
      <c r="F788" s="7" t="s">
        <v>1132</v>
      </c>
      <c r="G788" s="7" t="s">
        <v>34</v>
      </c>
      <c r="H788" s="7" t="s">
        <v>849</v>
      </c>
      <c r="I788" s="7" t="s">
        <v>1171</v>
      </c>
      <c r="J788" s="7" t="s">
        <v>997</v>
      </c>
      <c r="K788" s="7"/>
      <c r="L788" s="7" t="s">
        <v>5</v>
      </c>
      <c r="M788" s="13">
        <v>42340</v>
      </c>
      <c r="N788" s="13">
        <v>45999</v>
      </c>
      <c r="O788" s="7">
        <v>1</v>
      </c>
      <c r="P788" s="14">
        <v>7.81</v>
      </c>
      <c r="Q788" s="14">
        <v>19.84</v>
      </c>
      <c r="R788" s="15">
        <v>0.28999234099999999</v>
      </c>
      <c r="S788" s="7" t="s">
        <v>39</v>
      </c>
      <c r="T788" s="7" t="s">
        <v>39</v>
      </c>
      <c r="U788" s="16" t="s">
        <v>39</v>
      </c>
      <c r="V788" s="16" t="s">
        <v>997</v>
      </c>
      <c r="W788" s="16" t="s">
        <v>851</v>
      </c>
      <c r="X788" s="17">
        <v>1</v>
      </c>
      <c r="Y788" s="84">
        <f t="shared" si="26"/>
        <v>73050</v>
      </c>
      <c r="Z788" s="75">
        <f>IF(IFERROR(MATCH(E788,CONV_CAISO_Gen_List!C:C,0),FALSE),1,0)</f>
        <v>1</v>
      </c>
      <c r="AA788" s="86">
        <f t="shared" si="27"/>
        <v>19.84</v>
      </c>
    </row>
    <row r="789" spans="2:27" x14ac:dyDescent="0.25">
      <c r="B789" s="7">
        <v>784</v>
      </c>
      <c r="C789" s="7" t="s">
        <v>2184</v>
      </c>
      <c r="D789" s="7" t="s">
        <v>2185</v>
      </c>
      <c r="E789" s="7" t="s">
        <v>2186</v>
      </c>
      <c r="F789" s="7" t="s">
        <v>2187</v>
      </c>
      <c r="G789" s="7" t="s">
        <v>34</v>
      </c>
      <c r="H789" s="7" t="s">
        <v>1901</v>
      </c>
      <c r="I789" s="7" t="s">
        <v>1902</v>
      </c>
      <c r="J789" s="7" t="s">
        <v>37</v>
      </c>
      <c r="K789" s="7" t="s">
        <v>38</v>
      </c>
      <c r="L789" s="7" t="s">
        <v>5</v>
      </c>
      <c r="M789" s="13">
        <v>39934</v>
      </c>
      <c r="N789" s="13">
        <v>43585</v>
      </c>
      <c r="O789" s="7">
        <v>1</v>
      </c>
      <c r="P789" s="14">
        <v>1.5</v>
      </c>
      <c r="Q789" s="14">
        <v>13.14</v>
      </c>
      <c r="R789" s="15">
        <v>1</v>
      </c>
      <c r="S789" s="7" t="s">
        <v>39</v>
      </c>
      <c r="T789" s="7" t="s">
        <v>39</v>
      </c>
      <c r="U789" s="16" t="s">
        <v>39</v>
      </c>
      <c r="V789" s="16" t="s">
        <v>40</v>
      </c>
      <c r="W789" s="16" t="s">
        <v>911</v>
      </c>
      <c r="X789" s="17">
        <v>1</v>
      </c>
      <c r="Y789" s="84">
        <f t="shared" si="26"/>
        <v>73050</v>
      </c>
      <c r="Z789" s="75">
        <f>IF(IFERROR(MATCH(E789,CONV_CAISO_Gen_List!C:C,0),FALSE),1,0)</f>
        <v>1</v>
      </c>
      <c r="AA789" s="86">
        <f t="shared" si="27"/>
        <v>13.14</v>
      </c>
    </row>
    <row r="790" spans="2:27" x14ac:dyDescent="0.25">
      <c r="B790" s="7">
        <v>785</v>
      </c>
      <c r="C790" s="7" t="s">
        <v>2188</v>
      </c>
      <c r="D790" s="7" t="s">
        <v>2189</v>
      </c>
      <c r="E790" s="7" t="s">
        <v>2186</v>
      </c>
      <c r="F790" s="7" t="s">
        <v>2187</v>
      </c>
      <c r="G790" s="7" t="s">
        <v>34</v>
      </c>
      <c r="H790" s="7" t="s">
        <v>1901</v>
      </c>
      <c r="I790" s="7" t="s">
        <v>1902</v>
      </c>
      <c r="J790" s="7" t="s">
        <v>37</v>
      </c>
      <c r="K790" s="7" t="s">
        <v>38</v>
      </c>
      <c r="L790" s="7" t="s">
        <v>5</v>
      </c>
      <c r="M790" s="13">
        <v>40725</v>
      </c>
      <c r="N790" s="13">
        <v>48029</v>
      </c>
      <c r="O790" s="7">
        <v>1</v>
      </c>
      <c r="P790" s="14">
        <v>1.5</v>
      </c>
      <c r="Q790" s="14">
        <v>13.14</v>
      </c>
      <c r="R790" s="15">
        <v>1</v>
      </c>
      <c r="S790" s="7" t="s">
        <v>39</v>
      </c>
      <c r="T790" s="7" t="s">
        <v>39</v>
      </c>
      <c r="U790" s="16" t="s">
        <v>39</v>
      </c>
      <c r="V790" s="16" t="s">
        <v>40</v>
      </c>
      <c r="W790" s="16" t="s">
        <v>911</v>
      </c>
      <c r="X790" s="17">
        <v>1</v>
      </c>
      <c r="Y790" s="84">
        <f t="shared" si="26"/>
        <v>73050</v>
      </c>
      <c r="Z790" s="75">
        <f>IF(IFERROR(MATCH(E790,CONV_CAISO_Gen_List!C:C,0),FALSE),1,0)</f>
        <v>1</v>
      </c>
      <c r="AA790" s="86">
        <f t="shared" si="27"/>
        <v>13.14</v>
      </c>
    </row>
    <row r="791" spans="2:27" x14ac:dyDescent="0.25">
      <c r="B791" s="7">
        <v>786</v>
      </c>
      <c r="C791" s="7" t="s">
        <v>2190</v>
      </c>
      <c r="D791" s="7" t="s">
        <v>2191</v>
      </c>
      <c r="E791" s="7" t="s">
        <v>2192</v>
      </c>
      <c r="F791" s="7" t="s">
        <v>2187</v>
      </c>
      <c r="G791" s="7" t="s">
        <v>34</v>
      </c>
      <c r="H791" s="7" t="s">
        <v>1901</v>
      </c>
      <c r="I791" s="7" t="s">
        <v>1902</v>
      </c>
      <c r="J791" s="7" t="s">
        <v>37</v>
      </c>
      <c r="K791" s="7" t="s">
        <v>38</v>
      </c>
      <c r="L791" s="7" t="s">
        <v>5</v>
      </c>
      <c r="M791" s="13">
        <v>40679</v>
      </c>
      <c r="N791" s="13">
        <v>47983</v>
      </c>
      <c r="O791" s="7">
        <v>1</v>
      </c>
      <c r="P791" s="14">
        <v>1.5</v>
      </c>
      <c r="Q791" s="14">
        <v>11.78</v>
      </c>
      <c r="R791" s="15">
        <v>0.89649923899999995</v>
      </c>
      <c r="S791" s="7" t="s">
        <v>39</v>
      </c>
      <c r="T791" s="7" t="s">
        <v>39</v>
      </c>
      <c r="U791" s="16" t="s">
        <v>39</v>
      </c>
      <c r="V791" s="16" t="s">
        <v>40</v>
      </c>
      <c r="W791" s="16" t="s">
        <v>911</v>
      </c>
      <c r="X791" s="17">
        <v>1</v>
      </c>
      <c r="Y791" s="84">
        <f t="shared" si="26"/>
        <v>73050</v>
      </c>
      <c r="Z791" s="75">
        <f>IF(IFERROR(MATCH(E791,CONV_CAISO_Gen_List!C:C,0),FALSE),1,0)</f>
        <v>1</v>
      </c>
      <c r="AA791" s="86">
        <f t="shared" si="27"/>
        <v>11.78</v>
      </c>
    </row>
    <row r="792" spans="2:27" x14ac:dyDescent="0.25">
      <c r="B792" s="7">
        <v>787</v>
      </c>
      <c r="C792" s="7" t="s">
        <v>2193</v>
      </c>
      <c r="D792" s="7" t="s">
        <v>2194</v>
      </c>
      <c r="E792" s="7" t="s">
        <v>2195</v>
      </c>
      <c r="F792" s="7" t="s">
        <v>2187</v>
      </c>
      <c r="G792" s="7" t="s">
        <v>34</v>
      </c>
      <c r="H792" s="7" t="s">
        <v>1901</v>
      </c>
      <c r="I792" s="7" t="s">
        <v>1902</v>
      </c>
      <c r="J792" s="7" t="s">
        <v>37</v>
      </c>
      <c r="K792" s="7" t="s">
        <v>38</v>
      </c>
      <c r="L792" s="7" t="s">
        <v>5</v>
      </c>
      <c r="M792" s="13">
        <v>39149</v>
      </c>
      <c r="N792" s="13">
        <v>42801</v>
      </c>
      <c r="O792" s="7">
        <v>1</v>
      </c>
      <c r="P792" s="14">
        <v>3.8</v>
      </c>
      <c r="Q792" s="14">
        <v>22</v>
      </c>
      <c r="R792" s="15">
        <v>0.66089882200000005</v>
      </c>
      <c r="S792" s="7" t="s">
        <v>39</v>
      </c>
      <c r="T792" s="7" t="s">
        <v>39</v>
      </c>
      <c r="U792" s="16" t="s">
        <v>39</v>
      </c>
      <c r="V792" s="16" t="s">
        <v>40</v>
      </c>
      <c r="W792" s="16" t="s">
        <v>911</v>
      </c>
      <c r="X792" s="17">
        <v>1</v>
      </c>
      <c r="Y792" s="84">
        <f t="shared" si="26"/>
        <v>73050</v>
      </c>
      <c r="Z792" s="75">
        <f>IF(IFERROR(MATCH(E792,CONV_CAISO_Gen_List!C:C,0),FALSE),1,0)</f>
        <v>1</v>
      </c>
      <c r="AA792" s="86">
        <f t="shared" si="27"/>
        <v>22</v>
      </c>
    </row>
    <row r="793" spans="2:27" x14ac:dyDescent="0.25">
      <c r="B793" s="7">
        <v>788</v>
      </c>
      <c r="C793" s="7" t="s">
        <v>2196</v>
      </c>
      <c r="D793" s="7" t="s">
        <v>2197</v>
      </c>
      <c r="E793" s="7" t="s">
        <v>2198</v>
      </c>
      <c r="F793" s="7" t="s">
        <v>2187</v>
      </c>
      <c r="G793" s="7" t="s">
        <v>34</v>
      </c>
      <c r="H793" s="7" t="s">
        <v>1166</v>
      </c>
      <c r="I793" s="7" t="s">
        <v>2199</v>
      </c>
      <c r="J793" s="7" t="s">
        <v>37</v>
      </c>
      <c r="K793" s="7" t="s">
        <v>38</v>
      </c>
      <c r="L793" s="7" t="s">
        <v>5</v>
      </c>
      <c r="M793" s="13">
        <v>39356</v>
      </c>
      <c r="N793" s="13">
        <v>44834</v>
      </c>
      <c r="O793" s="7">
        <v>1</v>
      </c>
      <c r="P793" s="14">
        <v>6.1</v>
      </c>
      <c r="Q793" s="14">
        <v>35</v>
      </c>
      <c r="R793" s="15">
        <v>0.65498914600000002</v>
      </c>
      <c r="S793" s="7" t="s">
        <v>39</v>
      </c>
      <c r="T793" s="7" t="s">
        <v>39</v>
      </c>
      <c r="U793" s="16" t="s">
        <v>39</v>
      </c>
      <c r="V793" s="16" t="s">
        <v>40</v>
      </c>
      <c r="W793" s="16" t="s">
        <v>911</v>
      </c>
      <c r="X793" s="17">
        <v>1</v>
      </c>
      <c r="Y793" s="84">
        <f t="shared" si="26"/>
        <v>73050</v>
      </c>
      <c r="Z793" s="75">
        <f>IF(IFERROR(MATCH(E793,CONV_CAISO_Gen_List!C:C,0),FALSE),1,0)</f>
        <v>1</v>
      </c>
      <c r="AA793" s="86">
        <f t="shared" si="27"/>
        <v>35</v>
      </c>
    </row>
    <row r="794" spans="2:27" x14ac:dyDescent="0.25">
      <c r="B794" s="7">
        <v>789</v>
      </c>
      <c r="C794" s="7" t="s">
        <v>2200</v>
      </c>
      <c r="D794" s="7" t="s">
        <v>2201</v>
      </c>
      <c r="E794" s="7" t="s">
        <v>2202</v>
      </c>
      <c r="F794" s="7" t="s">
        <v>2187</v>
      </c>
      <c r="G794" s="7" t="s">
        <v>34</v>
      </c>
      <c r="H794" s="7" t="s">
        <v>1901</v>
      </c>
      <c r="I794" s="7" t="s">
        <v>2199</v>
      </c>
      <c r="J794" s="7" t="s">
        <v>37</v>
      </c>
      <c r="K794" s="7" t="s">
        <v>38</v>
      </c>
      <c r="L794" s="7" t="s">
        <v>5</v>
      </c>
      <c r="M794" s="13">
        <v>40681</v>
      </c>
      <c r="N794" s="13">
        <v>47985</v>
      </c>
      <c r="O794" s="7">
        <v>1</v>
      </c>
      <c r="P794" s="14">
        <v>1.5</v>
      </c>
      <c r="Q794" s="14">
        <v>12</v>
      </c>
      <c r="R794" s="15">
        <v>0.91324200899999997</v>
      </c>
      <c r="S794" s="7" t="s">
        <v>39</v>
      </c>
      <c r="T794" s="7" t="s">
        <v>39</v>
      </c>
      <c r="U794" s="16" t="s">
        <v>39</v>
      </c>
      <c r="V794" s="16" t="s">
        <v>40</v>
      </c>
      <c r="W794" s="16" t="s">
        <v>911</v>
      </c>
      <c r="X794" s="17">
        <v>1</v>
      </c>
      <c r="Y794" s="84">
        <f t="shared" si="26"/>
        <v>73050</v>
      </c>
      <c r="Z794" s="75">
        <f>IF(IFERROR(MATCH(E794,CONV_CAISO_Gen_List!C:C,0),FALSE),1,0)</f>
        <v>1</v>
      </c>
      <c r="AA794" s="86">
        <f t="shared" si="27"/>
        <v>12</v>
      </c>
    </row>
    <row r="795" spans="2:27" x14ac:dyDescent="0.25">
      <c r="B795" s="7">
        <v>790</v>
      </c>
      <c r="C795" s="7" t="s">
        <v>2203</v>
      </c>
      <c r="D795" s="7" t="s">
        <v>2204</v>
      </c>
      <c r="E795" s="7" t="s">
        <v>2205</v>
      </c>
      <c r="F795" s="7" t="s">
        <v>2187</v>
      </c>
      <c r="G795" s="7" t="s">
        <v>34</v>
      </c>
      <c r="H795" s="7" t="s">
        <v>1901</v>
      </c>
      <c r="I795" s="7" t="s">
        <v>1902</v>
      </c>
      <c r="J795" s="7" t="s">
        <v>37</v>
      </c>
      <c r="K795" s="7" t="s">
        <v>38</v>
      </c>
      <c r="L795" s="7" t="s">
        <v>5</v>
      </c>
      <c r="M795" s="13">
        <v>41446</v>
      </c>
      <c r="N795" s="13">
        <v>48750</v>
      </c>
      <c r="O795" s="7">
        <v>1</v>
      </c>
      <c r="P795" s="14">
        <v>1.5</v>
      </c>
      <c r="Q795" s="14">
        <v>12.48</v>
      </c>
      <c r="R795" s="15">
        <v>0.94977168899999997</v>
      </c>
      <c r="S795" s="7" t="s">
        <v>39</v>
      </c>
      <c r="T795" s="7" t="s">
        <v>39</v>
      </c>
      <c r="U795" s="16" t="s">
        <v>39</v>
      </c>
      <c r="V795" s="16" t="s">
        <v>40</v>
      </c>
      <c r="W795" s="16" t="s">
        <v>911</v>
      </c>
      <c r="X795" s="17">
        <v>1</v>
      </c>
      <c r="Y795" s="84">
        <f t="shared" si="26"/>
        <v>73050</v>
      </c>
      <c r="Z795" s="75">
        <f>IF(IFERROR(MATCH(E795,CONV_CAISO_Gen_List!C:C,0),FALSE),1,0)</f>
        <v>1</v>
      </c>
      <c r="AA795" s="86">
        <f t="shared" si="27"/>
        <v>12.48</v>
      </c>
    </row>
    <row r="796" spans="2:27" x14ac:dyDescent="0.25">
      <c r="B796" s="7">
        <v>791</v>
      </c>
      <c r="C796" s="7" t="s">
        <v>2206</v>
      </c>
      <c r="D796" s="7" t="s">
        <v>2207</v>
      </c>
      <c r="E796" s="7" t="s">
        <v>2208</v>
      </c>
      <c r="F796" s="7" t="s">
        <v>2187</v>
      </c>
      <c r="G796" s="7" t="s">
        <v>34</v>
      </c>
      <c r="H796" s="7" t="s">
        <v>1901</v>
      </c>
      <c r="I796" s="7" t="s">
        <v>1902</v>
      </c>
      <c r="J796" s="7" t="s">
        <v>37</v>
      </c>
      <c r="K796" s="7" t="s">
        <v>38</v>
      </c>
      <c r="L796" s="7" t="s">
        <v>5</v>
      </c>
      <c r="M796" s="13">
        <v>41446</v>
      </c>
      <c r="N796" s="13">
        <v>48750</v>
      </c>
      <c r="O796" s="7">
        <v>1</v>
      </c>
      <c r="P796" s="14">
        <v>1.5</v>
      </c>
      <c r="Q796" s="14">
        <v>12.48</v>
      </c>
      <c r="R796" s="15">
        <v>0.94977168899999997</v>
      </c>
      <c r="S796" s="7" t="s">
        <v>39</v>
      </c>
      <c r="T796" s="7" t="s">
        <v>39</v>
      </c>
      <c r="U796" s="16" t="s">
        <v>39</v>
      </c>
      <c r="V796" s="16" t="s">
        <v>40</v>
      </c>
      <c r="W796" s="16" t="s">
        <v>911</v>
      </c>
      <c r="X796" s="17">
        <v>1</v>
      </c>
      <c r="Y796" s="84">
        <f t="shared" si="26"/>
        <v>73050</v>
      </c>
      <c r="Z796" s="75">
        <f>IF(IFERROR(MATCH(E796,CONV_CAISO_Gen_List!C:C,0),FALSE),1,0)</f>
        <v>1</v>
      </c>
      <c r="AA796" s="86">
        <f t="shared" si="27"/>
        <v>12.48</v>
      </c>
    </row>
    <row r="797" spans="2:27" x14ac:dyDescent="0.25">
      <c r="B797" s="7">
        <v>792</v>
      </c>
      <c r="C797" s="7" t="s">
        <v>2209</v>
      </c>
      <c r="D797" s="7" t="s">
        <v>2210</v>
      </c>
      <c r="E797" s="7" t="s">
        <v>2211</v>
      </c>
      <c r="F797" s="7" t="s">
        <v>2187</v>
      </c>
      <c r="G797" s="7" t="s">
        <v>34</v>
      </c>
      <c r="H797" s="7" t="s">
        <v>1901</v>
      </c>
      <c r="I797" s="7" t="s">
        <v>2199</v>
      </c>
      <c r="J797" s="7" t="s">
        <v>37</v>
      </c>
      <c r="K797" s="7" t="s">
        <v>38</v>
      </c>
      <c r="L797" s="7" t="s">
        <v>5</v>
      </c>
      <c r="M797" s="13">
        <v>41414</v>
      </c>
      <c r="N797" s="13">
        <v>45065</v>
      </c>
      <c r="O797" s="7">
        <v>1</v>
      </c>
      <c r="P797" s="14">
        <v>4.5</v>
      </c>
      <c r="Q797" s="14">
        <v>17.2</v>
      </c>
      <c r="R797" s="15">
        <v>0.43632673799999999</v>
      </c>
      <c r="S797" s="7" t="s">
        <v>39</v>
      </c>
      <c r="T797" s="7" t="s">
        <v>39</v>
      </c>
      <c r="U797" s="16" t="s">
        <v>39</v>
      </c>
      <c r="V797" s="16" t="s">
        <v>40</v>
      </c>
      <c r="W797" s="16" t="s">
        <v>911</v>
      </c>
      <c r="X797" s="17">
        <v>1</v>
      </c>
      <c r="Y797" s="84">
        <f t="shared" si="26"/>
        <v>73050</v>
      </c>
      <c r="Z797" s="75">
        <f>IF(IFERROR(MATCH(E797,CONV_CAISO_Gen_List!C:C,0),FALSE),1,0)</f>
        <v>1</v>
      </c>
      <c r="AA797" s="86">
        <f t="shared" si="27"/>
        <v>17.2</v>
      </c>
    </row>
    <row r="798" spans="2:27" x14ac:dyDescent="0.25">
      <c r="B798" s="7">
        <v>793</v>
      </c>
      <c r="C798" s="7" t="s">
        <v>2212</v>
      </c>
      <c r="D798" s="7" t="s">
        <v>2213</v>
      </c>
      <c r="E798" s="7" t="s">
        <v>2214</v>
      </c>
      <c r="F798" s="7" t="s">
        <v>2187</v>
      </c>
      <c r="G798" s="7" t="s">
        <v>34</v>
      </c>
      <c r="H798" s="7" t="s">
        <v>1901</v>
      </c>
      <c r="I798" s="7" t="s">
        <v>1902</v>
      </c>
      <c r="J798" s="7" t="s">
        <v>37</v>
      </c>
      <c r="K798" s="7" t="s">
        <v>38</v>
      </c>
      <c r="L798" s="7" t="s">
        <v>5</v>
      </c>
      <c r="M798" s="13">
        <v>41728</v>
      </c>
      <c r="N798" s="13">
        <v>45380</v>
      </c>
      <c r="O798" s="7">
        <v>1</v>
      </c>
      <c r="P798" s="14">
        <v>2.25</v>
      </c>
      <c r="Q798" s="14">
        <v>13.4</v>
      </c>
      <c r="R798" s="15">
        <v>0.67985793999999999</v>
      </c>
      <c r="S798" s="7" t="s">
        <v>39</v>
      </c>
      <c r="T798" s="7" t="s">
        <v>39</v>
      </c>
      <c r="U798" s="16" t="s">
        <v>39</v>
      </c>
      <c r="V798" s="16" t="s">
        <v>40</v>
      </c>
      <c r="W798" s="16" t="s">
        <v>911</v>
      </c>
      <c r="X798" s="17">
        <v>1</v>
      </c>
      <c r="Y798" s="84">
        <f t="shared" si="26"/>
        <v>73050</v>
      </c>
      <c r="Z798" s="75">
        <f>IF(IFERROR(MATCH(E798,CONV_CAISO_Gen_List!C:C,0),FALSE),1,0)</f>
        <v>1</v>
      </c>
      <c r="AA798" s="86">
        <f t="shared" si="27"/>
        <v>13.4</v>
      </c>
    </row>
    <row r="799" spans="2:27" x14ac:dyDescent="0.25">
      <c r="B799" s="7">
        <v>794</v>
      </c>
      <c r="C799" s="7" t="s">
        <v>2215</v>
      </c>
      <c r="D799" s="7" t="s">
        <v>2216</v>
      </c>
      <c r="E799" s="7" t="s">
        <v>2217</v>
      </c>
      <c r="F799" s="7" t="s">
        <v>2187</v>
      </c>
      <c r="G799" s="7" t="s">
        <v>34</v>
      </c>
      <c r="H799" s="7" t="s">
        <v>83</v>
      </c>
      <c r="I799" s="7" t="s">
        <v>84</v>
      </c>
      <c r="J799" s="7" t="s">
        <v>40</v>
      </c>
      <c r="K799" s="7" t="s">
        <v>101</v>
      </c>
      <c r="L799" s="7" t="s">
        <v>5</v>
      </c>
      <c r="M799" s="13">
        <v>39448</v>
      </c>
      <c r="N799" s="13">
        <v>42369</v>
      </c>
      <c r="O799" s="7">
        <v>1</v>
      </c>
      <c r="P799" s="14">
        <v>49</v>
      </c>
      <c r="Q799" s="14">
        <v>332.661</v>
      </c>
      <c r="R799" s="15">
        <v>0.77500000000000002</v>
      </c>
      <c r="S799" s="7" t="s">
        <v>39</v>
      </c>
      <c r="T799" s="7" t="s">
        <v>39</v>
      </c>
      <c r="U799" s="16" t="s">
        <v>39</v>
      </c>
      <c r="V799" s="16" t="s">
        <v>40</v>
      </c>
      <c r="W799" s="16" t="s">
        <v>84</v>
      </c>
      <c r="X799" s="17">
        <v>1</v>
      </c>
      <c r="Y799" s="84">
        <f t="shared" si="26"/>
        <v>73050</v>
      </c>
      <c r="Z799" s="75">
        <f>IF(IFERROR(MATCH(E799,CONV_CAISO_Gen_List!C:C,0),FALSE),1,0)</f>
        <v>1</v>
      </c>
      <c r="AA799" s="86">
        <f t="shared" si="27"/>
        <v>332.661</v>
      </c>
    </row>
    <row r="800" spans="2:27" x14ac:dyDescent="0.25">
      <c r="B800" s="7">
        <v>795</v>
      </c>
      <c r="C800" s="7" t="s">
        <v>2218</v>
      </c>
      <c r="D800" s="7" t="s">
        <v>2219</v>
      </c>
      <c r="E800" s="7" t="s">
        <v>2220</v>
      </c>
      <c r="F800" s="7" t="s">
        <v>2187</v>
      </c>
      <c r="G800" s="7" t="s">
        <v>34</v>
      </c>
      <c r="H800" s="7" t="s">
        <v>99</v>
      </c>
      <c r="I800" s="7" t="s">
        <v>100</v>
      </c>
      <c r="J800" s="7" t="s">
        <v>40</v>
      </c>
      <c r="K800" s="7" t="s">
        <v>101</v>
      </c>
      <c r="L800" s="7" t="s">
        <v>5</v>
      </c>
      <c r="M800" s="13">
        <v>40296</v>
      </c>
      <c r="N800" s="13">
        <v>42145</v>
      </c>
      <c r="O800" s="7">
        <v>1</v>
      </c>
      <c r="P800" s="14">
        <v>11</v>
      </c>
      <c r="Q800" s="14">
        <v>90</v>
      </c>
      <c r="R800" s="15">
        <v>0.933997509</v>
      </c>
      <c r="S800" s="7" t="s">
        <v>39</v>
      </c>
      <c r="T800" s="7" t="s">
        <v>39</v>
      </c>
      <c r="U800" s="16" t="s">
        <v>39</v>
      </c>
      <c r="V800" s="16" t="s">
        <v>40</v>
      </c>
      <c r="W800" s="16" t="s">
        <v>41</v>
      </c>
      <c r="X800" s="17">
        <v>1</v>
      </c>
      <c r="Y800" s="84">
        <f t="shared" si="26"/>
        <v>73050</v>
      </c>
      <c r="Z800" s="75">
        <f>IF(IFERROR(MATCH(E800,CONV_CAISO_Gen_List!C:C,0),FALSE),1,0)</f>
        <v>0</v>
      </c>
      <c r="AA800" s="86">
        <f t="shared" si="27"/>
        <v>90</v>
      </c>
    </row>
    <row r="801" spans="2:27" x14ac:dyDescent="0.25">
      <c r="B801" s="7">
        <v>796</v>
      </c>
      <c r="C801" s="7" t="s">
        <v>2221</v>
      </c>
      <c r="D801" s="7" t="s">
        <v>2222</v>
      </c>
      <c r="E801" s="7"/>
      <c r="F801" s="7" t="s">
        <v>2187</v>
      </c>
      <c r="G801" s="7" t="s">
        <v>34</v>
      </c>
      <c r="H801" s="7" t="s">
        <v>1217</v>
      </c>
      <c r="I801" s="7" t="s">
        <v>202</v>
      </c>
      <c r="J801" s="7" t="s">
        <v>196</v>
      </c>
      <c r="K801" s="7"/>
      <c r="L801" s="7" t="s">
        <v>5</v>
      </c>
      <c r="M801" s="13">
        <v>40239</v>
      </c>
      <c r="N801" s="13">
        <v>42369</v>
      </c>
      <c r="O801" s="7">
        <v>1</v>
      </c>
      <c r="P801" s="14">
        <v>13</v>
      </c>
      <c r="Q801" s="14">
        <v>9</v>
      </c>
      <c r="R801" s="15">
        <v>7.9030558000000001E-2</v>
      </c>
      <c r="S801" s="7" t="s">
        <v>39</v>
      </c>
      <c r="T801" s="7" t="s">
        <v>39</v>
      </c>
      <c r="U801" s="16" t="s">
        <v>39</v>
      </c>
      <c r="V801" s="16" t="s">
        <v>196</v>
      </c>
      <c r="W801" s="16" t="s">
        <v>41</v>
      </c>
      <c r="X801" s="17">
        <v>1</v>
      </c>
      <c r="Y801" s="84">
        <f t="shared" si="26"/>
        <v>73050</v>
      </c>
      <c r="Z801" s="75">
        <f>IF(IFERROR(MATCH(E801,CONV_CAISO_Gen_List!C:C,0),FALSE),1,0)</f>
        <v>0</v>
      </c>
      <c r="AA801" s="86">
        <f t="shared" si="27"/>
        <v>9</v>
      </c>
    </row>
    <row r="802" spans="2:27" x14ac:dyDescent="0.25">
      <c r="B802" s="7">
        <v>797</v>
      </c>
      <c r="C802" s="7" t="s">
        <v>2223</v>
      </c>
      <c r="D802" s="7" t="s">
        <v>2224</v>
      </c>
      <c r="E802" s="7" t="s">
        <v>2225</v>
      </c>
      <c r="F802" s="7" t="s">
        <v>2187</v>
      </c>
      <c r="G802" s="7" t="s">
        <v>34</v>
      </c>
      <c r="H802" s="7" t="s">
        <v>1901</v>
      </c>
      <c r="I802" s="7" t="s">
        <v>2199</v>
      </c>
      <c r="J802" s="7" t="s">
        <v>216</v>
      </c>
      <c r="K802" s="7" t="s">
        <v>217</v>
      </c>
      <c r="L802" s="7" t="s">
        <v>5</v>
      </c>
      <c r="M802" s="13">
        <v>39105</v>
      </c>
      <c r="N802" s="13">
        <v>42757</v>
      </c>
      <c r="O802" s="7">
        <v>1</v>
      </c>
      <c r="P802" s="14">
        <v>4.5</v>
      </c>
      <c r="Q802" s="14">
        <v>20</v>
      </c>
      <c r="R802" s="15">
        <v>0.50735667200000001</v>
      </c>
      <c r="S802" s="7" t="s">
        <v>39</v>
      </c>
      <c r="T802" s="7" t="s">
        <v>39</v>
      </c>
      <c r="U802" s="16" t="s">
        <v>39</v>
      </c>
      <c r="V802" s="16" t="s">
        <v>218</v>
      </c>
      <c r="W802" s="16" t="s">
        <v>911</v>
      </c>
      <c r="X802" s="17">
        <v>1</v>
      </c>
      <c r="Y802" s="84">
        <f t="shared" si="26"/>
        <v>73050</v>
      </c>
      <c r="Z802" s="75">
        <f>IF(IFERROR(MATCH(E802,CONV_CAISO_Gen_List!C:C,0),FALSE),1,0)</f>
        <v>1</v>
      </c>
      <c r="AA802" s="86">
        <f t="shared" si="27"/>
        <v>20</v>
      </c>
    </row>
    <row r="803" spans="2:27" x14ac:dyDescent="0.25">
      <c r="B803" s="7">
        <v>798</v>
      </c>
      <c r="C803" s="7" t="s">
        <v>2226</v>
      </c>
      <c r="D803" s="7" t="s">
        <v>2227</v>
      </c>
      <c r="E803" s="7" t="s">
        <v>2228</v>
      </c>
      <c r="F803" s="7" t="s">
        <v>2187</v>
      </c>
      <c r="G803" s="7" t="s">
        <v>34</v>
      </c>
      <c r="H803" s="7" t="s">
        <v>1901</v>
      </c>
      <c r="I803" s="7" t="s">
        <v>1902</v>
      </c>
      <c r="J803" s="7" t="s">
        <v>37</v>
      </c>
      <c r="K803" s="7" t="s">
        <v>38</v>
      </c>
      <c r="L803" s="7" t="s">
        <v>5</v>
      </c>
      <c r="M803" s="13">
        <v>39448</v>
      </c>
      <c r="N803" s="13">
        <v>42735</v>
      </c>
      <c r="O803" s="7">
        <v>1</v>
      </c>
      <c r="P803" s="14">
        <v>4.8</v>
      </c>
      <c r="Q803" s="14">
        <v>22</v>
      </c>
      <c r="R803" s="15">
        <v>0.52321156800000002</v>
      </c>
      <c r="S803" s="7" t="s">
        <v>39</v>
      </c>
      <c r="T803" s="7" t="s">
        <v>39</v>
      </c>
      <c r="U803" s="16" t="s">
        <v>39</v>
      </c>
      <c r="V803" s="16" t="s">
        <v>40</v>
      </c>
      <c r="W803" s="16" t="s">
        <v>911</v>
      </c>
      <c r="X803" s="17">
        <v>1</v>
      </c>
      <c r="Y803" s="84">
        <f t="shared" si="26"/>
        <v>73050</v>
      </c>
      <c r="Z803" s="75">
        <f>IF(IFERROR(MATCH(E803,CONV_CAISO_Gen_List!C:C,0),FALSE),1,0)</f>
        <v>1</v>
      </c>
      <c r="AA803" s="86">
        <f t="shared" si="27"/>
        <v>22</v>
      </c>
    </row>
    <row r="804" spans="2:27" x14ac:dyDescent="0.25">
      <c r="B804" s="7">
        <v>799</v>
      </c>
      <c r="C804" s="7" t="s">
        <v>2229</v>
      </c>
      <c r="D804" s="7" t="s">
        <v>2230</v>
      </c>
      <c r="E804" s="7"/>
      <c r="F804" s="7" t="s">
        <v>2187</v>
      </c>
      <c r="G804" s="7" t="s">
        <v>34</v>
      </c>
      <c r="H804" s="7" t="s">
        <v>305</v>
      </c>
      <c r="I804" s="7" t="s">
        <v>50</v>
      </c>
      <c r="J804" s="7" t="s">
        <v>216</v>
      </c>
      <c r="K804" s="7" t="s">
        <v>217</v>
      </c>
      <c r="L804" s="7" t="s">
        <v>7</v>
      </c>
      <c r="M804" s="13">
        <v>42544</v>
      </c>
      <c r="N804" s="13">
        <v>49848</v>
      </c>
      <c r="O804" s="7">
        <v>1</v>
      </c>
      <c r="P804" s="14">
        <v>5</v>
      </c>
      <c r="Q804" s="14">
        <v>21.7</v>
      </c>
      <c r="R804" s="15">
        <v>0.49543378999999999</v>
      </c>
      <c r="S804" s="7" t="s">
        <v>39</v>
      </c>
      <c r="T804" s="7" t="s">
        <v>39</v>
      </c>
      <c r="U804" s="16" t="s">
        <v>39</v>
      </c>
      <c r="V804" s="16" t="s">
        <v>218</v>
      </c>
      <c r="W804" s="16" t="s">
        <v>51</v>
      </c>
      <c r="X804" s="17">
        <v>0.84</v>
      </c>
      <c r="Y804" s="84">
        <f t="shared" si="26"/>
        <v>73050</v>
      </c>
      <c r="Z804" s="75">
        <f>IF(IFERROR(MATCH(E804,CONV_CAISO_Gen_List!C:C,0),FALSE),1,0)</f>
        <v>0</v>
      </c>
      <c r="AA804" s="86">
        <f t="shared" si="27"/>
        <v>18.227999999999998</v>
      </c>
    </row>
    <row r="805" spans="2:27" x14ac:dyDescent="0.25">
      <c r="B805" s="7">
        <v>800</v>
      </c>
      <c r="C805" s="7" t="s">
        <v>2231</v>
      </c>
      <c r="D805" s="7" t="s">
        <v>2232</v>
      </c>
      <c r="E805" s="7" t="s">
        <v>2233</v>
      </c>
      <c r="F805" s="7" t="s">
        <v>2187</v>
      </c>
      <c r="G805" s="7" t="s">
        <v>34</v>
      </c>
      <c r="H805" s="7" t="s">
        <v>1901</v>
      </c>
      <c r="I805" s="7" t="s">
        <v>2199</v>
      </c>
      <c r="J805" s="7" t="s">
        <v>216</v>
      </c>
      <c r="K805" s="7" t="s">
        <v>217</v>
      </c>
      <c r="L805" s="7" t="s">
        <v>5</v>
      </c>
      <c r="M805" s="13">
        <v>31959</v>
      </c>
      <c r="N805" s="13">
        <v>42916</v>
      </c>
      <c r="O805" s="7">
        <v>1</v>
      </c>
      <c r="P805" s="14">
        <v>1.49</v>
      </c>
      <c r="Q805" s="14">
        <v>1</v>
      </c>
      <c r="R805" s="15">
        <v>7.6614263000000002E-2</v>
      </c>
      <c r="S805" s="7" t="s">
        <v>39</v>
      </c>
      <c r="T805" s="7" t="s">
        <v>39</v>
      </c>
      <c r="U805" s="16" t="s">
        <v>39</v>
      </c>
      <c r="V805" s="16" t="s">
        <v>218</v>
      </c>
      <c r="W805" s="16" t="s">
        <v>911</v>
      </c>
      <c r="X805" s="17">
        <v>1</v>
      </c>
      <c r="Y805" s="84">
        <f t="shared" si="26"/>
        <v>73050</v>
      </c>
      <c r="Z805" s="75">
        <f>IF(IFERROR(MATCH(E805,CONV_CAISO_Gen_List!C:C,0),FALSE),1,0)</f>
        <v>1</v>
      </c>
      <c r="AA805" s="86">
        <f t="shared" si="27"/>
        <v>1</v>
      </c>
    </row>
    <row r="806" spans="2:27" x14ac:dyDescent="0.25">
      <c r="B806" s="7">
        <v>801</v>
      </c>
      <c r="C806" s="7" t="s">
        <v>2234</v>
      </c>
      <c r="D806" s="7" t="s">
        <v>2235</v>
      </c>
      <c r="E806" s="7"/>
      <c r="F806" s="7" t="s">
        <v>2187</v>
      </c>
      <c r="G806" s="7" t="s">
        <v>34</v>
      </c>
      <c r="H806" s="7" t="s">
        <v>1901</v>
      </c>
      <c r="I806" s="7" t="s">
        <v>2199</v>
      </c>
      <c r="J806" s="7" t="s">
        <v>216</v>
      </c>
      <c r="K806" s="7" t="s">
        <v>217</v>
      </c>
      <c r="L806" s="7" t="s">
        <v>5</v>
      </c>
      <c r="M806" s="13">
        <v>41548</v>
      </c>
      <c r="N806" s="13">
        <v>48852</v>
      </c>
      <c r="O806" s="7">
        <v>1</v>
      </c>
      <c r="P806" s="14">
        <v>0.45</v>
      </c>
      <c r="Q806" s="14">
        <v>1.5</v>
      </c>
      <c r="R806" s="15">
        <v>0.38051750400000001</v>
      </c>
      <c r="S806" s="7" t="s">
        <v>39</v>
      </c>
      <c r="T806" s="7" t="s">
        <v>39</v>
      </c>
      <c r="U806" s="16" t="s">
        <v>39</v>
      </c>
      <c r="V806" s="16" t="s">
        <v>218</v>
      </c>
      <c r="W806" s="16" t="s">
        <v>911</v>
      </c>
      <c r="X806" s="17">
        <v>1</v>
      </c>
      <c r="Y806" s="84">
        <f t="shared" si="26"/>
        <v>73050</v>
      </c>
      <c r="Z806" s="75">
        <f>IF(IFERROR(MATCH(E806,CONV_CAISO_Gen_List!C:C,0),FALSE),1,0)</f>
        <v>0</v>
      </c>
      <c r="AA806" s="86">
        <f t="shared" si="27"/>
        <v>1.5</v>
      </c>
    </row>
    <row r="807" spans="2:27" x14ac:dyDescent="0.25">
      <c r="B807" s="7">
        <v>802</v>
      </c>
      <c r="C807" s="7" t="s">
        <v>2236</v>
      </c>
      <c r="D807" s="7" t="s">
        <v>2237</v>
      </c>
      <c r="E807" s="7"/>
      <c r="F807" s="7" t="s">
        <v>2187</v>
      </c>
      <c r="G807" s="7" t="s">
        <v>34</v>
      </c>
      <c r="H807" s="7" t="s">
        <v>1901</v>
      </c>
      <c r="I807" s="7" t="s">
        <v>2199</v>
      </c>
      <c r="J807" s="7" t="s">
        <v>216</v>
      </c>
      <c r="K807" s="7" t="s">
        <v>217</v>
      </c>
      <c r="L807" s="7" t="s">
        <v>5</v>
      </c>
      <c r="M807" s="13">
        <v>31396</v>
      </c>
      <c r="N807" s="13">
        <v>73050</v>
      </c>
      <c r="O807" s="7">
        <v>1</v>
      </c>
      <c r="P807" s="14">
        <v>0.35</v>
      </c>
      <c r="Q807" s="14">
        <v>0.4</v>
      </c>
      <c r="R807" s="15">
        <v>0.130463144</v>
      </c>
      <c r="S807" s="7" t="s">
        <v>39</v>
      </c>
      <c r="T807" s="7" t="s">
        <v>39</v>
      </c>
      <c r="U807" s="16" t="s">
        <v>39</v>
      </c>
      <c r="V807" s="16" t="s">
        <v>218</v>
      </c>
      <c r="W807" s="16" t="s">
        <v>911</v>
      </c>
      <c r="X807" s="17">
        <v>1</v>
      </c>
      <c r="Y807" s="84">
        <f t="shared" si="26"/>
        <v>73050</v>
      </c>
      <c r="Z807" s="75">
        <f>IF(IFERROR(MATCH(E807,CONV_CAISO_Gen_List!C:C,0),FALSE),1,0)</f>
        <v>0</v>
      </c>
      <c r="AA807" s="86">
        <f t="shared" si="27"/>
        <v>0.4</v>
      </c>
    </row>
    <row r="808" spans="2:27" x14ac:dyDescent="0.25">
      <c r="B808" s="7">
        <v>803</v>
      </c>
      <c r="C808" s="7" t="s">
        <v>2238</v>
      </c>
      <c r="D808" s="7" t="s">
        <v>2239</v>
      </c>
      <c r="E808" s="7"/>
      <c r="F808" s="7" t="s">
        <v>2187</v>
      </c>
      <c r="G808" s="7" t="s">
        <v>34</v>
      </c>
      <c r="H808" s="7" t="s">
        <v>1901</v>
      </c>
      <c r="I808" s="7" t="s">
        <v>2199</v>
      </c>
      <c r="J808" s="7" t="s">
        <v>216</v>
      </c>
      <c r="K808" s="7" t="s">
        <v>217</v>
      </c>
      <c r="L808" s="7" t="s">
        <v>5</v>
      </c>
      <c r="M808" s="13">
        <v>34437</v>
      </c>
      <c r="N808" s="13">
        <v>73050</v>
      </c>
      <c r="O808" s="7">
        <v>1</v>
      </c>
      <c r="P808" s="14">
        <v>1.5</v>
      </c>
      <c r="Q808" s="14">
        <v>19.71</v>
      </c>
      <c r="R808" s="15">
        <v>1.5</v>
      </c>
      <c r="S808" s="7" t="s">
        <v>39</v>
      </c>
      <c r="T808" s="7" t="s">
        <v>39</v>
      </c>
      <c r="U808" s="16" t="s">
        <v>39</v>
      </c>
      <c r="V808" s="16" t="s">
        <v>218</v>
      </c>
      <c r="W808" s="16" t="s">
        <v>911</v>
      </c>
      <c r="X808" s="17">
        <v>1</v>
      </c>
      <c r="Y808" s="84">
        <f t="shared" si="26"/>
        <v>73050</v>
      </c>
      <c r="Z808" s="75">
        <f>IF(IFERROR(MATCH(E808,CONV_CAISO_Gen_List!C:C,0),FALSE),1,0)</f>
        <v>0</v>
      </c>
      <c r="AA808" s="86">
        <f t="shared" si="27"/>
        <v>19.71</v>
      </c>
    </row>
    <row r="809" spans="2:27" x14ac:dyDescent="0.25">
      <c r="B809" s="7">
        <v>804</v>
      </c>
      <c r="C809" s="7" t="s">
        <v>2240</v>
      </c>
      <c r="D809" s="7" t="s">
        <v>2241</v>
      </c>
      <c r="E809" s="7" t="s">
        <v>2242</v>
      </c>
      <c r="F809" s="7" t="s">
        <v>2187</v>
      </c>
      <c r="G809" s="7" t="s">
        <v>34</v>
      </c>
      <c r="H809" s="7" t="s">
        <v>908</v>
      </c>
      <c r="I809" s="7" t="s">
        <v>1174</v>
      </c>
      <c r="J809" s="7" t="s">
        <v>619</v>
      </c>
      <c r="K809" s="7" t="s">
        <v>624</v>
      </c>
      <c r="L809" s="7" t="s">
        <v>5</v>
      </c>
      <c r="M809" s="13">
        <v>41852</v>
      </c>
      <c r="N809" s="13">
        <v>49156</v>
      </c>
      <c r="O809" s="7">
        <v>1</v>
      </c>
      <c r="P809" s="14">
        <v>125</v>
      </c>
      <c r="Q809" s="14">
        <v>270</v>
      </c>
      <c r="R809" s="15">
        <v>0.246575342</v>
      </c>
      <c r="S809" s="7" t="s">
        <v>39</v>
      </c>
      <c r="T809" s="7" t="s">
        <v>39</v>
      </c>
      <c r="U809" s="16" t="s">
        <v>39</v>
      </c>
      <c r="V809" s="16" t="s">
        <v>621</v>
      </c>
      <c r="W809" s="16" t="s">
        <v>911</v>
      </c>
      <c r="X809" s="17">
        <v>1</v>
      </c>
      <c r="Y809" s="84">
        <f t="shared" si="26"/>
        <v>73050</v>
      </c>
      <c r="Z809" s="75">
        <f>IF(IFERROR(MATCH(E809,CONV_CAISO_Gen_List!C:C,0),FALSE),1,0)</f>
        <v>1</v>
      </c>
      <c r="AA809" s="86">
        <f t="shared" si="27"/>
        <v>270</v>
      </c>
    </row>
    <row r="810" spans="2:27" x14ac:dyDescent="0.25">
      <c r="B810" s="7">
        <v>805</v>
      </c>
      <c r="C810" s="7" t="s">
        <v>2243</v>
      </c>
      <c r="D810" s="7" t="s">
        <v>2244</v>
      </c>
      <c r="E810" s="7" t="s">
        <v>2245</v>
      </c>
      <c r="F810" s="7" t="s">
        <v>2187</v>
      </c>
      <c r="G810" s="7" t="s">
        <v>34</v>
      </c>
      <c r="H810" s="7" t="s">
        <v>908</v>
      </c>
      <c r="I810" s="7" t="s">
        <v>1174</v>
      </c>
      <c r="J810" s="7" t="s">
        <v>619</v>
      </c>
      <c r="K810" s="7" t="s">
        <v>624</v>
      </c>
      <c r="L810" s="7" t="s">
        <v>5</v>
      </c>
      <c r="M810" s="13">
        <v>41866</v>
      </c>
      <c r="N810" s="13">
        <v>49170</v>
      </c>
      <c r="O810" s="7">
        <v>1</v>
      </c>
      <c r="P810" s="14">
        <v>45</v>
      </c>
      <c r="Q810" s="14">
        <v>137.19603470000001</v>
      </c>
      <c r="R810" s="15">
        <v>0.34803661800000002</v>
      </c>
      <c r="S810" s="7" t="s">
        <v>39</v>
      </c>
      <c r="T810" s="7" t="s">
        <v>39</v>
      </c>
      <c r="U810" s="16" t="s">
        <v>39</v>
      </c>
      <c r="V810" s="16" t="s">
        <v>621</v>
      </c>
      <c r="W810" s="16" t="s">
        <v>911</v>
      </c>
      <c r="X810" s="17">
        <v>1</v>
      </c>
      <c r="Y810" s="84">
        <f t="shared" si="26"/>
        <v>73050</v>
      </c>
      <c r="Z810" s="75">
        <f>IF(IFERROR(MATCH(E810,CONV_CAISO_Gen_List!C:C,0),FALSE),1,0)</f>
        <v>1</v>
      </c>
      <c r="AA810" s="86">
        <f t="shared" si="27"/>
        <v>137.19603470000001</v>
      </c>
    </row>
    <row r="811" spans="2:27" x14ac:dyDescent="0.25">
      <c r="B811" s="7">
        <v>806</v>
      </c>
      <c r="C811" s="7" t="s">
        <v>2246</v>
      </c>
      <c r="D811" s="7" t="s">
        <v>2247</v>
      </c>
      <c r="E811" s="7" t="s">
        <v>2248</v>
      </c>
      <c r="F811" s="7" t="s">
        <v>2187</v>
      </c>
      <c r="G811" s="7" t="s">
        <v>34</v>
      </c>
      <c r="H811" s="7" t="s">
        <v>908</v>
      </c>
      <c r="I811" s="7" t="s">
        <v>1174</v>
      </c>
      <c r="J811" s="7" t="s">
        <v>619</v>
      </c>
      <c r="K811" s="7" t="s">
        <v>620</v>
      </c>
      <c r="L811" s="7" t="s">
        <v>5</v>
      </c>
      <c r="M811" s="13">
        <v>41579</v>
      </c>
      <c r="N811" s="13">
        <v>50709</v>
      </c>
      <c r="O811" s="7">
        <v>1</v>
      </c>
      <c r="P811" s="14">
        <v>130</v>
      </c>
      <c r="Q811" s="14">
        <v>273</v>
      </c>
      <c r="R811" s="15">
        <v>0.23972602700000001</v>
      </c>
      <c r="S811" s="7" t="s">
        <v>39</v>
      </c>
      <c r="T811" s="7" t="s">
        <v>39</v>
      </c>
      <c r="U811" s="16" t="s">
        <v>39</v>
      </c>
      <c r="V811" s="16" t="s">
        <v>621</v>
      </c>
      <c r="W811" s="16" t="s">
        <v>911</v>
      </c>
      <c r="X811" s="17">
        <v>1</v>
      </c>
      <c r="Y811" s="84">
        <f t="shared" si="26"/>
        <v>73050</v>
      </c>
      <c r="Z811" s="75">
        <f>IF(IFERROR(MATCH(E811,CONV_CAISO_Gen_List!C:C,0),FALSE),1,0)</f>
        <v>1</v>
      </c>
      <c r="AA811" s="86">
        <f t="shared" si="27"/>
        <v>273</v>
      </c>
    </row>
    <row r="812" spans="2:27" x14ac:dyDescent="0.25">
      <c r="B812" s="7">
        <v>807</v>
      </c>
      <c r="C812" s="7" t="s">
        <v>2249</v>
      </c>
      <c r="D812" s="7" t="s">
        <v>2250</v>
      </c>
      <c r="E812" s="7" t="s">
        <v>2251</v>
      </c>
      <c r="F812" s="7" t="s">
        <v>2187</v>
      </c>
      <c r="G812" s="7" t="s">
        <v>34</v>
      </c>
      <c r="H812" s="7" t="s">
        <v>908</v>
      </c>
      <c r="I812" s="7" t="s">
        <v>1174</v>
      </c>
      <c r="J812" s="7" t="s">
        <v>619</v>
      </c>
      <c r="K812" s="7" t="s">
        <v>624</v>
      </c>
      <c r="L812" s="7" t="s">
        <v>5</v>
      </c>
      <c r="M812" s="13">
        <v>42555</v>
      </c>
      <c r="N812" s="13">
        <v>51685</v>
      </c>
      <c r="O812" s="7">
        <v>1</v>
      </c>
      <c r="P812" s="14">
        <v>150</v>
      </c>
      <c r="Q812" s="14">
        <v>356</v>
      </c>
      <c r="R812" s="15">
        <v>0.27092846300000001</v>
      </c>
      <c r="S812" s="7" t="s">
        <v>39</v>
      </c>
      <c r="T812" s="7" t="s">
        <v>39</v>
      </c>
      <c r="U812" s="16" t="s">
        <v>39</v>
      </c>
      <c r="V812" s="16" t="s">
        <v>621</v>
      </c>
      <c r="W812" s="16" t="s">
        <v>911</v>
      </c>
      <c r="X812" s="17">
        <v>1</v>
      </c>
      <c r="Y812" s="84">
        <f t="shared" si="26"/>
        <v>73050</v>
      </c>
      <c r="Z812" s="75">
        <f>IF(IFERROR(MATCH(E812,CONV_CAISO_Gen_List!C:C,0),FALSE),1,0)</f>
        <v>1</v>
      </c>
      <c r="AA812" s="86">
        <f t="shared" si="27"/>
        <v>356</v>
      </c>
    </row>
    <row r="813" spans="2:27" x14ac:dyDescent="0.25">
      <c r="B813" s="7">
        <v>808</v>
      </c>
      <c r="C813" s="7" t="s">
        <v>2252</v>
      </c>
      <c r="D813" s="7" t="s">
        <v>2253</v>
      </c>
      <c r="E813" s="7" t="s">
        <v>2254</v>
      </c>
      <c r="F813" s="7" t="s">
        <v>2187</v>
      </c>
      <c r="G813" s="7" t="s">
        <v>34</v>
      </c>
      <c r="H813" s="7" t="s">
        <v>1901</v>
      </c>
      <c r="I813" s="7" t="s">
        <v>2199</v>
      </c>
      <c r="J813" s="7" t="s">
        <v>619</v>
      </c>
      <c r="K813" s="7" t="s">
        <v>624</v>
      </c>
      <c r="L813" s="7" t="s">
        <v>5</v>
      </c>
      <c r="M813" s="13">
        <v>41317</v>
      </c>
      <c r="N813" s="13">
        <v>50447</v>
      </c>
      <c r="O813" s="7">
        <v>1</v>
      </c>
      <c r="P813" s="14">
        <v>26</v>
      </c>
      <c r="Q813" s="14">
        <v>59</v>
      </c>
      <c r="R813" s="15">
        <v>0.25904460800000001</v>
      </c>
      <c r="S813" s="7" t="s">
        <v>39</v>
      </c>
      <c r="T813" s="7" t="s">
        <v>39</v>
      </c>
      <c r="U813" s="16" t="s">
        <v>39</v>
      </c>
      <c r="V813" s="16" t="s">
        <v>621</v>
      </c>
      <c r="W813" s="16" t="s">
        <v>911</v>
      </c>
      <c r="X813" s="17">
        <v>1</v>
      </c>
      <c r="Y813" s="84">
        <f t="shared" si="26"/>
        <v>73050</v>
      </c>
      <c r="Z813" s="75">
        <f>IF(IFERROR(MATCH(E813,CONV_CAISO_Gen_List!C:C,0),FALSE),1,0)</f>
        <v>1</v>
      </c>
      <c r="AA813" s="86">
        <f t="shared" si="27"/>
        <v>59</v>
      </c>
    </row>
    <row r="814" spans="2:27" x14ac:dyDescent="0.25">
      <c r="B814" s="7">
        <v>809</v>
      </c>
      <c r="C814" s="7" t="s">
        <v>2255</v>
      </c>
      <c r="D814" s="7" t="s">
        <v>2256</v>
      </c>
      <c r="E814" s="7" t="s">
        <v>2257</v>
      </c>
      <c r="F814" s="7" t="s">
        <v>2187</v>
      </c>
      <c r="G814" s="7" t="s">
        <v>34</v>
      </c>
      <c r="H814" s="7" t="s">
        <v>1901</v>
      </c>
      <c r="I814" s="7" t="s">
        <v>1902</v>
      </c>
      <c r="J814" s="7" t="s">
        <v>619</v>
      </c>
      <c r="K814" s="7" t="s">
        <v>624</v>
      </c>
      <c r="L814" s="7" t="s">
        <v>5</v>
      </c>
      <c r="M814" s="13">
        <v>41969</v>
      </c>
      <c r="N814" s="13">
        <v>51099</v>
      </c>
      <c r="O814" s="7">
        <v>1</v>
      </c>
      <c r="P814" s="14">
        <v>6.3</v>
      </c>
      <c r="Q814" s="14">
        <v>13.3</v>
      </c>
      <c r="R814" s="15">
        <v>0.24099441899999999</v>
      </c>
      <c r="S814" s="7" t="s">
        <v>39</v>
      </c>
      <c r="T814" s="7" t="s">
        <v>39</v>
      </c>
      <c r="U814" s="16" t="s">
        <v>39</v>
      </c>
      <c r="V814" s="16" t="s">
        <v>621</v>
      </c>
      <c r="W814" s="16" t="s">
        <v>911</v>
      </c>
      <c r="X814" s="17">
        <v>1</v>
      </c>
      <c r="Y814" s="84">
        <f t="shared" si="26"/>
        <v>73050</v>
      </c>
      <c r="Z814" s="75">
        <f>IF(IFERROR(MATCH(E814,CONV_CAISO_Gen_List!C:C,0),FALSE),1,0)</f>
        <v>1</v>
      </c>
      <c r="AA814" s="86">
        <f t="shared" si="27"/>
        <v>13.3</v>
      </c>
    </row>
    <row r="815" spans="2:27" x14ac:dyDescent="0.25">
      <c r="B815" s="7">
        <v>810</v>
      </c>
      <c r="C815" s="7" t="s">
        <v>2258</v>
      </c>
      <c r="D815" s="7" t="s">
        <v>2259</v>
      </c>
      <c r="E815" s="7" t="s">
        <v>2260</v>
      </c>
      <c r="F815" s="7" t="s">
        <v>2187</v>
      </c>
      <c r="G815" s="7" t="s">
        <v>34</v>
      </c>
      <c r="H815" s="7" t="s">
        <v>908</v>
      </c>
      <c r="I815" s="7" t="s">
        <v>1174</v>
      </c>
      <c r="J815" s="7" t="s">
        <v>619</v>
      </c>
      <c r="K815" s="7" t="s">
        <v>620</v>
      </c>
      <c r="L815" s="7" t="s">
        <v>5</v>
      </c>
      <c r="M815" s="13">
        <v>41572</v>
      </c>
      <c r="N815" s="13">
        <v>48876</v>
      </c>
      <c r="O815" s="7">
        <v>1</v>
      </c>
      <c r="P815" s="14">
        <v>139</v>
      </c>
      <c r="Q815" s="14">
        <v>368.70207470000003</v>
      </c>
      <c r="R815" s="15">
        <v>0.30280056100000002</v>
      </c>
      <c r="S815" s="7" t="s">
        <v>39</v>
      </c>
      <c r="T815" s="7" t="s">
        <v>39</v>
      </c>
      <c r="U815" s="16" t="s">
        <v>39</v>
      </c>
      <c r="V815" s="16" t="s">
        <v>621</v>
      </c>
      <c r="W815" s="16" t="s">
        <v>911</v>
      </c>
      <c r="X815" s="17">
        <v>1</v>
      </c>
      <c r="Y815" s="84">
        <f t="shared" si="26"/>
        <v>73050</v>
      </c>
      <c r="Z815" s="75">
        <f>IF(IFERROR(MATCH(E815,CONV_CAISO_Gen_List!C:C,0),FALSE),1,0)</f>
        <v>1</v>
      </c>
      <c r="AA815" s="86">
        <f t="shared" si="27"/>
        <v>368.70207470000003</v>
      </c>
    </row>
    <row r="816" spans="2:27" x14ac:dyDescent="0.25">
      <c r="B816" s="7">
        <v>811</v>
      </c>
      <c r="C816" s="7" t="s">
        <v>2261</v>
      </c>
      <c r="D816" s="7" t="s">
        <v>2262</v>
      </c>
      <c r="E816" s="7" t="s">
        <v>2263</v>
      </c>
      <c r="F816" s="7" t="s">
        <v>2187</v>
      </c>
      <c r="G816" s="7" t="s">
        <v>34</v>
      </c>
      <c r="H816" s="7" t="s">
        <v>1901</v>
      </c>
      <c r="I816" s="7" t="s">
        <v>2199</v>
      </c>
      <c r="J816" s="7" t="s">
        <v>619</v>
      </c>
      <c r="K816" s="7" t="s">
        <v>624</v>
      </c>
      <c r="L816" s="7" t="s">
        <v>5</v>
      </c>
      <c r="M816" s="13">
        <v>41639</v>
      </c>
      <c r="N816" s="13">
        <v>50769</v>
      </c>
      <c r="O816" s="7">
        <v>1</v>
      </c>
      <c r="P816" s="14">
        <v>2</v>
      </c>
      <c r="Q816" s="14">
        <v>1.8</v>
      </c>
      <c r="R816" s="15">
        <v>0.102739726</v>
      </c>
      <c r="S816" s="7" t="s">
        <v>39</v>
      </c>
      <c r="T816" s="7" t="s">
        <v>39</v>
      </c>
      <c r="U816" s="16" t="s">
        <v>39</v>
      </c>
      <c r="V816" s="16" t="s">
        <v>621</v>
      </c>
      <c r="W816" s="16" t="s">
        <v>911</v>
      </c>
      <c r="X816" s="17">
        <v>1</v>
      </c>
      <c r="Y816" s="84">
        <f t="shared" si="26"/>
        <v>73050</v>
      </c>
      <c r="Z816" s="75">
        <f>IF(IFERROR(MATCH(E816,CONV_CAISO_Gen_List!C:C,0),FALSE),1,0)</f>
        <v>1</v>
      </c>
      <c r="AA816" s="86">
        <f t="shared" si="27"/>
        <v>1.8</v>
      </c>
    </row>
    <row r="817" spans="2:27" x14ac:dyDescent="0.25">
      <c r="B817" s="7">
        <v>812</v>
      </c>
      <c r="C817" s="7" t="s">
        <v>2264</v>
      </c>
      <c r="D817" s="7" t="s">
        <v>2265</v>
      </c>
      <c r="E817" s="7" t="s">
        <v>2266</v>
      </c>
      <c r="F817" s="7" t="s">
        <v>2187</v>
      </c>
      <c r="G817" s="7" t="s">
        <v>34</v>
      </c>
      <c r="H817" s="7" t="s">
        <v>1901</v>
      </c>
      <c r="I817" s="7" t="s">
        <v>2199</v>
      </c>
      <c r="J817" s="7" t="s">
        <v>619</v>
      </c>
      <c r="K817" s="7" t="s">
        <v>624</v>
      </c>
      <c r="L817" s="7" t="s">
        <v>5</v>
      </c>
      <c r="M817" s="13">
        <v>41639</v>
      </c>
      <c r="N817" s="13">
        <v>50769</v>
      </c>
      <c r="O817" s="7">
        <v>1</v>
      </c>
      <c r="P817" s="14">
        <v>5</v>
      </c>
      <c r="Q817" s="14">
        <v>1.8</v>
      </c>
      <c r="R817" s="15">
        <v>4.1095890000000003E-2</v>
      </c>
      <c r="S817" s="7" t="s">
        <v>39</v>
      </c>
      <c r="T817" s="7" t="s">
        <v>39</v>
      </c>
      <c r="U817" s="16" t="s">
        <v>39</v>
      </c>
      <c r="V817" s="16" t="s">
        <v>621</v>
      </c>
      <c r="W817" s="16" t="s">
        <v>911</v>
      </c>
      <c r="X817" s="17">
        <v>1</v>
      </c>
      <c r="Y817" s="84">
        <f t="shared" si="26"/>
        <v>73050</v>
      </c>
      <c r="Z817" s="75">
        <f>IF(IFERROR(MATCH(E817,CONV_CAISO_Gen_List!C:C,0),FALSE),1,0)</f>
        <v>1</v>
      </c>
      <c r="AA817" s="86">
        <f t="shared" si="27"/>
        <v>1.8</v>
      </c>
    </row>
    <row r="818" spans="2:27" x14ac:dyDescent="0.25">
      <c r="B818" s="7">
        <v>813</v>
      </c>
      <c r="C818" s="7" t="s">
        <v>2267</v>
      </c>
      <c r="D818" s="7" t="s">
        <v>2268</v>
      </c>
      <c r="E818" s="7"/>
      <c r="F818" s="7" t="s">
        <v>2187</v>
      </c>
      <c r="G818" s="7" t="s">
        <v>34</v>
      </c>
      <c r="H818" s="7" t="s">
        <v>1901</v>
      </c>
      <c r="I818" s="7" t="s">
        <v>2199</v>
      </c>
      <c r="J818" s="7" t="s">
        <v>619</v>
      </c>
      <c r="K818" s="7" t="s">
        <v>624</v>
      </c>
      <c r="L818" s="7" t="s">
        <v>5</v>
      </c>
      <c r="M818" s="13">
        <v>41639</v>
      </c>
      <c r="N818" s="13">
        <v>50769</v>
      </c>
      <c r="O818" s="7">
        <v>1</v>
      </c>
      <c r="P818" s="14">
        <v>2.5</v>
      </c>
      <c r="Q818" s="14">
        <v>1.7</v>
      </c>
      <c r="R818" s="15">
        <v>7.7625571000000004E-2</v>
      </c>
      <c r="S818" s="7" t="s">
        <v>39</v>
      </c>
      <c r="T818" s="7" t="s">
        <v>39</v>
      </c>
      <c r="U818" s="16" t="s">
        <v>39</v>
      </c>
      <c r="V818" s="16" t="s">
        <v>621</v>
      </c>
      <c r="W818" s="16" t="s">
        <v>911</v>
      </c>
      <c r="X818" s="17">
        <v>1</v>
      </c>
      <c r="Y818" s="84">
        <f t="shared" si="26"/>
        <v>73050</v>
      </c>
      <c r="Z818" s="75">
        <f>IF(IFERROR(MATCH(E818,CONV_CAISO_Gen_List!C:C,0),FALSE),1,0)</f>
        <v>0</v>
      </c>
      <c r="AA818" s="86">
        <f t="shared" si="27"/>
        <v>1.7</v>
      </c>
    </row>
    <row r="819" spans="2:27" x14ac:dyDescent="0.25">
      <c r="B819" s="7">
        <v>814</v>
      </c>
      <c r="C819" s="7" t="s">
        <v>2269</v>
      </c>
      <c r="D819" s="7" t="s">
        <v>2270</v>
      </c>
      <c r="E819" s="7" t="s">
        <v>2271</v>
      </c>
      <c r="F819" s="7" t="s">
        <v>2187</v>
      </c>
      <c r="G819" s="7" t="s">
        <v>34</v>
      </c>
      <c r="H819" s="7" t="s">
        <v>1901</v>
      </c>
      <c r="I819" s="7" t="s">
        <v>2199</v>
      </c>
      <c r="J819" s="7" t="s">
        <v>619</v>
      </c>
      <c r="K819" s="7" t="s">
        <v>624</v>
      </c>
      <c r="L819" s="7" t="s">
        <v>5</v>
      </c>
      <c r="M819" s="13">
        <v>41639</v>
      </c>
      <c r="N819" s="13">
        <v>50769</v>
      </c>
      <c r="O819" s="7">
        <v>1</v>
      </c>
      <c r="P819" s="14">
        <v>5</v>
      </c>
      <c r="Q819" s="14">
        <v>1.7</v>
      </c>
      <c r="R819" s="15">
        <v>3.8812785000000002E-2</v>
      </c>
      <c r="S819" s="7" t="s">
        <v>39</v>
      </c>
      <c r="T819" s="7" t="s">
        <v>39</v>
      </c>
      <c r="U819" s="16" t="s">
        <v>39</v>
      </c>
      <c r="V819" s="16" t="s">
        <v>621</v>
      </c>
      <c r="W819" s="16" t="s">
        <v>911</v>
      </c>
      <c r="X819" s="17">
        <v>1</v>
      </c>
      <c r="Y819" s="84">
        <f t="shared" si="26"/>
        <v>73050</v>
      </c>
      <c r="Z819" s="75">
        <f>IF(IFERROR(MATCH(E819,CONV_CAISO_Gen_List!C:C,0),FALSE),1,0)</f>
        <v>1</v>
      </c>
      <c r="AA819" s="86">
        <f t="shared" si="27"/>
        <v>1.7</v>
      </c>
    </row>
    <row r="820" spans="2:27" x14ac:dyDescent="0.25">
      <c r="B820" s="7">
        <v>815</v>
      </c>
      <c r="C820" s="7" t="s">
        <v>2272</v>
      </c>
      <c r="D820" s="7" t="s">
        <v>2273</v>
      </c>
      <c r="E820" s="7"/>
      <c r="F820" s="7" t="s">
        <v>2187</v>
      </c>
      <c r="G820" s="7" t="s">
        <v>34</v>
      </c>
      <c r="H820" s="7" t="s">
        <v>908</v>
      </c>
      <c r="I820" s="7" t="s">
        <v>1174</v>
      </c>
      <c r="J820" s="7" t="s">
        <v>619</v>
      </c>
      <c r="K820" s="7" t="s">
        <v>624</v>
      </c>
      <c r="L820" s="7" t="s">
        <v>7</v>
      </c>
      <c r="M820" s="13">
        <v>42549</v>
      </c>
      <c r="N820" s="13">
        <v>51679</v>
      </c>
      <c r="O820" s="7">
        <v>1</v>
      </c>
      <c r="P820" s="14">
        <v>45</v>
      </c>
      <c r="Q820" s="14">
        <v>113</v>
      </c>
      <c r="R820" s="15">
        <v>0.28665652000000003</v>
      </c>
      <c r="S820" s="7" t="s">
        <v>39</v>
      </c>
      <c r="T820" s="7" t="s">
        <v>39</v>
      </c>
      <c r="U820" s="16" t="s">
        <v>39</v>
      </c>
      <c r="V820" s="16" t="s">
        <v>621</v>
      </c>
      <c r="W820" s="16" t="s">
        <v>911</v>
      </c>
      <c r="X820" s="17">
        <v>0.84</v>
      </c>
      <c r="Y820" s="84">
        <f t="shared" si="26"/>
        <v>73050</v>
      </c>
      <c r="Z820" s="75">
        <f>IF(IFERROR(MATCH(E820,CONV_CAISO_Gen_List!C:C,0),FALSE),1,0)</f>
        <v>0</v>
      </c>
      <c r="AA820" s="86">
        <f t="shared" si="27"/>
        <v>94.92</v>
      </c>
    </row>
    <row r="821" spans="2:27" x14ac:dyDescent="0.25">
      <c r="B821" s="7">
        <v>816</v>
      </c>
      <c r="C821" s="7" t="s">
        <v>2274</v>
      </c>
      <c r="D821" s="7" t="s">
        <v>2275</v>
      </c>
      <c r="E821" s="7" t="s">
        <v>2276</v>
      </c>
      <c r="F821" s="7" t="s">
        <v>2187</v>
      </c>
      <c r="G821" s="7" t="s">
        <v>761</v>
      </c>
      <c r="H821" s="7" t="s">
        <v>762</v>
      </c>
      <c r="I821" s="7" t="s">
        <v>763</v>
      </c>
      <c r="J821" s="7" t="s">
        <v>619</v>
      </c>
      <c r="K821" s="7" t="s">
        <v>624</v>
      </c>
      <c r="L821" s="7" t="s">
        <v>5</v>
      </c>
      <c r="M821" s="13">
        <v>41583</v>
      </c>
      <c r="N821" s="13">
        <v>50713</v>
      </c>
      <c r="O821" s="7">
        <v>1</v>
      </c>
      <c r="P821" s="14">
        <v>127</v>
      </c>
      <c r="Q821" s="14">
        <v>359.90190469999999</v>
      </c>
      <c r="R821" s="15">
        <v>0.32350151399999999</v>
      </c>
      <c r="S821" s="7" t="s">
        <v>2277</v>
      </c>
      <c r="T821" s="7" t="s">
        <v>39</v>
      </c>
      <c r="U821" s="16" t="s">
        <v>2278</v>
      </c>
      <c r="V821" s="16" t="s">
        <v>621</v>
      </c>
      <c r="W821" s="16" t="s">
        <v>764</v>
      </c>
      <c r="X821" s="17">
        <v>1</v>
      </c>
      <c r="Y821" s="84">
        <f t="shared" si="26"/>
        <v>73050</v>
      </c>
      <c r="Z821" s="75">
        <f>IF(IFERROR(MATCH(E821,CONV_CAISO_Gen_List!C:C,0),FALSE),1,0)</f>
        <v>0</v>
      </c>
      <c r="AA821" s="86">
        <f t="shared" si="27"/>
        <v>359.90190469999999</v>
      </c>
    </row>
    <row r="822" spans="2:27" x14ac:dyDescent="0.25">
      <c r="B822" s="7">
        <v>817</v>
      </c>
      <c r="C822" s="7" t="s">
        <v>2279</v>
      </c>
      <c r="D822" s="7" t="s">
        <v>2280</v>
      </c>
      <c r="E822" s="7" t="s">
        <v>2281</v>
      </c>
      <c r="F822" s="7" t="s">
        <v>2187</v>
      </c>
      <c r="G822" s="7" t="s">
        <v>34</v>
      </c>
      <c r="H822" s="7" t="s">
        <v>83</v>
      </c>
      <c r="I822" s="7" t="s">
        <v>95</v>
      </c>
      <c r="J822" s="7" t="s">
        <v>619</v>
      </c>
      <c r="K822" s="7" t="s">
        <v>620</v>
      </c>
      <c r="L822" s="7" t="s">
        <v>5</v>
      </c>
      <c r="M822" s="13">
        <v>41605</v>
      </c>
      <c r="N822" s="13">
        <v>50735</v>
      </c>
      <c r="O822" s="7">
        <v>1</v>
      </c>
      <c r="P822" s="14">
        <v>109.4</v>
      </c>
      <c r="Q822" s="14">
        <v>253.5</v>
      </c>
      <c r="R822" s="15">
        <v>0.26451879499999997</v>
      </c>
      <c r="S822" s="7" t="s">
        <v>39</v>
      </c>
      <c r="T822" s="7" t="s">
        <v>39</v>
      </c>
      <c r="U822" s="16" t="s">
        <v>39</v>
      </c>
      <c r="V822" s="16" t="s">
        <v>621</v>
      </c>
      <c r="W822" s="16" t="s">
        <v>95</v>
      </c>
      <c r="X822" s="17">
        <v>1</v>
      </c>
      <c r="Y822" s="84">
        <f t="shared" si="26"/>
        <v>73050</v>
      </c>
      <c r="Z822" s="75">
        <f>IF(IFERROR(MATCH(E822,CONV_CAISO_Gen_List!C:C,0),FALSE),1,0)</f>
        <v>1</v>
      </c>
      <c r="AA822" s="86">
        <f t="shared" si="27"/>
        <v>253.5</v>
      </c>
    </row>
    <row r="823" spans="2:27" x14ac:dyDescent="0.25">
      <c r="B823" s="7">
        <v>818</v>
      </c>
      <c r="C823" s="7" t="s">
        <v>2282</v>
      </c>
      <c r="D823" s="7" t="s">
        <v>2283</v>
      </c>
      <c r="E823" s="7" t="s">
        <v>2284</v>
      </c>
      <c r="F823" s="7" t="s">
        <v>2187</v>
      </c>
      <c r="G823" s="7" t="s">
        <v>34</v>
      </c>
      <c r="H823" s="7" t="s">
        <v>908</v>
      </c>
      <c r="I823" s="7" t="s">
        <v>1174</v>
      </c>
      <c r="J823" s="7" t="s">
        <v>619</v>
      </c>
      <c r="K823" s="7" t="s">
        <v>624</v>
      </c>
      <c r="L823" s="7" t="s">
        <v>5</v>
      </c>
      <c r="M823" s="13">
        <v>41968</v>
      </c>
      <c r="N823" s="13">
        <v>51098</v>
      </c>
      <c r="O823" s="7">
        <v>1</v>
      </c>
      <c r="P823" s="14">
        <v>50</v>
      </c>
      <c r="Q823" s="14">
        <v>141.965238</v>
      </c>
      <c r="R823" s="15">
        <v>0.32412154799999998</v>
      </c>
      <c r="S823" s="7" t="s">
        <v>39</v>
      </c>
      <c r="T823" s="7" t="s">
        <v>39</v>
      </c>
      <c r="U823" s="16" t="s">
        <v>39</v>
      </c>
      <c r="V823" s="16" t="s">
        <v>621</v>
      </c>
      <c r="W823" s="16" t="s">
        <v>911</v>
      </c>
      <c r="X823" s="17">
        <v>1</v>
      </c>
      <c r="Y823" s="84">
        <f t="shared" si="26"/>
        <v>73050</v>
      </c>
      <c r="Z823" s="75">
        <f>IF(IFERROR(MATCH(E823,CONV_CAISO_Gen_List!C:C,0),FALSE),1,0)</f>
        <v>0</v>
      </c>
      <c r="AA823" s="86">
        <f t="shared" si="27"/>
        <v>141.965238</v>
      </c>
    </row>
    <row r="824" spans="2:27" x14ac:dyDescent="0.25">
      <c r="B824" s="7">
        <v>819</v>
      </c>
      <c r="C824" s="7" t="s">
        <v>2282</v>
      </c>
      <c r="D824" s="7" t="s">
        <v>2283</v>
      </c>
      <c r="E824" s="7" t="s">
        <v>2285</v>
      </c>
      <c r="F824" s="7" t="s">
        <v>2187</v>
      </c>
      <c r="G824" s="7" t="s">
        <v>34</v>
      </c>
      <c r="H824" s="7" t="s">
        <v>908</v>
      </c>
      <c r="I824" s="7" t="s">
        <v>1174</v>
      </c>
      <c r="J824" s="7" t="s">
        <v>619</v>
      </c>
      <c r="K824" s="7" t="s">
        <v>624</v>
      </c>
      <c r="L824" s="7" t="s">
        <v>5</v>
      </c>
      <c r="M824" s="13">
        <v>41968</v>
      </c>
      <c r="N824" s="13">
        <v>51098</v>
      </c>
      <c r="O824" s="7">
        <v>1</v>
      </c>
      <c r="P824" s="14">
        <v>50</v>
      </c>
      <c r="Q824" s="14">
        <v>141.965238</v>
      </c>
      <c r="R824" s="15">
        <v>0.32412154799999998</v>
      </c>
      <c r="S824" s="7" t="s">
        <v>39</v>
      </c>
      <c r="T824" s="7" t="s">
        <v>39</v>
      </c>
      <c r="U824" s="16" t="s">
        <v>39</v>
      </c>
      <c r="V824" s="16" t="s">
        <v>621</v>
      </c>
      <c r="W824" s="16" t="s">
        <v>911</v>
      </c>
      <c r="X824" s="17">
        <v>1</v>
      </c>
      <c r="Y824" s="84">
        <f t="shared" si="26"/>
        <v>73050</v>
      </c>
      <c r="Z824" s="75">
        <f>IF(IFERROR(MATCH(E824,CONV_CAISO_Gen_List!C:C,0),FALSE),1,0)</f>
        <v>0</v>
      </c>
      <c r="AA824" s="86">
        <f t="shared" si="27"/>
        <v>141.965238</v>
      </c>
    </row>
    <row r="825" spans="2:27" x14ac:dyDescent="0.25">
      <c r="B825" s="7">
        <v>820</v>
      </c>
      <c r="C825" s="7" t="s">
        <v>2282</v>
      </c>
      <c r="D825" s="7" t="s">
        <v>2283</v>
      </c>
      <c r="E825" s="7" t="s">
        <v>2286</v>
      </c>
      <c r="F825" s="7" t="s">
        <v>2187</v>
      </c>
      <c r="G825" s="7" t="s">
        <v>34</v>
      </c>
      <c r="H825" s="7" t="s">
        <v>908</v>
      </c>
      <c r="I825" s="7" t="s">
        <v>1174</v>
      </c>
      <c r="J825" s="7" t="s">
        <v>619</v>
      </c>
      <c r="K825" s="7" t="s">
        <v>624</v>
      </c>
      <c r="L825" s="7" t="s">
        <v>5</v>
      </c>
      <c r="M825" s="13">
        <v>41968</v>
      </c>
      <c r="N825" s="13">
        <v>51098</v>
      </c>
      <c r="O825" s="7">
        <v>1</v>
      </c>
      <c r="P825" s="14">
        <v>50</v>
      </c>
      <c r="Q825" s="14">
        <v>141.965238</v>
      </c>
      <c r="R825" s="15">
        <v>0.32412154799999998</v>
      </c>
      <c r="S825" s="7" t="s">
        <v>39</v>
      </c>
      <c r="T825" s="7" t="s">
        <v>39</v>
      </c>
      <c r="U825" s="16" t="s">
        <v>39</v>
      </c>
      <c r="V825" s="16" t="s">
        <v>621</v>
      </c>
      <c r="W825" s="16" t="s">
        <v>911</v>
      </c>
      <c r="X825" s="17">
        <v>1</v>
      </c>
      <c r="Y825" s="84">
        <f t="shared" si="26"/>
        <v>73050</v>
      </c>
      <c r="Z825" s="75">
        <f>IF(IFERROR(MATCH(E825,CONV_CAISO_Gen_List!C:C,0),FALSE),1,0)</f>
        <v>0</v>
      </c>
      <c r="AA825" s="86">
        <f t="shared" si="27"/>
        <v>141.965238</v>
      </c>
    </row>
    <row r="826" spans="2:27" x14ac:dyDescent="0.25">
      <c r="B826" s="7">
        <v>821</v>
      </c>
      <c r="C826" s="7" t="s">
        <v>2287</v>
      </c>
      <c r="D826" s="7" t="s">
        <v>2288</v>
      </c>
      <c r="E826" s="7" t="s">
        <v>2289</v>
      </c>
      <c r="F826" s="7" t="s">
        <v>2187</v>
      </c>
      <c r="G826" s="7" t="s">
        <v>34</v>
      </c>
      <c r="H826" s="7" t="s">
        <v>908</v>
      </c>
      <c r="I826" s="7" t="s">
        <v>1174</v>
      </c>
      <c r="J826" s="7" t="s">
        <v>619</v>
      </c>
      <c r="K826" s="7" t="s">
        <v>624</v>
      </c>
      <c r="L826" s="7" t="s">
        <v>5</v>
      </c>
      <c r="M826" s="13">
        <v>41557</v>
      </c>
      <c r="N826" s="13">
        <v>50687</v>
      </c>
      <c r="O826" s="7">
        <v>1</v>
      </c>
      <c r="P826" s="14">
        <v>200</v>
      </c>
      <c r="Q826" s="14">
        <v>495.274</v>
      </c>
      <c r="R826" s="15">
        <v>0.28269063900000002</v>
      </c>
      <c r="S826" s="7" t="s">
        <v>39</v>
      </c>
      <c r="T826" s="7" t="s">
        <v>39</v>
      </c>
      <c r="U826" s="16" t="s">
        <v>39</v>
      </c>
      <c r="V826" s="16" t="s">
        <v>621</v>
      </c>
      <c r="W826" s="16" t="s">
        <v>911</v>
      </c>
      <c r="X826" s="17">
        <v>1</v>
      </c>
      <c r="Y826" s="84">
        <f t="shared" si="26"/>
        <v>73050</v>
      </c>
      <c r="Z826" s="75">
        <f>IF(IFERROR(MATCH(E826,CONV_CAISO_Gen_List!C:C,0),FALSE),1,0)</f>
        <v>1</v>
      </c>
      <c r="AA826" s="86">
        <f t="shared" si="27"/>
        <v>495.274</v>
      </c>
    </row>
    <row r="827" spans="2:27" x14ac:dyDescent="0.25">
      <c r="B827" s="7">
        <v>822</v>
      </c>
      <c r="C827" s="7" t="s">
        <v>2290</v>
      </c>
      <c r="D827" s="7" t="s">
        <v>2291</v>
      </c>
      <c r="E827" s="7"/>
      <c r="F827" s="7" t="s">
        <v>2187</v>
      </c>
      <c r="G827" s="7" t="s">
        <v>34</v>
      </c>
      <c r="H827" s="7" t="s">
        <v>1901</v>
      </c>
      <c r="I827" s="7" t="s">
        <v>2292</v>
      </c>
      <c r="J827" s="7" t="s">
        <v>619</v>
      </c>
      <c r="K827" s="7" t="s">
        <v>620</v>
      </c>
      <c r="L827" s="7" t="s">
        <v>7</v>
      </c>
      <c r="M827" s="13">
        <v>42643</v>
      </c>
      <c r="N827" s="13">
        <v>51773</v>
      </c>
      <c r="O827" s="7">
        <v>1</v>
      </c>
      <c r="P827" s="14">
        <v>17</v>
      </c>
      <c r="Q827" s="14">
        <v>30</v>
      </c>
      <c r="R827" s="15">
        <v>0.20145044300000001</v>
      </c>
      <c r="S827" s="7" t="s">
        <v>39</v>
      </c>
      <c r="T827" s="7" t="s">
        <v>39</v>
      </c>
      <c r="U827" s="16" t="s">
        <v>39</v>
      </c>
      <c r="V827" s="16" t="s">
        <v>621</v>
      </c>
      <c r="W827" s="16" t="s">
        <v>41</v>
      </c>
      <c r="X827" s="17">
        <v>0.84</v>
      </c>
      <c r="Y827" s="84">
        <f t="shared" si="26"/>
        <v>73050</v>
      </c>
      <c r="Z827" s="75">
        <f>IF(IFERROR(MATCH(E827,CONV_CAISO_Gen_List!C:C,0),FALSE),1,0)</f>
        <v>0</v>
      </c>
      <c r="AA827" s="86">
        <f t="shared" si="27"/>
        <v>25.2</v>
      </c>
    </row>
    <row r="828" spans="2:27" x14ac:dyDescent="0.25">
      <c r="B828" s="7">
        <v>823</v>
      </c>
      <c r="C828" s="7" t="s">
        <v>2293</v>
      </c>
      <c r="D828" s="7" t="s">
        <v>2294</v>
      </c>
      <c r="E828" s="7" t="s">
        <v>2295</v>
      </c>
      <c r="F828" s="7" t="s">
        <v>2187</v>
      </c>
      <c r="G828" s="7" t="s">
        <v>34</v>
      </c>
      <c r="H828" s="7" t="s">
        <v>715</v>
      </c>
      <c r="I828" s="7" t="s">
        <v>2296</v>
      </c>
      <c r="J828" s="7" t="s">
        <v>619</v>
      </c>
      <c r="K828" s="7" t="s">
        <v>624</v>
      </c>
      <c r="L828" s="7" t="s">
        <v>5</v>
      </c>
      <c r="M828" s="13">
        <v>41632</v>
      </c>
      <c r="N828" s="13">
        <v>48936</v>
      </c>
      <c r="O828" s="7">
        <v>1</v>
      </c>
      <c r="P828" s="14">
        <v>18.399999999999999</v>
      </c>
      <c r="Q828" s="14">
        <v>55</v>
      </c>
      <c r="R828" s="15">
        <v>0.34122493500000001</v>
      </c>
      <c r="S828" s="7" t="s">
        <v>39</v>
      </c>
      <c r="T828" s="7" t="s">
        <v>39</v>
      </c>
      <c r="U828" s="16" t="s">
        <v>39</v>
      </c>
      <c r="V828" s="16" t="s">
        <v>621</v>
      </c>
      <c r="W828" s="16" t="s">
        <v>1488</v>
      </c>
      <c r="X828" s="17">
        <v>1</v>
      </c>
      <c r="Y828" s="84">
        <f t="shared" si="26"/>
        <v>73050</v>
      </c>
      <c r="Z828" s="75">
        <f>IF(IFERROR(MATCH(E828,CONV_CAISO_Gen_List!C:C,0),FALSE),1,0)</f>
        <v>1</v>
      </c>
      <c r="AA828" s="86">
        <f t="shared" si="27"/>
        <v>55</v>
      </c>
    </row>
    <row r="829" spans="2:27" x14ac:dyDescent="0.25">
      <c r="B829" s="7">
        <v>824</v>
      </c>
      <c r="C829" s="7" t="s">
        <v>2297</v>
      </c>
      <c r="D829" s="7" t="s">
        <v>2298</v>
      </c>
      <c r="E829" s="7" t="s">
        <v>2299</v>
      </c>
      <c r="F829" s="7" t="s">
        <v>2187</v>
      </c>
      <c r="G829" s="7" t="s">
        <v>34</v>
      </c>
      <c r="H829" s="7" t="s">
        <v>908</v>
      </c>
      <c r="I829" s="7" t="s">
        <v>909</v>
      </c>
      <c r="J829" s="7" t="s">
        <v>619</v>
      </c>
      <c r="K829" s="7" t="s">
        <v>624</v>
      </c>
      <c r="L829" s="7" t="s">
        <v>5</v>
      </c>
      <c r="M829" s="13">
        <v>42421</v>
      </c>
      <c r="N829" s="13">
        <v>49725</v>
      </c>
      <c r="O829" s="7">
        <v>1</v>
      </c>
      <c r="P829" s="14">
        <v>20</v>
      </c>
      <c r="Q829" s="14">
        <v>48</v>
      </c>
      <c r="R829" s="15">
        <v>0.27397260299999998</v>
      </c>
      <c r="S829" s="7" t="s">
        <v>39</v>
      </c>
      <c r="T829" s="7" t="s">
        <v>39</v>
      </c>
      <c r="U829" s="16" t="s">
        <v>39</v>
      </c>
      <c r="V829" s="16" t="s">
        <v>621</v>
      </c>
      <c r="W829" s="16" t="s">
        <v>911</v>
      </c>
      <c r="X829" s="17">
        <v>1</v>
      </c>
      <c r="Y829" s="84">
        <f t="shared" si="26"/>
        <v>73050</v>
      </c>
      <c r="Z829" s="75">
        <f>IF(IFERROR(MATCH(E829,CONV_CAISO_Gen_List!C:C,0),FALSE),1,0)</f>
        <v>0</v>
      </c>
      <c r="AA829" s="86">
        <f t="shared" si="27"/>
        <v>48</v>
      </c>
    </row>
    <row r="830" spans="2:27" x14ac:dyDescent="0.25">
      <c r="B830" s="7">
        <v>825</v>
      </c>
      <c r="C830" s="7" t="s">
        <v>2300</v>
      </c>
      <c r="D830" s="7" t="s">
        <v>2301</v>
      </c>
      <c r="E830" s="7" t="s">
        <v>2302</v>
      </c>
      <c r="F830" s="7" t="s">
        <v>2187</v>
      </c>
      <c r="G830" s="7" t="s">
        <v>34</v>
      </c>
      <c r="H830" s="7" t="s">
        <v>908</v>
      </c>
      <c r="I830" s="7" t="s">
        <v>909</v>
      </c>
      <c r="J830" s="7" t="s">
        <v>619</v>
      </c>
      <c r="K830" s="7" t="s">
        <v>624</v>
      </c>
      <c r="L830" s="7" t="s">
        <v>5</v>
      </c>
      <c r="M830" s="13">
        <v>42421</v>
      </c>
      <c r="N830" s="13">
        <v>49725</v>
      </c>
      <c r="O830" s="7">
        <v>1</v>
      </c>
      <c r="P830" s="14">
        <v>20</v>
      </c>
      <c r="Q830" s="14">
        <v>59</v>
      </c>
      <c r="R830" s="15">
        <v>0.33675799099999998</v>
      </c>
      <c r="S830" s="7" t="s">
        <v>910</v>
      </c>
      <c r="T830" s="7" t="s">
        <v>39</v>
      </c>
      <c r="U830" s="16" t="s">
        <v>910</v>
      </c>
      <c r="V830" s="16" t="s">
        <v>621</v>
      </c>
      <c r="W830" s="16" t="s">
        <v>911</v>
      </c>
      <c r="X830" s="17">
        <v>1</v>
      </c>
      <c r="Y830" s="84">
        <f t="shared" si="26"/>
        <v>73050</v>
      </c>
      <c r="Z830" s="75">
        <f>IF(IFERROR(MATCH(E830,CONV_CAISO_Gen_List!C:C,0),FALSE),1,0)</f>
        <v>0</v>
      </c>
      <c r="AA830" s="86">
        <f t="shared" si="27"/>
        <v>59</v>
      </c>
    </row>
    <row r="831" spans="2:27" x14ac:dyDescent="0.25">
      <c r="B831" s="7">
        <v>826</v>
      </c>
      <c r="C831" s="7" t="s">
        <v>2303</v>
      </c>
      <c r="D831" s="7" t="s">
        <v>2304</v>
      </c>
      <c r="E831" s="7" t="s">
        <v>2305</v>
      </c>
      <c r="F831" s="7" t="s">
        <v>2187</v>
      </c>
      <c r="G831" s="7" t="s">
        <v>34</v>
      </c>
      <c r="H831" s="7" t="s">
        <v>83</v>
      </c>
      <c r="I831" s="7" t="s">
        <v>1209</v>
      </c>
      <c r="J831" s="7" t="s">
        <v>619</v>
      </c>
      <c r="K831" s="7" t="s">
        <v>624</v>
      </c>
      <c r="L831" s="7" t="s">
        <v>5</v>
      </c>
      <c r="M831" s="13">
        <v>42355</v>
      </c>
      <c r="N831" s="13">
        <v>47833</v>
      </c>
      <c r="O831" s="7">
        <v>1</v>
      </c>
      <c r="P831" s="14">
        <v>20</v>
      </c>
      <c r="Q831" s="14">
        <v>57.55</v>
      </c>
      <c r="R831" s="15">
        <v>0.328481735</v>
      </c>
      <c r="S831" s="7" t="s">
        <v>39</v>
      </c>
      <c r="T831" s="7" t="s">
        <v>39</v>
      </c>
      <c r="U831" s="16" t="s">
        <v>39</v>
      </c>
      <c r="V831" s="16" t="s">
        <v>621</v>
      </c>
      <c r="W831" s="16" t="s">
        <v>292</v>
      </c>
      <c r="X831" s="17">
        <v>1</v>
      </c>
      <c r="Y831" s="84">
        <f t="shared" si="26"/>
        <v>73050</v>
      </c>
      <c r="Z831" s="75">
        <f>IF(IFERROR(MATCH(E831,CONV_CAISO_Gen_List!C:C,0),FALSE),1,0)</f>
        <v>1</v>
      </c>
      <c r="AA831" s="86">
        <f t="shared" si="27"/>
        <v>57.55</v>
      </c>
    </row>
    <row r="832" spans="2:27" x14ac:dyDescent="0.25">
      <c r="B832" s="7">
        <v>827</v>
      </c>
      <c r="C832" s="7" t="s">
        <v>2306</v>
      </c>
      <c r="D832" s="7" t="s">
        <v>2307</v>
      </c>
      <c r="E832" s="7"/>
      <c r="F832" s="7" t="s">
        <v>2187</v>
      </c>
      <c r="G832" s="7" t="s">
        <v>34</v>
      </c>
      <c r="H832" s="7" t="s">
        <v>1901</v>
      </c>
      <c r="I832" s="7" t="s">
        <v>1902</v>
      </c>
      <c r="J832" s="7" t="s">
        <v>619</v>
      </c>
      <c r="K832" s="7" t="s">
        <v>1387</v>
      </c>
      <c r="L832" s="7" t="s">
        <v>7</v>
      </c>
      <c r="M832" s="13">
        <v>41965</v>
      </c>
      <c r="N832" s="13">
        <v>49269</v>
      </c>
      <c r="O832" s="7">
        <v>1</v>
      </c>
      <c r="P832" s="14">
        <v>1.5</v>
      </c>
      <c r="Q832" s="14">
        <v>3.3479999999999999</v>
      </c>
      <c r="R832" s="15">
        <v>0.254794521</v>
      </c>
      <c r="S832" s="7" t="s">
        <v>39</v>
      </c>
      <c r="T832" s="7" t="s">
        <v>39</v>
      </c>
      <c r="U832" s="16" t="s">
        <v>39</v>
      </c>
      <c r="V832" s="16" t="s">
        <v>621</v>
      </c>
      <c r="W832" s="16" t="s">
        <v>911</v>
      </c>
      <c r="X832" s="17">
        <v>0.84</v>
      </c>
      <c r="Y832" s="84">
        <f t="shared" si="26"/>
        <v>73050</v>
      </c>
      <c r="Z832" s="75">
        <f>IF(IFERROR(MATCH(E832,CONV_CAISO_Gen_List!C:C,0),FALSE),1,0)</f>
        <v>0</v>
      </c>
      <c r="AA832" s="86">
        <f t="shared" si="27"/>
        <v>2.8123199999999997</v>
      </c>
    </row>
    <row r="833" spans="2:27" x14ac:dyDescent="0.25">
      <c r="B833" s="7">
        <v>828</v>
      </c>
      <c r="C833" s="7" t="s">
        <v>2308</v>
      </c>
      <c r="D833" s="7" t="s">
        <v>2309</v>
      </c>
      <c r="E833" s="7"/>
      <c r="F833" s="7" t="s">
        <v>2187</v>
      </c>
      <c r="G833" s="7" t="s">
        <v>34</v>
      </c>
      <c r="H833" s="7" t="s">
        <v>1901</v>
      </c>
      <c r="I833" s="7" t="s">
        <v>1902</v>
      </c>
      <c r="J833" s="7" t="s">
        <v>619</v>
      </c>
      <c r="K833" s="7" t="s">
        <v>620</v>
      </c>
      <c r="L833" s="7" t="s">
        <v>7</v>
      </c>
      <c r="M833" s="13">
        <v>41965</v>
      </c>
      <c r="N833" s="13">
        <v>49269</v>
      </c>
      <c r="O833" s="7">
        <v>1</v>
      </c>
      <c r="P833" s="14">
        <v>1.5</v>
      </c>
      <c r="Q833" s="14">
        <v>3.35</v>
      </c>
      <c r="R833" s="15">
        <v>0.25494672800000001</v>
      </c>
      <c r="S833" s="7" t="s">
        <v>39</v>
      </c>
      <c r="T833" s="7" t="s">
        <v>39</v>
      </c>
      <c r="U833" s="16" t="s">
        <v>39</v>
      </c>
      <c r="V833" s="16" t="s">
        <v>621</v>
      </c>
      <c r="W833" s="16" t="s">
        <v>911</v>
      </c>
      <c r="X833" s="17">
        <v>0.84</v>
      </c>
      <c r="Y833" s="84">
        <f t="shared" si="26"/>
        <v>73050</v>
      </c>
      <c r="Z833" s="75">
        <f>IF(IFERROR(MATCH(E833,CONV_CAISO_Gen_List!C:C,0),FALSE),1,0)</f>
        <v>0</v>
      </c>
      <c r="AA833" s="86">
        <f t="shared" si="27"/>
        <v>2.8140000000000001</v>
      </c>
    </row>
    <row r="834" spans="2:27" x14ac:dyDescent="0.25">
      <c r="B834" s="7">
        <v>829</v>
      </c>
      <c r="C834" s="7" t="s">
        <v>2310</v>
      </c>
      <c r="D834" s="7" t="s">
        <v>2311</v>
      </c>
      <c r="E834" s="7"/>
      <c r="F834" s="7" t="s">
        <v>2187</v>
      </c>
      <c r="G834" s="7" t="s">
        <v>34</v>
      </c>
      <c r="H834" s="7" t="s">
        <v>1901</v>
      </c>
      <c r="I834" s="7" t="s">
        <v>1902</v>
      </c>
      <c r="J834" s="7" t="s">
        <v>619</v>
      </c>
      <c r="K834" s="7" t="s">
        <v>620</v>
      </c>
      <c r="L834" s="7" t="s">
        <v>7</v>
      </c>
      <c r="M834" s="13">
        <v>41965</v>
      </c>
      <c r="N834" s="13">
        <v>49269</v>
      </c>
      <c r="O834" s="7">
        <v>1</v>
      </c>
      <c r="P834" s="14">
        <v>1.5</v>
      </c>
      <c r="Q834" s="14">
        <v>3.3490000000000002</v>
      </c>
      <c r="R834" s="15">
        <v>0.25487062399999999</v>
      </c>
      <c r="S834" s="7" t="s">
        <v>39</v>
      </c>
      <c r="T834" s="7" t="s">
        <v>39</v>
      </c>
      <c r="U834" s="16" t="s">
        <v>39</v>
      </c>
      <c r="V834" s="16" t="s">
        <v>621</v>
      </c>
      <c r="W834" s="16" t="s">
        <v>911</v>
      </c>
      <c r="X834" s="17">
        <v>0.84</v>
      </c>
      <c r="Y834" s="84">
        <f t="shared" si="26"/>
        <v>73050</v>
      </c>
      <c r="Z834" s="75">
        <f>IF(IFERROR(MATCH(E834,CONV_CAISO_Gen_List!C:C,0),FALSE),1,0)</f>
        <v>0</v>
      </c>
      <c r="AA834" s="86">
        <f t="shared" si="27"/>
        <v>2.8131599999999999</v>
      </c>
    </row>
    <row r="835" spans="2:27" x14ac:dyDescent="0.25">
      <c r="B835" s="7">
        <v>830</v>
      </c>
      <c r="C835" s="7" t="s">
        <v>2312</v>
      </c>
      <c r="D835" s="7" t="s">
        <v>2313</v>
      </c>
      <c r="E835" s="7"/>
      <c r="F835" s="7" t="s">
        <v>2187</v>
      </c>
      <c r="G835" s="7" t="s">
        <v>34</v>
      </c>
      <c r="H835" s="7" t="s">
        <v>1901</v>
      </c>
      <c r="I835" s="7" t="s">
        <v>1902</v>
      </c>
      <c r="J835" s="7" t="s">
        <v>619</v>
      </c>
      <c r="K835" s="7" t="s">
        <v>620</v>
      </c>
      <c r="L835" s="7" t="s">
        <v>7</v>
      </c>
      <c r="M835" s="13">
        <v>41980</v>
      </c>
      <c r="N835" s="13">
        <v>49284</v>
      </c>
      <c r="O835" s="7">
        <v>1</v>
      </c>
      <c r="P835" s="14">
        <v>1</v>
      </c>
      <c r="Q835" s="14">
        <v>2.3289</v>
      </c>
      <c r="R835" s="15">
        <v>0.26585616400000001</v>
      </c>
      <c r="S835" s="7" t="s">
        <v>39</v>
      </c>
      <c r="T835" s="7" t="s">
        <v>39</v>
      </c>
      <c r="U835" s="16" t="s">
        <v>39</v>
      </c>
      <c r="V835" s="16" t="s">
        <v>621</v>
      </c>
      <c r="W835" s="16" t="s">
        <v>911</v>
      </c>
      <c r="X835" s="17">
        <v>0.84</v>
      </c>
      <c r="Y835" s="84">
        <f t="shared" si="26"/>
        <v>73050</v>
      </c>
      <c r="Z835" s="75">
        <f>IF(IFERROR(MATCH(E835,CONV_CAISO_Gen_List!C:C,0),FALSE),1,0)</f>
        <v>0</v>
      </c>
      <c r="AA835" s="86">
        <f t="shared" si="27"/>
        <v>1.9562759999999999</v>
      </c>
    </row>
    <row r="836" spans="2:27" x14ac:dyDescent="0.25">
      <c r="B836" s="7">
        <v>831</v>
      </c>
      <c r="C836" s="7" t="s">
        <v>2314</v>
      </c>
      <c r="D836" s="7" t="s">
        <v>2315</v>
      </c>
      <c r="E836" s="7"/>
      <c r="F836" s="7" t="s">
        <v>2187</v>
      </c>
      <c r="G836" s="7" t="s">
        <v>34</v>
      </c>
      <c r="H836" s="7" t="s">
        <v>715</v>
      </c>
      <c r="I836" s="7" t="s">
        <v>934</v>
      </c>
      <c r="J836" s="7" t="s">
        <v>619</v>
      </c>
      <c r="K836" s="7" t="s">
        <v>624</v>
      </c>
      <c r="L836" s="7" t="s">
        <v>7</v>
      </c>
      <c r="M836" s="13">
        <v>42338</v>
      </c>
      <c r="N836" s="13">
        <v>49642</v>
      </c>
      <c r="O836" s="7">
        <v>1</v>
      </c>
      <c r="P836" s="14">
        <v>10</v>
      </c>
      <c r="Q836" s="14">
        <v>27.32</v>
      </c>
      <c r="R836" s="15">
        <v>0.31187214600000002</v>
      </c>
      <c r="S836" s="7" t="s">
        <v>39</v>
      </c>
      <c r="T836" s="7" t="s">
        <v>39</v>
      </c>
      <c r="U836" s="16" t="s">
        <v>39</v>
      </c>
      <c r="V836" s="16" t="s">
        <v>621</v>
      </c>
      <c r="W836" s="16" t="s">
        <v>292</v>
      </c>
      <c r="X836" s="17">
        <v>0.84</v>
      </c>
      <c r="Y836" s="84">
        <f t="shared" si="26"/>
        <v>73050</v>
      </c>
      <c r="Z836" s="75">
        <f>IF(IFERROR(MATCH(E836,CONV_CAISO_Gen_List!C:C,0),FALSE),1,0)</f>
        <v>0</v>
      </c>
      <c r="AA836" s="86">
        <f t="shared" si="27"/>
        <v>22.948799999999999</v>
      </c>
    </row>
    <row r="837" spans="2:27" x14ac:dyDescent="0.25">
      <c r="B837" s="7">
        <v>832</v>
      </c>
      <c r="C837" s="7" t="s">
        <v>2316</v>
      </c>
      <c r="D837" s="7" t="s">
        <v>2317</v>
      </c>
      <c r="E837" s="7"/>
      <c r="F837" s="7" t="s">
        <v>2187</v>
      </c>
      <c r="G837" s="7" t="s">
        <v>34</v>
      </c>
      <c r="H837" s="7" t="s">
        <v>1901</v>
      </c>
      <c r="I837" s="7" t="s">
        <v>1902</v>
      </c>
      <c r="J837" s="7" t="s">
        <v>619</v>
      </c>
      <c r="K837" s="7" t="s">
        <v>624</v>
      </c>
      <c r="L837" s="7" t="s">
        <v>7</v>
      </c>
      <c r="M837" s="13">
        <v>42505</v>
      </c>
      <c r="N837" s="13">
        <v>49809</v>
      </c>
      <c r="O837" s="7">
        <v>1</v>
      </c>
      <c r="P837" s="14">
        <v>2.9</v>
      </c>
      <c r="Q837" s="14">
        <v>9.2739999999999991</v>
      </c>
      <c r="R837" s="15">
        <v>0.36506062</v>
      </c>
      <c r="S837" s="7" t="s">
        <v>39</v>
      </c>
      <c r="T837" s="7" t="s">
        <v>39</v>
      </c>
      <c r="U837" s="16" t="s">
        <v>39</v>
      </c>
      <c r="V837" s="16" t="s">
        <v>621</v>
      </c>
      <c r="W837" s="16" t="s">
        <v>911</v>
      </c>
      <c r="X837" s="17">
        <v>0.84</v>
      </c>
      <c r="Y837" s="84">
        <f t="shared" si="26"/>
        <v>73050</v>
      </c>
      <c r="Z837" s="75">
        <f>IF(IFERROR(MATCH(E837,CONV_CAISO_Gen_List!C:C,0),FALSE),1,0)</f>
        <v>0</v>
      </c>
      <c r="AA837" s="86">
        <f t="shared" si="27"/>
        <v>7.7901599999999993</v>
      </c>
    </row>
    <row r="838" spans="2:27" x14ac:dyDescent="0.25">
      <c r="B838" s="7">
        <v>833</v>
      </c>
      <c r="C838" s="7" t="s">
        <v>2318</v>
      </c>
      <c r="D838" s="7" t="s">
        <v>2319</v>
      </c>
      <c r="E838" s="7" t="s">
        <v>2320</v>
      </c>
      <c r="F838" s="7" t="s">
        <v>2187</v>
      </c>
      <c r="G838" s="7" t="s">
        <v>34</v>
      </c>
      <c r="H838" s="7" t="s">
        <v>1901</v>
      </c>
      <c r="I838" s="7" t="s">
        <v>2199</v>
      </c>
      <c r="J838" s="7" t="s">
        <v>619</v>
      </c>
      <c r="K838" s="7" t="s">
        <v>1387</v>
      </c>
      <c r="L838" s="7" t="s">
        <v>5</v>
      </c>
      <c r="M838" s="13">
        <v>42634</v>
      </c>
      <c r="N838" s="13">
        <v>49938</v>
      </c>
      <c r="O838" s="7">
        <v>1</v>
      </c>
      <c r="P838" s="14">
        <v>3</v>
      </c>
      <c r="Q838" s="14">
        <v>8.4499999999999993</v>
      </c>
      <c r="R838" s="15">
        <v>0.321537291</v>
      </c>
      <c r="S838" s="7" t="s">
        <v>39</v>
      </c>
      <c r="T838" s="7" t="s">
        <v>39</v>
      </c>
      <c r="U838" s="16" t="s">
        <v>39</v>
      </c>
      <c r="V838" s="16" t="s">
        <v>621</v>
      </c>
      <c r="W838" s="16" t="s">
        <v>911</v>
      </c>
      <c r="X838" s="17">
        <v>1</v>
      </c>
      <c r="Y838" s="84">
        <f t="shared" si="26"/>
        <v>73050</v>
      </c>
      <c r="Z838" s="75">
        <f>IF(IFERROR(MATCH(E838,CONV_CAISO_Gen_List!C:C,0),FALSE),1,0)</f>
        <v>0</v>
      </c>
      <c r="AA838" s="86">
        <f t="shared" si="27"/>
        <v>8.4499999999999993</v>
      </c>
    </row>
    <row r="839" spans="2:27" x14ac:dyDescent="0.25">
      <c r="B839" s="7">
        <v>834</v>
      </c>
      <c r="C839" s="7" t="s">
        <v>2321</v>
      </c>
      <c r="D839" s="7" t="s">
        <v>2322</v>
      </c>
      <c r="E839" s="7" t="s">
        <v>2323</v>
      </c>
      <c r="F839" s="7" t="s">
        <v>2187</v>
      </c>
      <c r="G839" s="7" t="s">
        <v>34</v>
      </c>
      <c r="H839" s="7" t="s">
        <v>83</v>
      </c>
      <c r="I839" s="7" t="s">
        <v>95</v>
      </c>
      <c r="J839" s="7" t="s">
        <v>997</v>
      </c>
      <c r="K839" s="7"/>
      <c r="L839" s="7" t="s">
        <v>5</v>
      </c>
      <c r="M839" s="13">
        <v>38346</v>
      </c>
      <c r="N839" s="13">
        <v>43823</v>
      </c>
      <c r="O839" s="7">
        <v>1</v>
      </c>
      <c r="P839" s="14">
        <v>60</v>
      </c>
      <c r="Q839" s="14">
        <v>173</v>
      </c>
      <c r="R839" s="15">
        <v>0.32914764099999999</v>
      </c>
      <c r="S839" s="7" t="s">
        <v>39</v>
      </c>
      <c r="T839" s="7" t="s">
        <v>39</v>
      </c>
      <c r="U839" s="16" t="s">
        <v>39</v>
      </c>
      <c r="V839" s="16" t="s">
        <v>997</v>
      </c>
      <c r="W839" s="16" t="s">
        <v>95</v>
      </c>
      <c r="X839" s="17">
        <v>1</v>
      </c>
      <c r="Y839" s="84">
        <f t="shared" ref="Y839:Y902" si="28">IF(O839,DATE(2099,12,31),N839)</f>
        <v>73050</v>
      </c>
      <c r="Z839" s="75">
        <f>IF(IFERROR(MATCH(E839,CONV_CAISO_Gen_List!C:C,0),FALSE),1,0)</f>
        <v>1</v>
      </c>
      <c r="AA839" s="86">
        <f t="shared" ref="AA839:AA902" si="29">Q839*X839</f>
        <v>173</v>
      </c>
    </row>
    <row r="840" spans="2:27" x14ac:dyDescent="0.25">
      <c r="B840" s="7">
        <v>835</v>
      </c>
      <c r="C840" s="7" t="s">
        <v>2324</v>
      </c>
      <c r="D840" s="7" t="s">
        <v>2325</v>
      </c>
      <c r="E840" s="7" t="s">
        <v>2326</v>
      </c>
      <c r="F840" s="7" t="s">
        <v>2187</v>
      </c>
      <c r="G840" s="7" t="s">
        <v>34</v>
      </c>
      <c r="H840" s="7" t="s">
        <v>849</v>
      </c>
      <c r="I840" s="7" t="s">
        <v>1171</v>
      </c>
      <c r="J840" s="7" t="s">
        <v>997</v>
      </c>
      <c r="K840" s="7"/>
      <c r="L840" s="7" t="s">
        <v>5</v>
      </c>
      <c r="M840" s="13">
        <v>37970</v>
      </c>
      <c r="N840" s="13">
        <v>43448</v>
      </c>
      <c r="O840" s="7">
        <v>1</v>
      </c>
      <c r="P840" s="14">
        <v>22.8</v>
      </c>
      <c r="Q840" s="14">
        <v>81.5</v>
      </c>
      <c r="R840" s="15">
        <v>0.408054955</v>
      </c>
      <c r="S840" s="7" t="s">
        <v>39</v>
      </c>
      <c r="T840" s="7" t="s">
        <v>39</v>
      </c>
      <c r="U840" s="16" t="s">
        <v>39</v>
      </c>
      <c r="V840" s="16" t="s">
        <v>997</v>
      </c>
      <c r="W840" s="16" t="s">
        <v>851</v>
      </c>
      <c r="X840" s="17">
        <v>1</v>
      </c>
      <c r="Y840" s="84">
        <f t="shared" si="28"/>
        <v>73050</v>
      </c>
      <c r="Z840" s="75">
        <f>IF(IFERROR(MATCH(E840,CONV_CAISO_Gen_List!C:C,0),FALSE),1,0)</f>
        <v>1</v>
      </c>
      <c r="AA840" s="86">
        <f t="shared" si="29"/>
        <v>81.5</v>
      </c>
    </row>
    <row r="841" spans="2:27" x14ac:dyDescent="0.25">
      <c r="B841" s="7">
        <v>836</v>
      </c>
      <c r="C841" s="7" t="s">
        <v>2327</v>
      </c>
      <c r="D841" s="7" t="s">
        <v>2328</v>
      </c>
      <c r="E841" s="7" t="s">
        <v>2329</v>
      </c>
      <c r="F841" s="7" t="s">
        <v>2187</v>
      </c>
      <c r="G841" s="7" t="s">
        <v>34</v>
      </c>
      <c r="H841" s="7" t="s">
        <v>849</v>
      </c>
      <c r="I841" s="7" t="s">
        <v>1171</v>
      </c>
      <c r="J841" s="7" t="s">
        <v>997</v>
      </c>
      <c r="K841" s="7"/>
      <c r="L841" s="7" t="s">
        <v>5</v>
      </c>
      <c r="M841" s="13">
        <v>37970</v>
      </c>
      <c r="N841" s="13">
        <v>43448</v>
      </c>
      <c r="O841" s="7">
        <v>1</v>
      </c>
      <c r="P841" s="14">
        <v>2.1</v>
      </c>
      <c r="Q841" s="14">
        <v>7.5</v>
      </c>
      <c r="R841" s="15">
        <v>0.40769732600000003</v>
      </c>
      <c r="S841" s="7" t="s">
        <v>39</v>
      </c>
      <c r="T841" s="7" t="s">
        <v>39</v>
      </c>
      <c r="U841" s="16" t="s">
        <v>39</v>
      </c>
      <c r="V841" s="16" t="s">
        <v>997</v>
      </c>
      <c r="W841" s="16" t="s">
        <v>851</v>
      </c>
      <c r="X841" s="17">
        <v>1</v>
      </c>
      <c r="Y841" s="84">
        <f t="shared" si="28"/>
        <v>73050</v>
      </c>
      <c r="Z841" s="75">
        <f>IF(IFERROR(MATCH(E841,CONV_CAISO_Gen_List!C:C,0),FALSE),1,0)</f>
        <v>1</v>
      </c>
      <c r="AA841" s="86">
        <f t="shared" si="29"/>
        <v>7.5</v>
      </c>
    </row>
    <row r="842" spans="2:27" x14ac:dyDescent="0.25">
      <c r="B842" s="7">
        <v>837</v>
      </c>
      <c r="C842" s="7" t="s">
        <v>2330</v>
      </c>
      <c r="D842" s="7" t="s">
        <v>2331</v>
      </c>
      <c r="E842" s="7" t="s">
        <v>2332</v>
      </c>
      <c r="F842" s="7" t="s">
        <v>2187</v>
      </c>
      <c r="G842" s="7" t="s">
        <v>34</v>
      </c>
      <c r="H842" s="7" t="s">
        <v>849</v>
      </c>
      <c r="I842" s="7" t="s">
        <v>1171</v>
      </c>
      <c r="J842" s="7" t="s">
        <v>997</v>
      </c>
      <c r="K842" s="7"/>
      <c r="L842" s="7" t="s">
        <v>5</v>
      </c>
      <c r="M842" s="13">
        <v>38166</v>
      </c>
      <c r="N842" s="13">
        <v>43465</v>
      </c>
      <c r="O842" s="7">
        <v>1</v>
      </c>
      <c r="P842" s="14">
        <v>16.5</v>
      </c>
      <c r="Q842" s="14">
        <v>36</v>
      </c>
      <c r="R842" s="15">
        <v>0.24906600200000001</v>
      </c>
      <c r="S842" s="7" t="s">
        <v>39</v>
      </c>
      <c r="T842" s="7" t="s">
        <v>39</v>
      </c>
      <c r="U842" s="16" t="s">
        <v>39</v>
      </c>
      <c r="V842" s="16" t="s">
        <v>997</v>
      </c>
      <c r="W842" s="16" t="s">
        <v>851</v>
      </c>
      <c r="X842" s="17">
        <v>1</v>
      </c>
      <c r="Y842" s="84">
        <f t="shared" si="28"/>
        <v>73050</v>
      </c>
      <c r="Z842" s="75">
        <f>IF(IFERROR(MATCH(E842,CONV_CAISO_Gen_List!C:C,0),FALSE),1,0)</f>
        <v>1</v>
      </c>
      <c r="AA842" s="86">
        <f t="shared" si="29"/>
        <v>36</v>
      </c>
    </row>
    <row r="843" spans="2:27" x14ac:dyDescent="0.25">
      <c r="B843" s="7">
        <v>838</v>
      </c>
      <c r="C843" s="7" t="s">
        <v>2333</v>
      </c>
      <c r="D843" s="7" t="s">
        <v>2334</v>
      </c>
      <c r="E843" s="7" t="s">
        <v>2335</v>
      </c>
      <c r="F843" s="7" t="s">
        <v>2187</v>
      </c>
      <c r="G843" s="7" t="s">
        <v>34</v>
      </c>
      <c r="H843" s="7" t="s">
        <v>1901</v>
      </c>
      <c r="I843" s="7" t="s">
        <v>1902</v>
      </c>
      <c r="J843" s="7" t="s">
        <v>997</v>
      </c>
      <c r="K843" s="7"/>
      <c r="L843" s="7" t="s">
        <v>5</v>
      </c>
      <c r="M843" s="13">
        <v>38797</v>
      </c>
      <c r="N843" s="13">
        <v>46022</v>
      </c>
      <c r="O843" s="7">
        <v>1</v>
      </c>
      <c r="P843" s="14">
        <v>50</v>
      </c>
      <c r="Q843" s="14">
        <v>134.32</v>
      </c>
      <c r="R843" s="15">
        <v>0.306666667</v>
      </c>
      <c r="S843" s="7" t="s">
        <v>39</v>
      </c>
      <c r="T843" s="7" t="s">
        <v>39</v>
      </c>
      <c r="U843" s="16" t="s">
        <v>39</v>
      </c>
      <c r="V843" s="16" t="s">
        <v>997</v>
      </c>
      <c r="W843" s="16" t="s">
        <v>911</v>
      </c>
      <c r="X843" s="17">
        <v>1</v>
      </c>
      <c r="Y843" s="84">
        <f t="shared" si="28"/>
        <v>73050</v>
      </c>
      <c r="Z843" s="75">
        <f>IF(IFERROR(MATCH(E843,CONV_CAISO_Gen_List!C:C,0),FALSE),1,0)</f>
        <v>1</v>
      </c>
      <c r="AA843" s="86">
        <f t="shared" si="29"/>
        <v>134.32</v>
      </c>
    </row>
    <row r="844" spans="2:27" x14ac:dyDescent="0.25">
      <c r="B844" s="7">
        <v>839</v>
      </c>
      <c r="C844" s="7" t="s">
        <v>2336</v>
      </c>
      <c r="D844" s="7" t="s">
        <v>2337</v>
      </c>
      <c r="E844" s="7"/>
      <c r="F844" s="7" t="s">
        <v>2187</v>
      </c>
      <c r="G844" s="7" t="s">
        <v>2338</v>
      </c>
      <c r="H844" s="7" t="s">
        <v>2339</v>
      </c>
      <c r="I844" s="7" t="s">
        <v>2340</v>
      </c>
      <c r="J844" s="7" t="s">
        <v>997</v>
      </c>
      <c r="K844" s="7"/>
      <c r="L844" s="7" t="s">
        <v>5</v>
      </c>
      <c r="M844" s="13">
        <v>39811</v>
      </c>
      <c r="N844" s="13">
        <v>45288</v>
      </c>
      <c r="O844" s="7">
        <v>1</v>
      </c>
      <c r="P844" s="14">
        <v>106.5</v>
      </c>
      <c r="Q844" s="14">
        <v>325</v>
      </c>
      <c r="R844" s="15">
        <v>0.34836109500000001</v>
      </c>
      <c r="S844" s="7" t="s">
        <v>1058</v>
      </c>
      <c r="T844" s="7" t="s">
        <v>39</v>
      </c>
      <c r="U844" s="16" t="s">
        <v>1059</v>
      </c>
      <c r="V844" s="16" t="s">
        <v>997</v>
      </c>
      <c r="W844" s="16" t="s">
        <v>170</v>
      </c>
      <c r="X844" s="17">
        <v>1</v>
      </c>
      <c r="Y844" s="84">
        <f t="shared" si="28"/>
        <v>73050</v>
      </c>
      <c r="Z844" s="75">
        <f>IF(IFERROR(MATCH(E844,CONV_CAISO_Gen_List!C:C,0),FALSE),1,0)</f>
        <v>0</v>
      </c>
      <c r="AA844" s="86">
        <f t="shared" si="29"/>
        <v>325</v>
      </c>
    </row>
    <row r="845" spans="2:27" x14ac:dyDescent="0.25">
      <c r="B845" s="7">
        <v>840</v>
      </c>
      <c r="C845" s="7" t="s">
        <v>2341</v>
      </c>
      <c r="D845" s="7" t="s">
        <v>2342</v>
      </c>
      <c r="E845" s="7"/>
      <c r="F845" s="7" t="s">
        <v>2187</v>
      </c>
      <c r="G845" s="7" t="s">
        <v>2338</v>
      </c>
      <c r="H845" s="7" t="s">
        <v>2339</v>
      </c>
      <c r="I845" s="7" t="s">
        <v>2340</v>
      </c>
      <c r="J845" s="7" t="s">
        <v>997</v>
      </c>
      <c r="K845" s="7"/>
      <c r="L845" s="7" t="s">
        <v>5</v>
      </c>
      <c r="M845" s="13">
        <v>40102</v>
      </c>
      <c r="N845" s="13">
        <v>45580</v>
      </c>
      <c r="O845" s="7">
        <v>1</v>
      </c>
      <c r="P845" s="14">
        <v>103.5</v>
      </c>
      <c r="Q845" s="14">
        <v>310</v>
      </c>
      <c r="R845" s="15">
        <v>0.34191427899999999</v>
      </c>
      <c r="S845" s="7" t="s">
        <v>1058</v>
      </c>
      <c r="T845" s="7" t="s">
        <v>39</v>
      </c>
      <c r="U845" s="16" t="s">
        <v>1059</v>
      </c>
      <c r="V845" s="16" t="s">
        <v>997</v>
      </c>
      <c r="W845" s="16" t="s">
        <v>170</v>
      </c>
      <c r="X845" s="17">
        <v>1</v>
      </c>
      <c r="Y845" s="84">
        <f t="shared" si="28"/>
        <v>73050</v>
      </c>
      <c r="Z845" s="75">
        <f>IF(IFERROR(MATCH(E845,CONV_CAISO_Gen_List!C:C,0),FALSE),1,0)</f>
        <v>0</v>
      </c>
      <c r="AA845" s="86">
        <f t="shared" si="29"/>
        <v>310</v>
      </c>
    </row>
    <row r="846" spans="2:27" x14ac:dyDescent="0.25">
      <c r="B846" s="7">
        <v>841</v>
      </c>
      <c r="C846" s="7" t="s">
        <v>2343</v>
      </c>
      <c r="D846" s="7" t="s">
        <v>2344</v>
      </c>
      <c r="E846" s="7"/>
      <c r="F846" s="7" t="s">
        <v>2187</v>
      </c>
      <c r="G846" s="7" t="s">
        <v>2338</v>
      </c>
      <c r="H846" s="7" t="s">
        <v>2345</v>
      </c>
      <c r="I846" s="7" t="s">
        <v>2340</v>
      </c>
      <c r="J846" s="7" t="s">
        <v>997</v>
      </c>
      <c r="K846" s="7"/>
      <c r="L846" s="7" t="s">
        <v>5</v>
      </c>
      <c r="M846" s="13">
        <v>41562</v>
      </c>
      <c r="N846" s="13">
        <v>48866</v>
      </c>
      <c r="O846" s="7">
        <v>1</v>
      </c>
      <c r="P846" s="14">
        <v>189</v>
      </c>
      <c r="Q846" s="14">
        <v>645</v>
      </c>
      <c r="R846" s="15">
        <v>0.38957744399999999</v>
      </c>
      <c r="S846" s="7" t="s">
        <v>1058</v>
      </c>
      <c r="T846" s="7" t="s">
        <v>39</v>
      </c>
      <c r="U846" s="16" t="s">
        <v>1059</v>
      </c>
      <c r="V846" s="16" t="s">
        <v>997</v>
      </c>
      <c r="W846" s="16" t="s">
        <v>170</v>
      </c>
      <c r="X846" s="17">
        <v>1</v>
      </c>
      <c r="Y846" s="84">
        <f t="shared" si="28"/>
        <v>73050</v>
      </c>
      <c r="Z846" s="75">
        <f>IF(IFERROR(MATCH(E846,CONV_CAISO_Gen_List!C:C,0),FALSE),1,0)</f>
        <v>0</v>
      </c>
      <c r="AA846" s="86">
        <f t="shared" si="29"/>
        <v>645</v>
      </c>
    </row>
    <row r="847" spans="2:27" x14ac:dyDescent="0.25">
      <c r="B847" s="7">
        <v>842</v>
      </c>
      <c r="C847" s="7" t="s">
        <v>2346</v>
      </c>
      <c r="D847" s="7" t="s">
        <v>2347</v>
      </c>
      <c r="E847" s="7" t="s">
        <v>2348</v>
      </c>
      <c r="F847" s="7" t="s">
        <v>2187</v>
      </c>
      <c r="G847" s="7" t="s">
        <v>34</v>
      </c>
      <c r="H847" s="7" t="s">
        <v>83</v>
      </c>
      <c r="I847" s="7" t="s">
        <v>95</v>
      </c>
      <c r="J847" s="7" t="s">
        <v>997</v>
      </c>
      <c r="K847" s="7"/>
      <c r="L847" s="7" t="s">
        <v>5</v>
      </c>
      <c r="M847" s="13">
        <v>41137</v>
      </c>
      <c r="N847" s="13">
        <v>48441</v>
      </c>
      <c r="O847" s="7">
        <v>1</v>
      </c>
      <c r="P847" s="14">
        <v>140</v>
      </c>
      <c r="Q847" s="14">
        <v>350.3348752</v>
      </c>
      <c r="R847" s="15">
        <v>0.28566118299999999</v>
      </c>
      <c r="S847" s="7" t="s">
        <v>39</v>
      </c>
      <c r="T847" s="7" t="s">
        <v>39</v>
      </c>
      <c r="U847" s="16" t="s">
        <v>39</v>
      </c>
      <c r="V847" s="16" t="s">
        <v>997</v>
      </c>
      <c r="W847" s="16" t="s">
        <v>95</v>
      </c>
      <c r="X847" s="17">
        <v>1</v>
      </c>
      <c r="Y847" s="84">
        <f t="shared" si="28"/>
        <v>73050</v>
      </c>
      <c r="Z847" s="75">
        <f>IF(IFERROR(MATCH(E847,CONV_CAISO_Gen_List!C:C,0),FALSE),1,0)</f>
        <v>1</v>
      </c>
      <c r="AA847" s="86">
        <f t="shared" si="29"/>
        <v>350.3348752</v>
      </c>
    </row>
    <row r="848" spans="2:27" x14ac:dyDescent="0.25">
      <c r="B848" s="7">
        <v>843</v>
      </c>
      <c r="C848" s="7" t="s">
        <v>2349</v>
      </c>
      <c r="D848" s="7" t="s">
        <v>2350</v>
      </c>
      <c r="E848" s="7" t="s">
        <v>2351</v>
      </c>
      <c r="F848" s="7" t="s">
        <v>2187</v>
      </c>
      <c r="G848" s="7" t="s">
        <v>34</v>
      </c>
      <c r="H848" s="7" t="s">
        <v>83</v>
      </c>
      <c r="I848" s="7" t="s">
        <v>95</v>
      </c>
      <c r="J848" s="7" t="s">
        <v>997</v>
      </c>
      <c r="K848" s="7"/>
      <c r="L848" s="7" t="s">
        <v>5</v>
      </c>
      <c r="M848" s="13">
        <v>40603</v>
      </c>
      <c r="N848" s="13">
        <v>46081</v>
      </c>
      <c r="O848" s="7">
        <v>1</v>
      </c>
      <c r="P848" s="14">
        <v>7.5</v>
      </c>
      <c r="Q848" s="14">
        <v>27</v>
      </c>
      <c r="R848" s="15">
        <v>0.41095890400000001</v>
      </c>
      <c r="S848" s="7" t="s">
        <v>39</v>
      </c>
      <c r="T848" s="7" t="s">
        <v>39</v>
      </c>
      <c r="U848" s="16" t="s">
        <v>39</v>
      </c>
      <c r="V848" s="16" t="s">
        <v>997</v>
      </c>
      <c r="W848" s="16" t="s">
        <v>95</v>
      </c>
      <c r="X848" s="17">
        <v>1</v>
      </c>
      <c r="Y848" s="84">
        <f t="shared" si="28"/>
        <v>73050</v>
      </c>
      <c r="Z848" s="75">
        <f>IF(IFERROR(MATCH(E848,CONV_CAISO_Gen_List!C:C,0),FALSE),1,0)</f>
        <v>1</v>
      </c>
      <c r="AA848" s="86">
        <f t="shared" si="29"/>
        <v>27</v>
      </c>
    </row>
    <row r="849" spans="2:27" x14ac:dyDescent="0.25">
      <c r="B849" s="7">
        <v>844</v>
      </c>
      <c r="C849" s="7" t="s">
        <v>2352</v>
      </c>
      <c r="D849" s="7" t="s">
        <v>2353</v>
      </c>
      <c r="E849" s="7" t="s">
        <v>2354</v>
      </c>
      <c r="F849" s="7" t="s">
        <v>2187</v>
      </c>
      <c r="G849" s="7" t="s">
        <v>34</v>
      </c>
      <c r="H849" s="7" t="s">
        <v>908</v>
      </c>
      <c r="I849" s="7" t="s">
        <v>1174</v>
      </c>
      <c r="J849" s="7" t="s">
        <v>997</v>
      </c>
      <c r="K849" s="7"/>
      <c r="L849" s="7" t="s">
        <v>5</v>
      </c>
      <c r="M849" s="13">
        <v>41485</v>
      </c>
      <c r="N849" s="13">
        <v>48789</v>
      </c>
      <c r="O849" s="7">
        <v>1</v>
      </c>
      <c r="P849" s="14">
        <v>265</v>
      </c>
      <c r="Q849" s="14">
        <v>789.27635450000002</v>
      </c>
      <c r="R849" s="15">
        <v>0.34000015300000003</v>
      </c>
      <c r="S849" s="7" t="s">
        <v>39</v>
      </c>
      <c r="T849" s="7" t="s">
        <v>39</v>
      </c>
      <c r="U849" s="16" t="s">
        <v>39</v>
      </c>
      <c r="V849" s="16" t="s">
        <v>997</v>
      </c>
      <c r="W849" s="16" t="s">
        <v>911</v>
      </c>
      <c r="X849" s="17">
        <v>1</v>
      </c>
      <c r="Y849" s="84">
        <f t="shared" si="28"/>
        <v>73050</v>
      </c>
      <c r="Z849" s="75">
        <f>IF(IFERROR(MATCH(E849,CONV_CAISO_Gen_List!C:C,0),FALSE),1,0)</f>
        <v>1</v>
      </c>
      <c r="AA849" s="86">
        <f t="shared" si="29"/>
        <v>789.27635450000002</v>
      </c>
    </row>
    <row r="850" spans="2:27" x14ac:dyDescent="0.25">
      <c r="B850" s="7">
        <v>845</v>
      </c>
      <c r="C850" s="7" t="s">
        <v>2355</v>
      </c>
      <c r="D850" s="7" t="s">
        <v>2356</v>
      </c>
      <c r="E850" s="7" t="s">
        <v>2357</v>
      </c>
      <c r="F850" s="7" t="s">
        <v>2187</v>
      </c>
      <c r="G850" s="7" t="s">
        <v>2358</v>
      </c>
      <c r="H850" s="7" t="s">
        <v>2359</v>
      </c>
      <c r="I850" s="7" t="s">
        <v>1902</v>
      </c>
      <c r="J850" s="7" t="s">
        <v>997</v>
      </c>
      <c r="K850" s="7"/>
      <c r="L850" s="7" t="s">
        <v>5</v>
      </c>
      <c r="M850" s="13">
        <v>42160</v>
      </c>
      <c r="N850" s="13">
        <v>49464</v>
      </c>
      <c r="O850" s="7">
        <v>1</v>
      </c>
      <c r="P850" s="14">
        <v>155.1</v>
      </c>
      <c r="Q850" s="14">
        <v>400</v>
      </c>
      <c r="R850" s="15">
        <v>0.29440425799999997</v>
      </c>
      <c r="S850" s="7" t="s">
        <v>39</v>
      </c>
      <c r="T850" s="7" t="s">
        <v>39</v>
      </c>
      <c r="U850" s="16" t="s">
        <v>39</v>
      </c>
      <c r="V850" s="16" t="s">
        <v>997</v>
      </c>
      <c r="W850" s="16" t="s">
        <v>911</v>
      </c>
      <c r="X850" s="17">
        <v>1</v>
      </c>
      <c r="Y850" s="84">
        <f t="shared" si="28"/>
        <v>73050</v>
      </c>
      <c r="Z850" s="75">
        <f>IF(IFERROR(MATCH(E850,CONV_CAISO_Gen_List!C:C,0),FALSE),1,0)</f>
        <v>1</v>
      </c>
      <c r="AA850" s="86">
        <f t="shared" si="29"/>
        <v>400</v>
      </c>
    </row>
    <row r="851" spans="2:27" x14ac:dyDescent="0.25">
      <c r="B851" s="7">
        <v>846</v>
      </c>
      <c r="C851" s="7" t="s">
        <v>2360</v>
      </c>
      <c r="D851" s="7" t="s">
        <v>2361</v>
      </c>
      <c r="E851" s="7" t="s">
        <v>2362</v>
      </c>
      <c r="F851" s="7" t="s">
        <v>2187</v>
      </c>
      <c r="G851" s="7" t="s">
        <v>34</v>
      </c>
      <c r="H851" s="7" t="s">
        <v>83</v>
      </c>
      <c r="I851" s="7" t="s">
        <v>95</v>
      </c>
      <c r="J851" s="7" t="s">
        <v>997</v>
      </c>
      <c r="K851" s="7"/>
      <c r="L851" s="7" t="s">
        <v>5</v>
      </c>
      <c r="M851" s="13">
        <v>41274</v>
      </c>
      <c r="N851" s="13">
        <v>48578</v>
      </c>
      <c r="O851" s="7">
        <v>1</v>
      </c>
      <c r="P851" s="14">
        <v>100</v>
      </c>
      <c r="Q851" s="14">
        <v>260</v>
      </c>
      <c r="R851" s="15">
        <v>0.296803653</v>
      </c>
      <c r="S851" s="7" t="s">
        <v>39</v>
      </c>
      <c r="T851" s="7" t="s">
        <v>39</v>
      </c>
      <c r="U851" s="16" t="s">
        <v>39</v>
      </c>
      <c r="V851" s="16" t="s">
        <v>997</v>
      </c>
      <c r="W851" s="16" t="s">
        <v>95</v>
      </c>
      <c r="X851" s="17">
        <v>1</v>
      </c>
      <c r="Y851" s="84">
        <f t="shared" si="28"/>
        <v>73050</v>
      </c>
      <c r="Z851" s="75">
        <f>IF(IFERROR(MATCH(E851,CONV_CAISO_Gen_List!C:C,0),FALSE),1,0)</f>
        <v>1</v>
      </c>
      <c r="AA851" s="86">
        <f t="shared" si="29"/>
        <v>260</v>
      </c>
    </row>
    <row r="852" spans="2:27" x14ac:dyDescent="0.25">
      <c r="B852" s="7">
        <v>847</v>
      </c>
      <c r="C852" s="7" t="s">
        <v>2363</v>
      </c>
      <c r="D852" s="7" t="s">
        <v>2364</v>
      </c>
      <c r="E852" s="7" t="s">
        <v>2365</v>
      </c>
      <c r="F852" s="7" t="s">
        <v>2187</v>
      </c>
      <c r="G852" s="7" t="s">
        <v>34</v>
      </c>
      <c r="H852" s="7" t="s">
        <v>83</v>
      </c>
      <c r="I852" s="7" t="s">
        <v>95</v>
      </c>
      <c r="J852" s="7" t="s">
        <v>997</v>
      </c>
      <c r="K852" s="7"/>
      <c r="L852" s="7" t="s">
        <v>5</v>
      </c>
      <c r="M852" s="13">
        <v>41665</v>
      </c>
      <c r="N852" s="13">
        <v>45316</v>
      </c>
      <c r="O852" s="7">
        <v>1</v>
      </c>
      <c r="P852" s="14">
        <v>3.5</v>
      </c>
      <c r="Q852" s="14">
        <v>6.8</v>
      </c>
      <c r="R852" s="15">
        <v>0.221787345</v>
      </c>
      <c r="S852" s="7" t="s">
        <v>39</v>
      </c>
      <c r="T852" s="7" t="s">
        <v>39</v>
      </c>
      <c r="U852" s="16" t="s">
        <v>39</v>
      </c>
      <c r="V852" s="16" t="s">
        <v>997</v>
      </c>
      <c r="W852" s="16" t="s">
        <v>95</v>
      </c>
      <c r="X852" s="17">
        <v>1</v>
      </c>
      <c r="Y852" s="84">
        <f t="shared" si="28"/>
        <v>73050</v>
      </c>
      <c r="Z852" s="75">
        <f>IF(IFERROR(MATCH(E852,CONV_CAISO_Gen_List!C:C,0),FALSE),1,0)</f>
        <v>1</v>
      </c>
      <c r="AA852" s="86">
        <f t="shared" si="29"/>
        <v>6.8</v>
      </c>
    </row>
    <row r="853" spans="2:27" x14ac:dyDescent="0.25">
      <c r="B853" s="7">
        <v>848</v>
      </c>
      <c r="C853" s="7" t="s">
        <v>2366</v>
      </c>
      <c r="D853" s="7" t="s">
        <v>2367</v>
      </c>
      <c r="E853" s="7" t="s">
        <v>2368</v>
      </c>
      <c r="F853" s="7" t="s">
        <v>2187</v>
      </c>
      <c r="G853" s="7" t="s">
        <v>34</v>
      </c>
      <c r="H853" s="7" t="s">
        <v>849</v>
      </c>
      <c r="I853" s="7" t="s">
        <v>1171</v>
      </c>
      <c r="J853" s="7" t="s">
        <v>997</v>
      </c>
      <c r="K853" s="7"/>
      <c r="L853" s="7" t="s">
        <v>5</v>
      </c>
      <c r="M853" s="13">
        <v>42024</v>
      </c>
      <c r="N853" s="13">
        <v>45676</v>
      </c>
      <c r="O853" s="7">
        <v>1</v>
      </c>
      <c r="P853" s="14">
        <v>11.2</v>
      </c>
      <c r="Q853" s="14">
        <v>32.380000000000003</v>
      </c>
      <c r="R853" s="15">
        <v>0.330030985</v>
      </c>
      <c r="S853" s="7" t="s">
        <v>39</v>
      </c>
      <c r="T853" s="7" t="s">
        <v>39</v>
      </c>
      <c r="U853" s="16" t="s">
        <v>39</v>
      </c>
      <c r="V853" s="16" t="s">
        <v>997</v>
      </c>
      <c r="W853" s="16" t="s">
        <v>851</v>
      </c>
      <c r="X853" s="17">
        <v>1</v>
      </c>
      <c r="Y853" s="84">
        <f t="shared" si="28"/>
        <v>73050</v>
      </c>
      <c r="Z853" s="75">
        <f>IF(IFERROR(MATCH(E853,CONV_CAISO_Gen_List!C:C,0),FALSE),1,0)</f>
        <v>1</v>
      </c>
      <c r="AA853" s="86">
        <f t="shared" si="29"/>
        <v>32.380000000000003</v>
      </c>
    </row>
    <row r="854" spans="2:27" x14ac:dyDescent="0.25">
      <c r="B854" s="7">
        <v>849</v>
      </c>
      <c r="C854" s="7" t="s">
        <v>2369</v>
      </c>
      <c r="D854" s="7" t="s">
        <v>2370</v>
      </c>
      <c r="E854" s="7"/>
      <c r="F854" s="7" t="s">
        <v>33</v>
      </c>
      <c r="G854" s="7" t="s">
        <v>34</v>
      </c>
      <c r="H854" s="7" t="s">
        <v>669</v>
      </c>
      <c r="I854" s="7" t="s">
        <v>670</v>
      </c>
      <c r="J854" s="7" t="s">
        <v>619</v>
      </c>
      <c r="K854" s="7" t="s">
        <v>620</v>
      </c>
      <c r="L854" s="7" t="s">
        <v>5</v>
      </c>
      <c r="M854" s="13">
        <v>39322</v>
      </c>
      <c r="N854" s="13">
        <v>39321</v>
      </c>
      <c r="O854" s="7">
        <v>1</v>
      </c>
      <c r="P854" s="14">
        <v>7.0000000000000007E-2</v>
      </c>
      <c r="Q854" s="14">
        <v>0</v>
      </c>
      <c r="R854" s="15">
        <v>0</v>
      </c>
      <c r="S854" s="7" t="s">
        <v>39</v>
      </c>
      <c r="T854" s="7" t="s">
        <v>39</v>
      </c>
      <c r="U854" s="16" t="s">
        <v>39</v>
      </c>
      <c r="V854" s="16" t="s">
        <v>621</v>
      </c>
      <c r="W854" s="16" t="s">
        <v>41</v>
      </c>
      <c r="X854" s="17">
        <v>1</v>
      </c>
      <c r="Y854" s="84">
        <f t="shared" si="28"/>
        <v>73050</v>
      </c>
      <c r="Z854" s="75">
        <f>IF(IFERROR(MATCH(E854,CONV_CAISO_Gen_List!C:C,0),FALSE),1,0)</f>
        <v>0</v>
      </c>
      <c r="AA854" s="86">
        <f t="shared" si="29"/>
        <v>0</v>
      </c>
    </row>
    <row r="855" spans="2:27" x14ac:dyDescent="0.25">
      <c r="B855" s="7">
        <v>850</v>
      </c>
      <c r="C855" s="7" t="s">
        <v>2371</v>
      </c>
      <c r="D855" s="7" t="s">
        <v>2372</v>
      </c>
      <c r="E855" s="7"/>
      <c r="F855" s="7" t="s">
        <v>33</v>
      </c>
      <c r="G855" s="7" t="s">
        <v>34</v>
      </c>
      <c r="H855" s="7" t="s">
        <v>669</v>
      </c>
      <c r="I855" s="7" t="s">
        <v>670</v>
      </c>
      <c r="J855" s="7" t="s">
        <v>619</v>
      </c>
      <c r="K855" s="7" t="s">
        <v>620</v>
      </c>
      <c r="L855" s="7" t="s">
        <v>5</v>
      </c>
      <c r="M855" s="13">
        <v>39244</v>
      </c>
      <c r="N855" s="13">
        <v>39243</v>
      </c>
      <c r="O855" s="7">
        <v>1</v>
      </c>
      <c r="P855" s="14">
        <v>0.11</v>
      </c>
      <c r="Q855" s="14">
        <v>0</v>
      </c>
      <c r="R855" s="15">
        <v>0</v>
      </c>
      <c r="S855" s="7" t="s">
        <v>39</v>
      </c>
      <c r="T855" s="7" t="s">
        <v>39</v>
      </c>
      <c r="U855" s="16" t="s">
        <v>39</v>
      </c>
      <c r="V855" s="16" t="s">
        <v>621</v>
      </c>
      <c r="W855" s="16" t="s">
        <v>41</v>
      </c>
      <c r="X855" s="17">
        <v>1</v>
      </c>
      <c r="Y855" s="84">
        <f t="shared" si="28"/>
        <v>73050</v>
      </c>
      <c r="Z855" s="75">
        <f>IF(IFERROR(MATCH(E855,CONV_CAISO_Gen_List!C:C,0),FALSE),1,0)</f>
        <v>0</v>
      </c>
      <c r="AA855" s="86">
        <f t="shared" si="29"/>
        <v>0</v>
      </c>
    </row>
    <row r="856" spans="2:27" x14ac:dyDescent="0.25">
      <c r="B856" s="7">
        <v>851</v>
      </c>
      <c r="C856" s="7" t="s">
        <v>2373</v>
      </c>
      <c r="D856" s="7" t="s">
        <v>2374</v>
      </c>
      <c r="E856" s="7"/>
      <c r="F856" s="7" t="s">
        <v>1132</v>
      </c>
      <c r="G856" s="7" t="s">
        <v>34</v>
      </c>
      <c r="H856" s="7" t="s">
        <v>715</v>
      </c>
      <c r="I856" s="7" t="s">
        <v>934</v>
      </c>
      <c r="J856" s="7" t="s">
        <v>619</v>
      </c>
      <c r="K856" s="7" t="s">
        <v>620</v>
      </c>
      <c r="L856" s="7" t="s">
        <v>5</v>
      </c>
      <c r="M856" s="13">
        <v>41958</v>
      </c>
      <c r="N856" s="13">
        <v>49035</v>
      </c>
      <c r="O856" s="7">
        <v>1</v>
      </c>
      <c r="P856" s="14">
        <v>1.5</v>
      </c>
      <c r="Q856" s="14">
        <v>3.97</v>
      </c>
      <c r="R856" s="15">
        <v>0.30213089799999998</v>
      </c>
      <c r="S856" s="7" t="s">
        <v>39</v>
      </c>
      <c r="T856" s="7" t="s">
        <v>39</v>
      </c>
      <c r="U856" s="16" t="s">
        <v>39</v>
      </c>
      <c r="V856" s="16" t="s">
        <v>621</v>
      </c>
      <c r="W856" s="16" t="s">
        <v>292</v>
      </c>
      <c r="X856" s="17">
        <v>1</v>
      </c>
      <c r="Y856" s="84">
        <f t="shared" si="28"/>
        <v>73050</v>
      </c>
      <c r="Z856" s="75">
        <f>IF(IFERROR(MATCH(E856,CONV_CAISO_Gen_List!C:C,0),FALSE),1,0)</f>
        <v>0</v>
      </c>
      <c r="AA856" s="86">
        <f t="shared" si="29"/>
        <v>3.97</v>
      </c>
    </row>
    <row r="857" spans="2:27" x14ac:dyDescent="0.25">
      <c r="B857" s="7">
        <v>852</v>
      </c>
      <c r="C857" s="7" t="s">
        <v>2375</v>
      </c>
      <c r="D857" s="7" t="s">
        <v>2376</v>
      </c>
      <c r="E857" s="7"/>
      <c r="F857" s="7" t="s">
        <v>2187</v>
      </c>
      <c r="G857" s="7" t="s">
        <v>34</v>
      </c>
      <c r="H857" s="7" t="s">
        <v>1901</v>
      </c>
      <c r="I857" s="7" t="s">
        <v>1902</v>
      </c>
      <c r="J857" s="7" t="s">
        <v>619</v>
      </c>
      <c r="K857" s="7" t="s">
        <v>624</v>
      </c>
      <c r="L857" s="7" t="s">
        <v>7</v>
      </c>
      <c r="M857" s="13">
        <v>42457</v>
      </c>
      <c r="N857" s="13">
        <v>49761</v>
      </c>
      <c r="O857" s="7">
        <v>1</v>
      </c>
      <c r="P857" s="14">
        <v>2</v>
      </c>
      <c r="Q857" s="14">
        <v>5.4</v>
      </c>
      <c r="R857" s="15">
        <v>0.30821917799999998</v>
      </c>
      <c r="S857" s="7" t="s">
        <v>39</v>
      </c>
      <c r="T857" s="7" t="s">
        <v>39</v>
      </c>
      <c r="U857" s="16" t="s">
        <v>39</v>
      </c>
      <c r="V857" s="16" t="s">
        <v>621</v>
      </c>
      <c r="W857" s="16" t="s">
        <v>911</v>
      </c>
      <c r="X857" s="17">
        <v>0.84</v>
      </c>
      <c r="Y857" s="84">
        <f t="shared" si="28"/>
        <v>73050</v>
      </c>
      <c r="Z857" s="75">
        <f>IF(IFERROR(MATCH(E857,CONV_CAISO_Gen_List!C:C,0),FALSE),1,0)</f>
        <v>0</v>
      </c>
      <c r="AA857" s="86">
        <f t="shared" si="29"/>
        <v>4.5360000000000005</v>
      </c>
    </row>
    <row r="858" spans="2:27" x14ac:dyDescent="0.25">
      <c r="B858" s="7">
        <v>853</v>
      </c>
      <c r="C858" s="7" t="s">
        <v>2377</v>
      </c>
      <c r="D858" s="7" t="s">
        <v>2317</v>
      </c>
      <c r="E858" s="7"/>
      <c r="F858" s="7" t="s">
        <v>2187</v>
      </c>
      <c r="G858" s="7" t="s">
        <v>34</v>
      </c>
      <c r="H858" s="7" t="s">
        <v>1901</v>
      </c>
      <c r="I858" s="7" t="s">
        <v>1902</v>
      </c>
      <c r="J858" s="7" t="s">
        <v>619</v>
      </c>
      <c r="K858" s="7" t="s">
        <v>624</v>
      </c>
      <c r="L858" s="7" t="s">
        <v>7</v>
      </c>
      <c r="M858" s="13">
        <v>42505</v>
      </c>
      <c r="N858" s="13">
        <v>49809</v>
      </c>
      <c r="O858" s="7">
        <v>1</v>
      </c>
      <c r="P858" s="14">
        <v>2.9</v>
      </c>
      <c r="Q858" s="14">
        <v>9.2739999999999991</v>
      </c>
      <c r="R858" s="15">
        <v>0.36506062</v>
      </c>
      <c r="S858" s="7" t="s">
        <v>39</v>
      </c>
      <c r="T858" s="7" t="s">
        <v>39</v>
      </c>
      <c r="U858" s="16" t="s">
        <v>39</v>
      </c>
      <c r="V858" s="16" t="s">
        <v>621</v>
      </c>
      <c r="W858" s="16" t="s">
        <v>911</v>
      </c>
      <c r="X858" s="17">
        <v>0.84</v>
      </c>
      <c r="Y858" s="84">
        <f t="shared" si="28"/>
        <v>73050</v>
      </c>
      <c r="Z858" s="75">
        <f>IF(IFERROR(MATCH(E858,CONV_CAISO_Gen_List!C:C,0),FALSE),1,0)</f>
        <v>0</v>
      </c>
      <c r="AA858" s="86">
        <f t="shared" si="29"/>
        <v>7.7901599999999993</v>
      </c>
    </row>
    <row r="859" spans="2:27" x14ac:dyDescent="0.25">
      <c r="B859" s="7">
        <v>854</v>
      </c>
      <c r="C859" s="7" t="s">
        <v>2378</v>
      </c>
      <c r="D859" s="7" t="s">
        <v>2379</v>
      </c>
      <c r="E859" s="7"/>
      <c r="F859" s="7" t="s">
        <v>1132</v>
      </c>
      <c r="G859" s="7" t="s">
        <v>34</v>
      </c>
      <c r="H859" s="7" t="s">
        <v>94</v>
      </c>
      <c r="I859" s="7" t="s">
        <v>95</v>
      </c>
      <c r="J859" s="7" t="s">
        <v>619</v>
      </c>
      <c r="K859" s="7" t="s">
        <v>620</v>
      </c>
      <c r="L859" s="7" t="s">
        <v>7</v>
      </c>
      <c r="M859" s="13">
        <v>42825</v>
      </c>
      <c r="N859" s="13">
        <v>50131</v>
      </c>
      <c r="O859" s="7">
        <v>1</v>
      </c>
      <c r="P859" s="14">
        <v>3</v>
      </c>
      <c r="Q859" s="14">
        <v>8.0630000000000006</v>
      </c>
      <c r="R859" s="15">
        <v>0.306811263</v>
      </c>
      <c r="S859" s="7" t="s">
        <v>39</v>
      </c>
      <c r="T859" s="7" t="s">
        <v>39</v>
      </c>
      <c r="U859" s="16" t="s">
        <v>39</v>
      </c>
      <c r="V859" s="16" t="s">
        <v>621</v>
      </c>
      <c r="W859" s="16" t="s">
        <v>95</v>
      </c>
      <c r="X859" s="17">
        <v>0.84</v>
      </c>
      <c r="Y859" s="84">
        <f t="shared" si="28"/>
        <v>73050</v>
      </c>
      <c r="Z859" s="75">
        <f>IF(IFERROR(MATCH(E859,CONV_CAISO_Gen_List!C:C,0),FALSE),1,0)</f>
        <v>0</v>
      </c>
      <c r="AA859" s="86">
        <f t="shared" si="29"/>
        <v>6.7729200000000001</v>
      </c>
    </row>
    <row r="860" spans="2:27" x14ac:dyDescent="0.25">
      <c r="B860" s="7">
        <v>855</v>
      </c>
      <c r="C860" s="7" t="s">
        <v>2380</v>
      </c>
      <c r="D860" s="7" t="s">
        <v>2381</v>
      </c>
      <c r="E860" s="7"/>
      <c r="F860" s="7" t="s">
        <v>33</v>
      </c>
      <c r="G860" s="7" t="s">
        <v>34</v>
      </c>
      <c r="H860" s="7" t="s">
        <v>134</v>
      </c>
      <c r="I860" s="7" t="s">
        <v>84</v>
      </c>
      <c r="J860" s="7" t="s">
        <v>619</v>
      </c>
      <c r="K860" s="7" t="s">
        <v>624</v>
      </c>
      <c r="L860" s="7" t="s">
        <v>7</v>
      </c>
      <c r="M860" s="13">
        <v>42794</v>
      </c>
      <c r="N860" s="13">
        <v>50143</v>
      </c>
      <c r="O860" s="7">
        <v>1</v>
      </c>
      <c r="P860" s="14">
        <v>9</v>
      </c>
      <c r="Q860" s="14">
        <v>23.28</v>
      </c>
      <c r="R860" s="15">
        <v>0.29528158300000001</v>
      </c>
      <c r="S860" s="7" t="s">
        <v>39</v>
      </c>
      <c r="T860" s="7" t="s">
        <v>39</v>
      </c>
      <c r="U860" s="16" t="s">
        <v>39</v>
      </c>
      <c r="V860" s="16" t="s">
        <v>621</v>
      </c>
      <c r="W860" s="16" t="s">
        <v>84</v>
      </c>
      <c r="X860" s="17">
        <v>0.84</v>
      </c>
      <c r="Y860" s="84">
        <f t="shared" si="28"/>
        <v>73050</v>
      </c>
      <c r="Z860" s="75">
        <f>IF(IFERROR(MATCH(E860,CONV_CAISO_Gen_List!C:C,0),FALSE),1,0)</f>
        <v>0</v>
      </c>
      <c r="AA860" s="86">
        <f t="shared" si="29"/>
        <v>19.555199999999999</v>
      </c>
    </row>
    <row r="861" spans="2:27" x14ac:dyDescent="0.25">
      <c r="B861" s="7">
        <v>856</v>
      </c>
      <c r="C861" s="7" t="s">
        <v>2382</v>
      </c>
      <c r="D861" s="7" t="s">
        <v>2383</v>
      </c>
      <c r="E861" s="7" t="s">
        <v>2384</v>
      </c>
      <c r="F861" s="7" t="s">
        <v>33</v>
      </c>
      <c r="G861" s="7" t="s">
        <v>34</v>
      </c>
      <c r="H861" s="7" t="s">
        <v>628</v>
      </c>
      <c r="I861" s="7" t="s">
        <v>84</v>
      </c>
      <c r="J861" s="7" t="s">
        <v>619</v>
      </c>
      <c r="K861" s="7" t="s">
        <v>624</v>
      </c>
      <c r="L861" s="7" t="s">
        <v>5</v>
      </c>
      <c r="M861" s="13">
        <v>42705</v>
      </c>
      <c r="N861" s="13">
        <v>50054</v>
      </c>
      <c r="O861" s="7">
        <v>1</v>
      </c>
      <c r="P861" s="14">
        <v>20</v>
      </c>
      <c r="Q861" s="14">
        <v>49.23</v>
      </c>
      <c r="R861" s="15">
        <v>0.280993151</v>
      </c>
      <c r="S861" s="7" t="s">
        <v>39</v>
      </c>
      <c r="T861" s="7" t="s">
        <v>39</v>
      </c>
      <c r="U861" s="16" t="s">
        <v>39</v>
      </c>
      <c r="V861" s="16" t="s">
        <v>621</v>
      </c>
      <c r="W861" s="16" t="s">
        <v>84</v>
      </c>
      <c r="X861" s="17">
        <v>1</v>
      </c>
      <c r="Y861" s="84">
        <f t="shared" si="28"/>
        <v>73050</v>
      </c>
      <c r="Z861" s="75">
        <f>IF(IFERROR(MATCH(E861,CONV_CAISO_Gen_List!C:C,0),FALSE),1,0)</f>
        <v>1</v>
      </c>
      <c r="AA861" s="86">
        <f t="shared" si="29"/>
        <v>49.23</v>
      </c>
    </row>
    <row r="862" spans="2:27" x14ac:dyDescent="0.25">
      <c r="B862" s="7">
        <v>857</v>
      </c>
      <c r="C862" s="7" t="s">
        <v>2385</v>
      </c>
      <c r="D862" s="7" t="s">
        <v>2386</v>
      </c>
      <c r="E862" s="7" t="s">
        <v>2387</v>
      </c>
      <c r="F862" s="7" t="s">
        <v>33</v>
      </c>
      <c r="G862" s="7" t="s">
        <v>34</v>
      </c>
      <c r="H862" s="7" t="s">
        <v>134</v>
      </c>
      <c r="I862" s="7" t="s">
        <v>84</v>
      </c>
      <c r="J862" s="7" t="s">
        <v>619</v>
      </c>
      <c r="K862" s="7" t="s">
        <v>624</v>
      </c>
      <c r="L862" s="7" t="s">
        <v>5</v>
      </c>
      <c r="M862" s="13">
        <v>42776</v>
      </c>
      <c r="N862" s="13">
        <v>50125</v>
      </c>
      <c r="O862" s="7">
        <v>1</v>
      </c>
      <c r="P862" s="14">
        <v>20</v>
      </c>
      <c r="Q862" s="14">
        <v>55.25</v>
      </c>
      <c r="R862" s="15">
        <v>0.315353881</v>
      </c>
      <c r="S862" s="7" t="s">
        <v>39</v>
      </c>
      <c r="T862" s="7" t="s">
        <v>39</v>
      </c>
      <c r="U862" s="16" t="s">
        <v>39</v>
      </c>
      <c r="V862" s="16" t="s">
        <v>621</v>
      </c>
      <c r="W862" s="16" t="s">
        <v>84</v>
      </c>
      <c r="X862" s="17">
        <v>1</v>
      </c>
      <c r="Y862" s="84">
        <f t="shared" si="28"/>
        <v>73050</v>
      </c>
      <c r="Z862" s="75">
        <f>IF(IFERROR(MATCH(E862,CONV_CAISO_Gen_List!C:C,0),FALSE),1,0)</f>
        <v>0</v>
      </c>
      <c r="AA862" s="86">
        <f t="shared" si="29"/>
        <v>55.25</v>
      </c>
    </row>
    <row r="863" spans="2:27" x14ac:dyDescent="0.25">
      <c r="B863" s="7">
        <v>858</v>
      </c>
      <c r="C863" s="7" t="s">
        <v>2388</v>
      </c>
      <c r="D863" s="7" t="s">
        <v>2389</v>
      </c>
      <c r="E863" s="7" t="s">
        <v>2390</v>
      </c>
      <c r="F863" s="7" t="s">
        <v>2187</v>
      </c>
      <c r="G863" s="7" t="s">
        <v>34</v>
      </c>
      <c r="H863" s="7" t="s">
        <v>1901</v>
      </c>
      <c r="I863" s="7" t="s">
        <v>2199</v>
      </c>
      <c r="J863" s="7" t="s">
        <v>619</v>
      </c>
      <c r="K863" s="7" t="s">
        <v>624</v>
      </c>
      <c r="L863" s="7" t="s">
        <v>5</v>
      </c>
      <c r="M863" s="13">
        <v>42644</v>
      </c>
      <c r="N863" s="13">
        <v>49948</v>
      </c>
      <c r="O863" s="7">
        <v>1</v>
      </c>
      <c r="P863" s="14">
        <v>2.33</v>
      </c>
      <c r="Q863" s="14">
        <v>6.7549999999999999</v>
      </c>
      <c r="R863" s="15">
        <v>0.33095224099999998</v>
      </c>
      <c r="S863" s="7" t="s">
        <v>39</v>
      </c>
      <c r="T863" s="7" t="s">
        <v>39</v>
      </c>
      <c r="U863" s="16" t="s">
        <v>39</v>
      </c>
      <c r="V863" s="16" t="s">
        <v>621</v>
      </c>
      <c r="W863" s="16" t="s">
        <v>911</v>
      </c>
      <c r="X863" s="17">
        <v>1</v>
      </c>
      <c r="Y863" s="84">
        <f t="shared" si="28"/>
        <v>73050</v>
      </c>
      <c r="Z863" s="75">
        <f>IF(IFERROR(MATCH(E863,CONV_CAISO_Gen_List!C:C,0),FALSE),1,0)</f>
        <v>0</v>
      </c>
      <c r="AA863" s="86">
        <f t="shared" si="29"/>
        <v>6.7549999999999999</v>
      </c>
    </row>
    <row r="864" spans="2:27" x14ac:dyDescent="0.25">
      <c r="B864" s="7">
        <v>859</v>
      </c>
      <c r="C864" s="7" t="s">
        <v>2391</v>
      </c>
      <c r="D864" s="7" t="s">
        <v>2392</v>
      </c>
      <c r="E864" s="7" t="s">
        <v>2027</v>
      </c>
      <c r="F864" s="7" t="s">
        <v>1132</v>
      </c>
      <c r="G864" s="7" t="s">
        <v>34</v>
      </c>
      <c r="H864" s="7" t="s">
        <v>849</v>
      </c>
      <c r="I864" s="7" t="s">
        <v>1171</v>
      </c>
      <c r="J864" s="7" t="s">
        <v>997</v>
      </c>
      <c r="K864" s="7"/>
      <c r="L864" s="7" t="s">
        <v>5</v>
      </c>
      <c r="M864" s="13">
        <v>42430</v>
      </c>
      <c r="N864" s="13">
        <v>47908</v>
      </c>
      <c r="O864" s="7">
        <v>1</v>
      </c>
      <c r="P864" s="14">
        <v>3</v>
      </c>
      <c r="Q864" s="14">
        <v>5.6</v>
      </c>
      <c r="R864" s="15">
        <v>0.21308980199999999</v>
      </c>
      <c r="S864" s="7" t="s">
        <v>39</v>
      </c>
      <c r="T864" s="7" t="s">
        <v>39</v>
      </c>
      <c r="U864" s="16" t="s">
        <v>39</v>
      </c>
      <c r="V864" s="16" t="s">
        <v>997</v>
      </c>
      <c r="W864" s="16" t="s">
        <v>851</v>
      </c>
      <c r="X864" s="17">
        <v>1</v>
      </c>
      <c r="Y864" s="84">
        <f t="shared" si="28"/>
        <v>73050</v>
      </c>
      <c r="Z864" s="75">
        <f>IF(IFERROR(MATCH(E864,CONV_CAISO_Gen_List!C:C,0),FALSE),1,0)</f>
        <v>1</v>
      </c>
      <c r="AA864" s="86">
        <f t="shared" si="29"/>
        <v>5.6</v>
      </c>
    </row>
    <row r="865" spans="2:27" x14ac:dyDescent="0.25">
      <c r="B865" s="7">
        <v>860</v>
      </c>
      <c r="C865" s="7" t="s">
        <v>2393</v>
      </c>
      <c r="D865" s="7" t="s">
        <v>2394</v>
      </c>
      <c r="E865" s="7" t="s">
        <v>1977</v>
      </c>
      <c r="F865" s="7" t="s">
        <v>1132</v>
      </c>
      <c r="G865" s="7" t="s">
        <v>34</v>
      </c>
      <c r="H865" s="7" t="s">
        <v>715</v>
      </c>
      <c r="I865" s="7" t="s">
        <v>994</v>
      </c>
      <c r="J865" s="7" t="s">
        <v>981</v>
      </c>
      <c r="K865" s="7" t="s">
        <v>982</v>
      </c>
      <c r="L865" s="7" t="s">
        <v>5</v>
      </c>
      <c r="M865" s="13">
        <v>42795</v>
      </c>
      <c r="N865" s="13">
        <v>46446</v>
      </c>
      <c r="O865" s="7">
        <v>1</v>
      </c>
      <c r="P865" s="14">
        <v>30</v>
      </c>
      <c r="Q865" s="14">
        <v>68.33</v>
      </c>
      <c r="R865" s="15">
        <v>0.26000761</v>
      </c>
      <c r="S865" s="7" t="s">
        <v>39</v>
      </c>
      <c r="T865" s="7" t="s">
        <v>39</v>
      </c>
      <c r="U865" s="16" t="s">
        <v>39</v>
      </c>
      <c r="V865" s="16" t="s">
        <v>621</v>
      </c>
      <c r="W865" s="16" t="s">
        <v>292</v>
      </c>
      <c r="X865" s="17">
        <v>1</v>
      </c>
      <c r="Y865" s="84">
        <f t="shared" si="28"/>
        <v>73050</v>
      </c>
      <c r="Z865" s="75">
        <f>IF(IFERROR(MATCH(E865,CONV_CAISO_Gen_List!C:C,0),FALSE),1,0)</f>
        <v>0</v>
      </c>
      <c r="AA865" s="86">
        <f t="shared" si="29"/>
        <v>68.33</v>
      </c>
    </row>
    <row r="866" spans="2:27" x14ac:dyDescent="0.25">
      <c r="B866" s="7">
        <v>861</v>
      </c>
      <c r="C866" s="7" t="s">
        <v>2395</v>
      </c>
      <c r="D866" s="7" t="s">
        <v>2396</v>
      </c>
      <c r="E866" s="7" t="s">
        <v>1980</v>
      </c>
      <c r="F866" s="7" t="s">
        <v>1132</v>
      </c>
      <c r="G866" s="7" t="s">
        <v>34</v>
      </c>
      <c r="H866" s="7" t="s">
        <v>715</v>
      </c>
      <c r="I866" s="7" t="s">
        <v>994</v>
      </c>
      <c r="J866" s="7" t="s">
        <v>981</v>
      </c>
      <c r="K866" s="7" t="s">
        <v>982</v>
      </c>
      <c r="L866" s="7" t="s">
        <v>5</v>
      </c>
      <c r="M866" s="13">
        <v>42795</v>
      </c>
      <c r="N866" s="13">
        <v>46446</v>
      </c>
      <c r="O866" s="7">
        <v>1</v>
      </c>
      <c r="P866" s="14">
        <v>30</v>
      </c>
      <c r="Q866" s="14">
        <v>68.33</v>
      </c>
      <c r="R866" s="15">
        <v>0.26000761</v>
      </c>
      <c r="S866" s="7" t="s">
        <v>39</v>
      </c>
      <c r="T866" s="7" t="s">
        <v>39</v>
      </c>
      <c r="U866" s="16" t="s">
        <v>39</v>
      </c>
      <c r="V866" s="16" t="s">
        <v>621</v>
      </c>
      <c r="W866" s="16" t="s">
        <v>292</v>
      </c>
      <c r="X866" s="17">
        <v>1</v>
      </c>
      <c r="Y866" s="84">
        <f t="shared" si="28"/>
        <v>73050</v>
      </c>
      <c r="Z866" s="75">
        <f>IF(IFERROR(MATCH(E866,CONV_CAISO_Gen_List!C:C,0),FALSE),1,0)</f>
        <v>0</v>
      </c>
      <c r="AA866" s="86">
        <f t="shared" si="29"/>
        <v>68.33</v>
      </c>
    </row>
    <row r="867" spans="2:27" x14ac:dyDescent="0.25">
      <c r="B867" s="7">
        <v>862</v>
      </c>
      <c r="C867" s="7" t="s">
        <v>2397</v>
      </c>
      <c r="D867" s="7" t="s">
        <v>2398</v>
      </c>
      <c r="E867" s="7" t="s">
        <v>1983</v>
      </c>
      <c r="F867" s="7" t="s">
        <v>1132</v>
      </c>
      <c r="G867" s="7" t="s">
        <v>34</v>
      </c>
      <c r="H867" s="7" t="s">
        <v>715</v>
      </c>
      <c r="I867" s="7" t="s">
        <v>994</v>
      </c>
      <c r="J867" s="7" t="s">
        <v>981</v>
      </c>
      <c r="K867" s="7" t="s">
        <v>982</v>
      </c>
      <c r="L867" s="7" t="s">
        <v>5</v>
      </c>
      <c r="M867" s="13">
        <v>43132</v>
      </c>
      <c r="N867" s="13">
        <v>46783</v>
      </c>
      <c r="O867" s="7">
        <v>1</v>
      </c>
      <c r="P867" s="14">
        <v>30</v>
      </c>
      <c r="Q867" s="14">
        <v>68.33</v>
      </c>
      <c r="R867" s="15">
        <v>0.26000761</v>
      </c>
      <c r="S867" s="7" t="s">
        <v>39</v>
      </c>
      <c r="T867" s="7" t="s">
        <v>39</v>
      </c>
      <c r="U867" s="16" t="s">
        <v>39</v>
      </c>
      <c r="V867" s="16" t="s">
        <v>621</v>
      </c>
      <c r="W867" s="16" t="s">
        <v>292</v>
      </c>
      <c r="X867" s="17">
        <v>1</v>
      </c>
      <c r="Y867" s="84">
        <f t="shared" si="28"/>
        <v>73050</v>
      </c>
      <c r="Z867" s="75">
        <f>IF(IFERROR(MATCH(E867,CONV_CAISO_Gen_List!C:C,0),FALSE),1,0)</f>
        <v>1</v>
      </c>
      <c r="AA867" s="86">
        <f t="shared" si="29"/>
        <v>68.33</v>
      </c>
    </row>
    <row r="868" spans="2:27" x14ac:dyDescent="0.25">
      <c r="B868" s="7">
        <v>863</v>
      </c>
      <c r="C868" s="7" t="s">
        <v>2399</v>
      </c>
      <c r="D868" s="7" t="s">
        <v>2400</v>
      </c>
      <c r="E868" s="7" t="s">
        <v>2401</v>
      </c>
      <c r="F868" s="7" t="s">
        <v>1132</v>
      </c>
      <c r="G868" s="7" t="s">
        <v>34</v>
      </c>
      <c r="H868" s="7" t="s">
        <v>849</v>
      </c>
      <c r="I868" s="7" t="s">
        <v>850</v>
      </c>
      <c r="J868" s="7" t="s">
        <v>619</v>
      </c>
      <c r="K868" s="7" t="s">
        <v>624</v>
      </c>
      <c r="L868" s="7" t="s">
        <v>5</v>
      </c>
      <c r="M868" s="13">
        <v>42675</v>
      </c>
      <c r="N868" s="13">
        <v>49979</v>
      </c>
      <c r="O868" s="7">
        <v>1</v>
      </c>
      <c r="P868" s="14">
        <v>131.19999999999999</v>
      </c>
      <c r="Q868" s="14">
        <v>385.12799999999999</v>
      </c>
      <c r="R868" s="15">
        <v>0.33509438699999999</v>
      </c>
      <c r="S868" s="7" t="s">
        <v>39</v>
      </c>
      <c r="T868" s="7" t="s">
        <v>39</v>
      </c>
      <c r="U868" s="16" t="s">
        <v>39</v>
      </c>
      <c r="V868" s="16" t="s">
        <v>621</v>
      </c>
      <c r="W868" s="16" t="s">
        <v>851</v>
      </c>
      <c r="X868" s="17">
        <v>1</v>
      </c>
      <c r="Y868" s="84">
        <f t="shared" si="28"/>
        <v>73050</v>
      </c>
      <c r="Z868" s="75">
        <f>IF(IFERROR(MATCH(E868,CONV_CAISO_Gen_List!C:C,0),FALSE),1,0)</f>
        <v>1</v>
      </c>
      <c r="AA868" s="86">
        <f t="shared" si="29"/>
        <v>385.12799999999999</v>
      </c>
    </row>
    <row r="869" spans="2:27" x14ac:dyDescent="0.25">
      <c r="B869" s="7">
        <v>864</v>
      </c>
      <c r="C869" s="7" t="s">
        <v>2402</v>
      </c>
      <c r="D869" s="7" t="s">
        <v>2403</v>
      </c>
      <c r="E869" s="7"/>
      <c r="F869" s="7" t="s">
        <v>1132</v>
      </c>
      <c r="G869" s="7" t="s">
        <v>2404</v>
      </c>
      <c r="H869" s="7" t="s">
        <v>2405</v>
      </c>
      <c r="I869" s="7" t="s">
        <v>2406</v>
      </c>
      <c r="J869" s="7" t="s">
        <v>997</v>
      </c>
      <c r="K869" s="7"/>
      <c r="L869" s="7" t="s">
        <v>7</v>
      </c>
      <c r="M869" s="13">
        <v>42705</v>
      </c>
      <c r="N869" s="13">
        <v>50009</v>
      </c>
      <c r="O869" s="7">
        <v>1</v>
      </c>
      <c r="P869" s="14">
        <v>142.6</v>
      </c>
      <c r="Q869" s="14">
        <v>602.1</v>
      </c>
      <c r="R869" s="15">
        <v>0.48199773299999998</v>
      </c>
      <c r="S869" s="7" t="s">
        <v>2407</v>
      </c>
      <c r="T869" s="7" t="s">
        <v>39</v>
      </c>
      <c r="U869" s="16" t="s">
        <v>2278</v>
      </c>
      <c r="V869" s="16" t="s">
        <v>997</v>
      </c>
      <c r="W869" s="16" t="s">
        <v>2408</v>
      </c>
      <c r="X869" s="17">
        <v>0.84</v>
      </c>
      <c r="Y869" s="84">
        <f t="shared" si="28"/>
        <v>73050</v>
      </c>
      <c r="Z869" s="75">
        <f>IF(IFERROR(MATCH(E869,CONV_CAISO_Gen_List!C:C,0),FALSE),1,0)</f>
        <v>0</v>
      </c>
      <c r="AA869" s="86">
        <f t="shared" si="29"/>
        <v>505.76400000000001</v>
      </c>
    </row>
    <row r="870" spans="2:27" x14ac:dyDescent="0.25">
      <c r="B870" s="7">
        <v>865</v>
      </c>
      <c r="C870" s="7" t="s">
        <v>2409</v>
      </c>
      <c r="D870" s="7" t="s">
        <v>2410</v>
      </c>
      <c r="E870" s="7"/>
      <c r="F870" s="7" t="s">
        <v>1132</v>
      </c>
      <c r="G870" s="7" t="s">
        <v>2404</v>
      </c>
      <c r="H870" s="7" t="s">
        <v>2405</v>
      </c>
      <c r="I870" s="7" t="s">
        <v>2406</v>
      </c>
      <c r="J870" s="7" t="s">
        <v>997</v>
      </c>
      <c r="K870" s="7"/>
      <c r="L870" s="7" t="s">
        <v>7</v>
      </c>
      <c r="M870" s="13">
        <v>42705</v>
      </c>
      <c r="N870" s="13">
        <v>50009</v>
      </c>
      <c r="O870" s="7">
        <v>1</v>
      </c>
      <c r="P870" s="14">
        <v>181.7</v>
      </c>
      <c r="Q870" s="14">
        <v>767.2</v>
      </c>
      <c r="R870" s="15">
        <v>0.48200280000000001</v>
      </c>
      <c r="S870" s="7" t="s">
        <v>2407</v>
      </c>
      <c r="T870" s="7" t="s">
        <v>39</v>
      </c>
      <c r="U870" s="16" t="s">
        <v>2278</v>
      </c>
      <c r="V870" s="16" t="s">
        <v>997</v>
      </c>
      <c r="W870" s="16" t="s">
        <v>2408</v>
      </c>
      <c r="X870" s="17">
        <v>0.84</v>
      </c>
      <c r="Y870" s="84">
        <f t="shared" si="28"/>
        <v>73050</v>
      </c>
      <c r="Z870" s="75">
        <f>IF(IFERROR(MATCH(E870,CONV_CAISO_Gen_List!C:C,0),FALSE),1,0)</f>
        <v>0</v>
      </c>
      <c r="AA870" s="86">
        <f t="shared" si="29"/>
        <v>644.44799999999998</v>
      </c>
    </row>
    <row r="871" spans="2:27" x14ac:dyDescent="0.25">
      <c r="B871" s="7">
        <v>866</v>
      </c>
      <c r="C871" s="7" t="s">
        <v>2411</v>
      </c>
      <c r="D871" s="7" t="s">
        <v>2412</v>
      </c>
      <c r="E871" s="7" t="s">
        <v>2413</v>
      </c>
      <c r="F871" s="7" t="s">
        <v>1132</v>
      </c>
      <c r="G871" s="7" t="s">
        <v>34</v>
      </c>
      <c r="H871" s="7" t="s">
        <v>83</v>
      </c>
      <c r="I871" s="7" t="s">
        <v>95</v>
      </c>
      <c r="J871" s="7" t="s">
        <v>619</v>
      </c>
      <c r="K871" s="7" t="s">
        <v>624</v>
      </c>
      <c r="L871" s="7" t="s">
        <v>5</v>
      </c>
      <c r="M871" s="13">
        <v>42675</v>
      </c>
      <c r="N871" s="13">
        <v>48152</v>
      </c>
      <c r="O871" s="7">
        <v>1</v>
      </c>
      <c r="P871" s="14">
        <v>186.96</v>
      </c>
      <c r="Q871" s="14">
        <v>574.15</v>
      </c>
      <c r="R871" s="15">
        <v>0.35056823599999998</v>
      </c>
      <c r="S871" s="7" t="s">
        <v>39</v>
      </c>
      <c r="T871" s="7" t="s">
        <v>39</v>
      </c>
      <c r="U871" s="16" t="s">
        <v>39</v>
      </c>
      <c r="V871" s="16" t="s">
        <v>621</v>
      </c>
      <c r="W871" s="16" t="s">
        <v>95</v>
      </c>
      <c r="X871" s="17">
        <v>1</v>
      </c>
      <c r="Y871" s="84">
        <f t="shared" si="28"/>
        <v>73050</v>
      </c>
      <c r="Z871" s="75">
        <f>IF(IFERROR(MATCH(E871,CONV_CAISO_Gen_List!C:C,0),FALSE),1,0)</f>
        <v>1</v>
      </c>
      <c r="AA871" s="86">
        <f t="shared" si="29"/>
        <v>574.15</v>
      </c>
    </row>
    <row r="872" spans="2:27" x14ac:dyDescent="0.25">
      <c r="B872" s="7">
        <v>867</v>
      </c>
      <c r="C872" s="7" t="s">
        <v>2414</v>
      </c>
      <c r="D872" s="7" t="s">
        <v>2415</v>
      </c>
      <c r="E872" s="7"/>
      <c r="F872" s="7" t="s">
        <v>1132</v>
      </c>
      <c r="G872" s="7" t="s">
        <v>34</v>
      </c>
      <c r="H872" s="7" t="s">
        <v>849</v>
      </c>
      <c r="I872" s="7" t="s">
        <v>1171</v>
      </c>
      <c r="J872" s="7" t="s">
        <v>997</v>
      </c>
      <c r="K872" s="7"/>
      <c r="L872" s="7" t="s">
        <v>5</v>
      </c>
      <c r="M872" s="13">
        <v>42217</v>
      </c>
      <c r="N872" s="13">
        <v>73050</v>
      </c>
      <c r="O872" s="7">
        <v>1</v>
      </c>
      <c r="P872" s="14">
        <v>11.7</v>
      </c>
      <c r="Q872" s="14">
        <v>33.822360000000003</v>
      </c>
      <c r="R872" s="15">
        <v>0.33</v>
      </c>
      <c r="S872" s="7" t="s">
        <v>39</v>
      </c>
      <c r="T872" s="7" t="s">
        <v>39</v>
      </c>
      <c r="U872" s="16" t="s">
        <v>39</v>
      </c>
      <c r="V872" s="16" t="s">
        <v>997</v>
      </c>
      <c r="W872" s="16" t="s">
        <v>851</v>
      </c>
      <c r="X872" s="17">
        <v>1</v>
      </c>
      <c r="Y872" s="84">
        <f t="shared" si="28"/>
        <v>73050</v>
      </c>
      <c r="Z872" s="75">
        <f>IF(IFERROR(MATCH(E872,CONV_CAISO_Gen_List!C:C,0),FALSE),1,0)</f>
        <v>0</v>
      </c>
      <c r="AA872" s="86">
        <f t="shared" si="29"/>
        <v>33.822360000000003</v>
      </c>
    </row>
    <row r="873" spans="2:27" x14ac:dyDescent="0.25">
      <c r="B873" s="7">
        <v>868</v>
      </c>
      <c r="C873" s="7" t="s">
        <v>2416</v>
      </c>
      <c r="D873" s="7" t="s">
        <v>2417</v>
      </c>
      <c r="E873" s="7"/>
      <c r="F873" s="7" t="s">
        <v>1132</v>
      </c>
      <c r="G873" s="7" t="s">
        <v>761</v>
      </c>
      <c r="H873" s="7" t="s">
        <v>762</v>
      </c>
      <c r="I873" s="7" t="s">
        <v>763</v>
      </c>
      <c r="J873" s="7" t="s">
        <v>619</v>
      </c>
      <c r="K873" s="7" t="s">
        <v>624</v>
      </c>
      <c r="L873" s="7" t="s">
        <v>7</v>
      </c>
      <c r="M873" s="13">
        <v>42736</v>
      </c>
      <c r="N873" s="13">
        <v>50040</v>
      </c>
      <c r="O873" s="7">
        <v>1</v>
      </c>
      <c r="P873" s="14">
        <v>100.815</v>
      </c>
      <c r="Q873" s="14">
        <v>301.7</v>
      </c>
      <c r="R873" s="15">
        <v>0.341622172</v>
      </c>
      <c r="S873" s="7" t="s">
        <v>39</v>
      </c>
      <c r="T873" s="7" t="s">
        <v>39</v>
      </c>
      <c r="U873" s="16" t="s">
        <v>39</v>
      </c>
      <c r="V873" s="16" t="s">
        <v>621</v>
      </c>
      <c r="W873" s="16" t="s">
        <v>764</v>
      </c>
      <c r="X873" s="17">
        <v>0.84</v>
      </c>
      <c r="Y873" s="84">
        <f t="shared" si="28"/>
        <v>73050</v>
      </c>
      <c r="Z873" s="75">
        <f>IF(IFERROR(MATCH(E873,CONV_CAISO_Gen_List!C:C,0),FALSE),1,0)</f>
        <v>0</v>
      </c>
      <c r="AA873" s="86">
        <f t="shared" si="29"/>
        <v>253.42799999999997</v>
      </c>
    </row>
    <row r="874" spans="2:27" x14ac:dyDescent="0.25">
      <c r="B874" s="7">
        <v>869</v>
      </c>
      <c r="C874" s="7" t="s">
        <v>2418</v>
      </c>
      <c r="D874" s="7" t="s">
        <v>2419</v>
      </c>
      <c r="E874" s="7" t="s">
        <v>2420</v>
      </c>
      <c r="F874" s="7" t="s">
        <v>1132</v>
      </c>
      <c r="G874" s="7" t="s">
        <v>34</v>
      </c>
      <c r="H874" s="7" t="s">
        <v>105</v>
      </c>
      <c r="I874" s="7" t="s">
        <v>106</v>
      </c>
      <c r="J874" s="7" t="s">
        <v>216</v>
      </c>
      <c r="K874" s="7" t="s">
        <v>217</v>
      </c>
      <c r="L874" s="7" t="s">
        <v>5</v>
      </c>
      <c r="M874" s="13">
        <v>42494</v>
      </c>
      <c r="N874" s="13">
        <v>47971</v>
      </c>
      <c r="O874" s="7">
        <v>1</v>
      </c>
      <c r="P874" s="14">
        <v>2.8340000000000001</v>
      </c>
      <c r="Q874" s="14">
        <v>9.7279999999999998</v>
      </c>
      <c r="R874" s="15">
        <v>0.39184978199999998</v>
      </c>
      <c r="S874" s="7" t="s">
        <v>39</v>
      </c>
      <c r="T874" s="7" t="s">
        <v>39</v>
      </c>
      <c r="U874" s="16" t="s">
        <v>39</v>
      </c>
      <c r="V874" s="16" t="s">
        <v>218</v>
      </c>
      <c r="W874" s="16" t="s">
        <v>51</v>
      </c>
      <c r="X874" s="17">
        <v>1</v>
      </c>
      <c r="Y874" s="84">
        <f t="shared" si="28"/>
        <v>73050</v>
      </c>
      <c r="Z874" s="75">
        <f>IF(IFERROR(MATCH(E874,CONV_CAISO_Gen_List!C:C,0),FALSE),1,0)</f>
        <v>1</v>
      </c>
      <c r="AA874" s="86">
        <f t="shared" si="29"/>
        <v>9.7279999999999998</v>
      </c>
    </row>
    <row r="875" spans="2:27" x14ac:dyDescent="0.25">
      <c r="B875" s="7">
        <v>870</v>
      </c>
      <c r="C875" s="7" t="s">
        <v>2421</v>
      </c>
      <c r="D875" s="7" t="s">
        <v>2422</v>
      </c>
      <c r="E875" s="7"/>
      <c r="F875" s="7" t="s">
        <v>1132</v>
      </c>
      <c r="G875" s="7" t="s">
        <v>34</v>
      </c>
      <c r="H875" s="7" t="s">
        <v>1217</v>
      </c>
      <c r="I875" s="7" t="s">
        <v>202</v>
      </c>
      <c r="J875" s="7" t="s">
        <v>196</v>
      </c>
      <c r="K875" s="7"/>
      <c r="L875" s="7" t="s">
        <v>5</v>
      </c>
      <c r="M875" s="13">
        <v>43101</v>
      </c>
      <c r="N875" s="13">
        <v>46752</v>
      </c>
      <c r="O875" s="7">
        <v>1</v>
      </c>
      <c r="P875" s="14">
        <v>50</v>
      </c>
      <c r="Q875" s="14">
        <v>438</v>
      </c>
      <c r="R875" s="15">
        <v>1</v>
      </c>
      <c r="S875" s="7" t="s">
        <v>39</v>
      </c>
      <c r="T875" s="7" t="s">
        <v>39</v>
      </c>
      <c r="U875" s="16" t="s">
        <v>39</v>
      </c>
      <c r="V875" s="16" t="s">
        <v>196</v>
      </c>
      <c r="W875" s="16" t="s">
        <v>41</v>
      </c>
      <c r="X875" s="17">
        <v>1</v>
      </c>
      <c r="Y875" s="84">
        <f t="shared" si="28"/>
        <v>73050</v>
      </c>
      <c r="Z875" s="75">
        <f>IF(IFERROR(MATCH(E875,CONV_CAISO_Gen_List!C:C,0),FALSE),1,0)</f>
        <v>0</v>
      </c>
      <c r="AA875" s="86">
        <f t="shared" si="29"/>
        <v>438</v>
      </c>
    </row>
    <row r="876" spans="2:27" x14ac:dyDescent="0.25">
      <c r="B876" s="7">
        <v>871</v>
      </c>
      <c r="C876" s="7" t="s">
        <v>2423</v>
      </c>
      <c r="D876" s="7" t="s">
        <v>2424</v>
      </c>
      <c r="E876" s="7"/>
      <c r="F876" s="7" t="s">
        <v>1132</v>
      </c>
      <c r="G876" s="7" t="s">
        <v>34</v>
      </c>
      <c r="H876" s="7" t="s">
        <v>1901</v>
      </c>
      <c r="I876" s="7" t="s">
        <v>1902</v>
      </c>
      <c r="J876" s="7" t="s">
        <v>997</v>
      </c>
      <c r="K876" s="7"/>
      <c r="L876" s="7" t="s">
        <v>7</v>
      </c>
      <c r="M876" s="13">
        <v>43008</v>
      </c>
      <c r="N876" s="13">
        <v>48611</v>
      </c>
      <c r="O876" s="7">
        <v>1</v>
      </c>
      <c r="P876" s="14">
        <v>132</v>
      </c>
      <c r="Q876" s="14">
        <v>380.892</v>
      </c>
      <c r="R876" s="15">
        <v>0.32940016599999999</v>
      </c>
      <c r="S876" s="7" t="s">
        <v>39</v>
      </c>
      <c r="T876" s="7" t="s">
        <v>39</v>
      </c>
      <c r="U876" s="16" t="s">
        <v>39</v>
      </c>
      <c r="V876" s="16" t="s">
        <v>997</v>
      </c>
      <c r="W876" s="16" t="s">
        <v>911</v>
      </c>
      <c r="X876" s="17">
        <v>0.84</v>
      </c>
      <c r="Y876" s="84">
        <f t="shared" si="28"/>
        <v>73050</v>
      </c>
      <c r="Z876" s="75">
        <f>IF(IFERROR(MATCH(E876,CONV_CAISO_Gen_List!C:C,0),FALSE),1,0)</f>
        <v>0</v>
      </c>
      <c r="AA876" s="86">
        <f t="shared" si="29"/>
        <v>319.94927999999999</v>
      </c>
    </row>
    <row r="877" spans="2:27" x14ac:dyDescent="0.25">
      <c r="B877" s="7">
        <v>872</v>
      </c>
      <c r="C877" s="7" t="s">
        <v>2425</v>
      </c>
      <c r="D877" s="7" t="s">
        <v>2426</v>
      </c>
      <c r="E877" s="7"/>
      <c r="F877" s="7" t="s">
        <v>33</v>
      </c>
      <c r="G877" s="7" t="s">
        <v>34</v>
      </c>
      <c r="H877" s="7" t="s">
        <v>105</v>
      </c>
      <c r="I877" s="7" t="s">
        <v>106</v>
      </c>
      <c r="J877" s="7" t="s">
        <v>216</v>
      </c>
      <c r="K877" s="7" t="s">
        <v>217</v>
      </c>
      <c r="L877" s="7" t="s">
        <v>5</v>
      </c>
      <c r="M877" s="13">
        <v>42319</v>
      </c>
      <c r="N877" s="13">
        <v>49623</v>
      </c>
      <c r="O877" s="7">
        <v>1</v>
      </c>
      <c r="P877" s="14">
        <v>0.28000000000000003</v>
      </c>
      <c r="Q877" s="14">
        <v>0.79471199999999997</v>
      </c>
      <c r="R877" s="15">
        <v>0.32400195700000001</v>
      </c>
      <c r="S877" s="7" t="s">
        <v>39</v>
      </c>
      <c r="T877" s="7" t="s">
        <v>39</v>
      </c>
      <c r="U877" s="16" t="s">
        <v>39</v>
      </c>
      <c r="V877" s="16" t="s">
        <v>218</v>
      </c>
      <c r="W877" s="16" t="s">
        <v>51</v>
      </c>
      <c r="X877" s="17">
        <v>1</v>
      </c>
      <c r="Y877" s="84">
        <f t="shared" si="28"/>
        <v>73050</v>
      </c>
      <c r="Z877" s="75">
        <f>IF(IFERROR(MATCH(E877,CONV_CAISO_Gen_List!C:C,0),FALSE),1,0)</f>
        <v>0</v>
      </c>
      <c r="AA877" s="86">
        <f t="shared" si="29"/>
        <v>0.79471199999999997</v>
      </c>
    </row>
    <row r="878" spans="2:27" x14ac:dyDescent="0.25">
      <c r="B878" s="7">
        <v>873</v>
      </c>
      <c r="C878" s="7" t="s">
        <v>2427</v>
      </c>
      <c r="D878" s="7" t="s">
        <v>2428</v>
      </c>
      <c r="E878" s="7" t="s">
        <v>2429</v>
      </c>
      <c r="F878" s="7" t="s">
        <v>33</v>
      </c>
      <c r="G878" s="7" t="s">
        <v>34</v>
      </c>
      <c r="H878" s="7" t="s">
        <v>247</v>
      </c>
      <c r="I878" s="7" t="s">
        <v>50</v>
      </c>
      <c r="J878" s="7" t="s">
        <v>216</v>
      </c>
      <c r="K878" s="7" t="s">
        <v>217</v>
      </c>
      <c r="L878" s="7" t="s">
        <v>5</v>
      </c>
      <c r="M878" s="13">
        <v>42530</v>
      </c>
      <c r="N878" s="13">
        <v>49834</v>
      </c>
      <c r="O878" s="7">
        <v>1</v>
      </c>
      <c r="P878" s="14">
        <v>0.995</v>
      </c>
      <c r="Q878" s="14">
        <v>3.42</v>
      </c>
      <c r="R878" s="15">
        <v>0.39237282299999998</v>
      </c>
      <c r="S878" s="7" t="s">
        <v>39</v>
      </c>
      <c r="T878" s="7" t="s">
        <v>39</v>
      </c>
      <c r="U878" s="16" t="s">
        <v>39</v>
      </c>
      <c r="V878" s="16" t="s">
        <v>218</v>
      </c>
      <c r="W878" s="16" t="s">
        <v>51</v>
      </c>
      <c r="X878" s="17">
        <v>1</v>
      </c>
      <c r="Y878" s="84">
        <f t="shared" si="28"/>
        <v>73050</v>
      </c>
      <c r="Z878" s="75">
        <f>IF(IFERROR(MATCH(E878,CONV_CAISO_Gen_List!C:C,0),FALSE),1,0)</f>
        <v>1</v>
      </c>
      <c r="AA878" s="86">
        <f t="shared" si="29"/>
        <v>3.42</v>
      </c>
    </row>
    <row r="879" spans="2:27" x14ac:dyDescent="0.25">
      <c r="B879" s="7">
        <v>874</v>
      </c>
      <c r="C879" s="7" t="s">
        <v>2430</v>
      </c>
      <c r="D879" s="7" t="s">
        <v>471</v>
      </c>
      <c r="E879" s="7" t="s">
        <v>2431</v>
      </c>
      <c r="F879" s="7" t="s">
        <v>33</v>
      </c>
      <c r="G879" s="7" t="s">
        <v>34</v>
      </c>
      <c r="H879" s="7" t="s">
        <v>49</v>
      </c>
      <c r="I879" s="7" t="s">
        <v>62</v>
      </c>
      <c r="J879" s="7" t="s">
        <v>216</v>
      </c>
      <c r="K879" s="7" t="s">
        <v>217</v>
      </c>
      <c r="L879" s="7" t="s">
        <v>5</v>
      </c>
      <c r="M879" s="13">
        <v>29830</v>
      </c>
      <c r="N879" s="13">
        <v>47848</v>
      </c>
      <c r="O879" s="7">
        <v>1</v>
      </c>
      <c r="P879" s="14">
        <v>11.9</v>
      </c>
      <c r="Q879" s="14">
        <v>32.82</v>
      </c>
      <c r="R879" s="15">
        <v>0.31483826399999998</v>
      </c>
      <c r="S879" s="7" t="s">
        <v>39</v>
      </c>
      <c r="T879" s="7" t="s">
        <v>39</v>
      </c>
      <c r="U879" s="16" t="s">
        <v>39</v>
      </c>
      <c r="V879" s="16" t="s">
        <v>218</v>
      </c>
      <c r="W879" s="16" t="s">
        <v>62</v>
      </c>
      <c r="X879" s="17">
        <v>1</v>
      </c>
      <c r="Y879" s="84">
        <f t="shared" si="28"/>
        <v>73050</v>
      </c>
      <c r="Z879" s="75">
        <f>IF(IFERROR(MATCH(E879,CONV_CAISO_Gen_List!C:C,0),FALSE),1,0)</f>
        <v>0</v>
      </c>
      <c r="AA879" s="86">
        <f t="shared" si="29"/>
        <v>32.82</v>
      </c>
    </row>
    <row r="880" spans="2:27" x14ac:dyDescent="0.25">
      <c r="B880" s="7">
        <v>875</v>
      </c>
      <c r="C880" s="7" t="s">
        <v>2432</v>
      </c>
      <c r="D880" s="7" t="s">
        <v>2433</v>
      </c>
      <c r="E880" s="7" t="s">
        <v>2434</v>
      </c>
      <c r="F880" s="7" t="s">
        <v>33</v>
      </c>
      <c r="G880" s="7" t="s">
        <v>34</v>
      </c>
      <c r="H880" s="7" t="s">
        <v>727</v>
      </c>
      <c r="I880" s="7" t="s">
        <v>50</v>
      </c>
      <c r="J880" s="7" t="s">
        <v>216</v>
      </c>
      <c r="K880" s="7" t="s">
        <v>217</v>
      </c>
      <c r="L880" s="7" t="s">
        <v>5</v>
      </c>
      <c r="M880" s="13">
        <v>42125</v>
      </c>
      <c r="N880" s="13">
        <v>42216</v>
      </c>
      <c r="O880" s="7">
        <v>0</v>
      </c>
      <c r="P880" s="14">
        <v>3</v>
      </c>
      <c r="Q880" s="14">
        <v>13.11875</v>
      </c>
      <c r="R880" s="15">
        <v>0.49919140000000001</v>
      </c>
      <c r="S880" s="7" t="s">
        <v>39</v>
      </c>
      <c r="T880" s="7" t="s">
        <v>39</v>
      </c>
      <c r="U880" s="16" t="s">
        <v>39</v>
      </c>
      <c r="V880" s="16" t="s">
        <v>218</v>
      </c>
      <c r="W880" s="16" t="s">
        <v>51</v>
      </c>
      <c r="X880" s="17">
        <v>1</v>
      </c>
      <c r="Y880" s="84">
        <f t="shared" si="28"/>
        <v>42216</v>
      </c>
      <c r="Z880" s="75">
        <f>IF(IFERROR(MATCH(E880,CONV_CAISO_Gen_List!C:C,0),FALSE),1,0)</f>
        <v>1</v>
      </c>
      <c r="AA880" s="86">
        <f t="shared" si="29"/>
        <v>13.11875</v>
      </c>
    </row>
    <row r="881" spans="2:27" x14ac:dyDescent="0.25">
      <c r="B881" s="7">
        <v>876</v>
      </c>
      <c r="C881" s="7" t="s">
        <v>2435</v>
      </c>
      <c r="D881" s="7" t="s">
        <v>2436</v>
      </c>
      <c r="E881" s="7"/>
      <c r="F881" s="7" t="s">
        <v>33</v>
      </c>
      <c r="G881" s="7" t="s">
        <v>34</v>
      </c>
      <c r="H881" s="7" t="s">
        <v>628</v>
      </c>
      <c r="I881" s="7" t="s">
        <v>84</v>
      </c>
      <c r="J881" s="7" t="s">
        <v>619</v>
      </c>
      <c r="K881" s="7" t="s">
        <v>624</v>
      </c>
      <c r="L881" s="7" t="s">
        <v>7</v>
      </c>
      <c r="M881" s="13">
        <v>42719</v>
      </c>
      <c r="N881" s="13">
        <v>50023</v>
      </c>
      <c r="O881" s="7">
        <v>1</v>
      </c>
      <c r="P881" s="14">
        <v>3</v>
      </c>
      <c r="Q881" s="14">
        <v>7.7659229999999999</v>
      </c>
      <c r="R881" s="15">
        <v>0.29550696300000001</v>
      </c>
      <c r="S881" s="7" t="s">
        <v>39</v>
      </c>
      <c r="T881" s="7" t="s">
        <v>39</v>
      </c>
      <c r="U881" s="16" t="s">
        <v>39</v>
      </c>
      <c r="V881" s="16" t="s">
        <v>621</v>
      </c>
      <c r="W881" s="16" t="s">
        <v>84</v>
      </c>
      <c r="X881" s="17">
        <v>0.84</v>
      </c>
      <c r="Y881" s="84">
        <f t="shared" si="28"/>
        <v>73050</v>
      </c>
      <c r="Z881" s="75">
        <f>IF(IFERROR(MATCH(E881,CONV_CAISO_Gen_List!C:C,0),FALSE),1,0)</f>
        <v>0</v>
      </c>
      <c r="AA881" s="86">
        <f t="shared" si="29"/>
        <v>6.5233753199999995</v>
      </c>
    </row>
    <row r="882" spans="2:27" x14ac:dyDescent="0.25">
      <c r="B882" s="7">
        <v>877</v>
      </c>
      <c r="C882" s="7" t="s">
        <v>2437</v>
      </c>
      <c r="D882" s="7" t="s">
        <v>2438</v>
      </c>
      <c r="E882" s="7"/>
      <c r="F882" s="7" t="s">
        <v>33</v>
      </c>
      <c r="G882" s="7" t="s">
        <v>34</v>
      </c>
      <c r="H882" s="7" t="s">
        <v>179</v>
      </c>
      <c r="I882" s="7" t="s">
        <v>180</v>
      </c>
      <c r="J882" s="7" t="s">
        <v>619</v>
      </c>
      <c r="K882" s="7" t="s">
        <v>620</v>
      </c>
      <c r="L882" s="7" t="s">
        <v>7</v>
      </c>
      <c r="M882" s="13">
        <v>42705</v>
      </c>
      <c r="N882" s="13">
        <v>50009</v>
      </c>
      <c r="O882" s="7">
        <v>1</v>
      </c>
      <c r="P882" s="14">
        <v>1.5</v>
      </c>
      <c r="Q882" s="14">
        <v>3.4660000000000002</v>
      </c>
      <c r="R882" s="15">
        <v>0.26377473400000001</v>
      </c>
      <c r="S882" s="7" t="s">
        <v>39</v>
      </c>
      <c r="T882" s="7" t="s">
        <v>39</v>
      </c>
      <c r="U882" s="16" t="s">
        <v>39</v>
      </c>
      <c r="V882" s="16" t="s">
        <v>621</v>
      </c>
      <c r="W882" s="16" t="s">
        <v>181</v>
      </c>
      <c r="X882" s="17">
        <v>0.84</v>
      </c>
      <c r="Y882" s="84">
        <f t="shared" si="28"/>
        <v>73050</v>
      </c>
      <c r="Z882" s="75">
        <f>IF(IFERROR(MATCH(E882,CONV_CAISO_Gen_List!C:C,0),FALSE),1,0)</f>
        <v>0</v>
      </c>
      <c r="AA882" s="86">
        <f t="shared" si="29"/>
        <v>2.9114400000000002</v>
      </c>
    </row>
    <row r="883" spans="2:27" x14ac:dyDescent="0.25">
      <c r="B883" s="7">
        <v>878</v>
      </c>
      <c r="C883" s="7" t="s">
        <v>2439</v>
      </c>
      <c r="D883" s="7" t="s">
        <v>2034</v>
      </c>
      <c r="E883" s="7" t="s">
        <v>2035</v>
      </c>
      <c r="F883" s="7" t="s">
        <v>1132</v>
      </c>
      <c r="G883" s="7" t="s">
        <v>34</v>
      </c>
      <c r="H883" s="7" t="s">
        <v>849</v>
      </c>
      <c r="I883" s="7" t="s">
        <v>1171</v>
      </c>
      <c r="J883" s="7" t="s">
        <v>997</v>
      </c>
      <c r="K883" s="7"/>
      <c r="L883" s="7" t="s">
        <v>5</v>
      </c>
      <c r="M883" s="13">
        <v>42278</v>
      </c>
      <c r="N883" s="13">
        <v>44865</v>
      </c>
      <c r="O883" s="7">
        <v>1</v>
      </c>
      <c r="P883" s="14">
        <v>19.55</v>
      </c>
      <c r="Q883" s="14">
        <v>45.97</v>
      </c>
      <c r="R883" s="15">
        <v>0.268425417</v>
      </c>
      <c r="S883" s="7" t="s">
        <v>39</v>
      </c>
      <c r="T883" s="7" t="s">
        <v>39</v>
      </c>
      <c r="U883" s="16" t="s">
        <v>39</v>
      </c>
      <c r="V883" s="16" t="s">
        <v>997</v>
      </c>
      <c r="W883" s="16" t="s">
        <v>851</v>
      </c>
      <c r="X883" s="17">
        <v>1</v>
      </c>
      <c r="Y883" s="84">
        <f t="shared" si="28"/>
        <v>73050</v>
      </c>
      <c r="Z883" s="75">
        <f>IF(IFERROR(MATCH(E883,CONV_CAISO_Gen_List!C:C,0),FALSE),1,0)</f>
        <v>1</v>
      </c>
      <c r="AA883" s="86">
        <f t="shared" si="29"/>
        <v>45.97</v>
      </c>
    </row>
    <row r="884" spans="2:27" x14ac:dyDescent="0.25">
      <c r="B884" s="7">
        <v>879</v>
      </c>
      <c r="C884" s="7" t="s">
        <v>2440</v>
      </c>
      <c r="D884" s="7" t="s">
        <v>2441</v>
      </c>
      <c r="E884" s="7"/>
      <c r="F884" s="7" t="s">
        <v>1132</v>
      </c>
      <c r="G884" s="7" t="s">
        <v>34</v>
      </c>
      <c r="H884" s="7" t="s">
        <v>83</v>
      </c>
      <c r="I884" s="7" t="s">
        <v>95</v>
      </c>
      <c r="J884" s="7" t="s">
        <v>619</v>
      </c>
      <c r="K884" s="7" t="s">
        <v>620</v>
      </c>
      <c r="L884" s="7" t="s">
        <v>7</v>
      </c>
      <c r="M884" s="13">
        <v>43466</v>
      </c>
      <c r="N884" s="13">
        <v>48944</v>
      </c>
      <c r="O884" s="7">
        <v>1</v>
      </c>
      <c r="P884" s="14">
        <v>160</v>
      </c>
      <c r="Q884" s="14">
        <v>488</v>
      </c>
      <c r="R884" s="15">
        <v>0.34817351600000002</v>
      </c>
      <c r="S884" s="7" t="s">
        <v>39</v>
      </c>
      <c r="T884" s="7" t="s">
        <v>39</v>
      </c>
      <c r="U884" s="16" t="s">
        <v>39</v>
      </c>
      <c r="V884" s="16" t="s">
        <v>621</v>
      </c>
      <c r="W884" s="16" t="s">
        <v>95</v>
      </c>
      <c r="X884" s="17">
        <v>0.84</v>
      </c>
      <c r="Y884" s="84">
        <f t="shared" si="28"/>
        <v>73050</v>
      </c>
      <c r="Z884" s="75">
        <f>IF(IFERROR(MATCH(E884,CONV_CAISO_Gen_List!C:C,0),FALSE),1,0)</f>
        <v>0</v>
      </c>
      <c r="AA884" s="86">
        <f t="shared" si="29"/>
        <v>409.91999999999996</v>
      </c>
    </row>
    <row r="885" spans="2:27" x14ac:dyDescent="0.25">
      <c r="B885" s="7">
        <v>880</v>
      </c>
      <c r="C885" s="7" t="s">
        <v>2442</v>
      </c>
      <c r="D885" s="7" t="s">
        <v>2443</v>
      </c>
      <c r="E885" s="7"/>
      <c r="F885" s="7" t="s">
        <v>1132</v>
      </c>
      <c r="G885" s="7" t="s">
        <v>761</v>
      </c>
      <c r="H885" s="7" t="s">
        <v>762</v>
      </c>
      <c r="I885" s="7" t="s">
        <v>763</v>
      </c>
      <c r="J885" s="7" t="s">
        <v>619</v>
      </c>
      <c r="K885" s="7" t="s">
        <v>620</v>
      </c>
      <c r="L885" s="7" t="s">
        <v>7</v>
      </c>
      <c r="M885" s="13">
        <v>43831</v>
      </c>
      <c r="N885" s="13">
        <v>49309</v>
      </c>
      <c r="O885" s="7">
        <v>1</v>
      </c>
      <c r="P885" s="14">
        <v>160</v>
      </c>
      <c r="Q885" s="14">
        <v>467</v>
      </c>
      <c r="R885" s="15">
        <v>0.33319063900000001</v>
      </c>
      <c r="S885" s="7" t="s">
        <v>39</v>
      </c>
      <c r="T885" s="7" t="s">
        <v>39</v>
      </c>
      <c r="U885" s="16" t="s">
        <v>39</v>
      </c>
      <c r="V885" s="16" t="s">
        <v>621</v>
      </c>
      <c r="W885" s="16" t="s">
        <v>764</v>
      </c>
      <c r="X885" s="17">
        <v>0.84</v>
      </c>
      <c r="Y885" s="84">
        <f t="shared" si="28"/>
        <v>73050</v>
      </c>
      <c r="Z885" s="75">
        <f>IF(IFERROR(MATCH(E885,CONV_CAISO_Gen_List!C:C,0),FALSE),1,0)</f>
        <v>0</v>
      </c>
      <c r="AA885" s="86">
        <f t="shared" si="29"/>
        <v>392.28</v>
      </c>
    </row>
    <row r="886" spans="2:27" x14ac:dyDescent="0.25">
      <c r="B886" s="7">
        <v>881</v>
      </c>
      <c r="C886" s="7" t="s">
        <v>2444</v>
      </c>
      <c r="D886" s="7" t="s">
        <v>2445</v>
      </c>
      <c r="E886" s="7"/>
      <c r="F886" s="7" t="s">
        <v>1132</v>
      </c>
      <c r="G886" s="7" t="s">
        <v>34</v>
      </c>
      <c r="H886" s="7" t="s">
        <v>83</v>
      </c>
      <c r="I886" s="7" t="s">
        <v>95</v>
      </c>
      <c r="J886" s="7" t="s">
        <v>619</v>
      </c>
      <c r="K886" s="7" t="s">
        <v>620</v>
      </c>
      <c r="L886" s="7" t="s">
        <v>7</v>
      </c>
      <c r="M886" s="13">
        <v>43466</v>
      </c>
      <c r="N886" s="13">
        <v>48944</v>
      </c>
      <c r="O886" s="7">
        <v>1</v>
      </c>
      <c r="P886" s="14">
        <v>108</v>
      </c>
      <c r="Q886" s="14">
        <v>330</v>
      </c>
      <c r="R886" s="15">
        <v>0.34880771199999999</v>
      </c>
      <c r="S886" s="7" t="s">
        <v>39</v>
      </c>
      <c r="T886" s="7" t="s">
        <v>39</v>
      </c>
      <c r="U886" s="16" t="s">
        <v>39</v>
      </c>
      <c r="V886" s="16" t="s">
        <v>621</v>
      </c>
      <c r="W886" s="16" t="s">
        <v>95</v>
      </c>
      <c r="X886" s="17">
        <v>0.84</v>
      </c>
      <c r="Y886" s="84">
        <f t="shared" si="28"/>
        <v>73050</v>
      </c>
      <c r="Z886" s="75">
        <f>IF(IFERROR(MATCH(E886,CONV_CAISO_Gen_List!C:C,0),FALSE),1,0)</f>
        <v>0</v>
      </c>
      <c r="AA886" s="86">
        <f t="shared" si="29"/>
        <v>277.2</v>
      </c>
    </row>
    <row r="887" spans="2:27" x14ac:dyDescent="0.25">
      <c r="B887" s="7">
        <v>882</v>
      </c>
      <c r="C887" s="7" t="s">
        <v>2446</v>
      </c>
      <c r="D887" s="7" t="s">
        <v>2447</v>
      </c>
      <c r="E887" s="7"/>
      <c r="F887" s="7" t="s">
        <v>1132</v>
      </c>
      <c r="G887" s="7" t="s">
        <v>839</v>
      </c>
      <c r="H887" s="7" t="s">
        <v>2448</v>
      </c>
      <c r="I887" s="7" t="s">
        <v>841</v>
      </c>
      <c r="J887" s="7" t="s">
        <v>619</v>
      </c>
      <c r="K887" s="7" t="s">
        <v>620</v>
      </c>
      <c r="L887" s="7" t="s">
        <v>7</v>
      </c>
      <c r="M887" s="13">
        <v>43831</v>
      </c>
      <c r="N887" s="13">
        <v>49309</v>
      </c>
      <c r="O887" s="7">
        <v>1</v>
      </c>
      <c r="P887" s="14">
        <v>104</v>
      </c>
      <c r="Q887" s="14">
        <v>302</v>
      </c>
      <c r="R887" s="15">
        <v>0.33148928700000002</v>
      </c>
      <c r="S887" s="7" t="s">
        <v>39</v>
      </c>
      <c r="T887" s="7" t="s">
        <v>39</v>
      </c>
      <c r="U887" s="16" t="s">
        <v>39</v>
      </c>
      <c r="V887" s="16" t="s">
        <v>621</v>
      </c>
      <c r="W887" s="16" t="s">
        <v>842</v>
      </c>
      <c r="X887" s="17">
        <v>0.84</v>
      </c>
      <c r="Y887" s="84">
        <f t="shared" si="28"/>
        <v>73050</v>
      </c>
      <c r="Z887" s="75">
        <f>IF(IFERROR(MATCH(E887,CONV_CAISO_Gen_List!C:C,0),FALSE),1,0)</f>
        <v>0</v>
      </c>
      <c r="AA887" s="86">
        <f t="shared" si="29"/>
        <v>253.67999999999998</v>
      </c>
    </row>
    <row r="888" spans="2:27" x14ac:dyDescent="0.25">
      <c r="B888" s="7">
        <v>883</v>
      </c>
      <c r="C888" s="7" t="s">
        <v>2449</v>
      </c>
      <c r="D888" s="7" t="s">
        <v>2450</v>
      </c>
      <c r="E888" s="7"/>
      <c r="F888" s="7" t="s">
        <v>1132</v>
      </c>
      <c r="G888" s="7" t="s">
        <v>34</v>
      </c>
      <c r="H888" s="7" t="s">
        <v>83</v>
      </c>
      <c r="I888" s="7" t="s">
        <v>95</v>
      </c>
      <c r="J888" s="7" t="s">
        <v>619</v>
      </c>
      <c r="K888" s="7" t="s">
        <v>624</v>
      </c>
      <c r="L888" s="7" t="s">
        <v>7</v>
      </c>
      <c r="M888" s="13">
        <v>43800</v>
      </c>
      <c r="N888" s="13">
        <v>49309</v>
      </c>
      <c r="O888" s="7">
        <v>1</v>
      </c>
      <c r="P888" s="14">
        <v>111.2</v>
      </c>
      <c r="Q888" s="14">
        <v>328</v>
      </c>
      <c r="R888" s="15">
        <v>0.33671692800000003</v>
      </c>
      <c r="S888" s="7" t="s">
        <v>39</v>
      </c>
      <c r="T888" s="7" t="s">
        <v>39</v>
      </c>
      <c r="U888" s="16" t="s">
        <v>39</v>
      </c>
      <c r="V888" s="16" t="s">
        <v>621</v>
      </c>
      <c r="W888" s="16" t="s">
        <v>95</v>
      </c>
      <c r="X888" s="17">
        <v>0.84</v>
      </c>
      <c r="Y888" s="84">
        <f t="shared" si="28"/>
        <v>73050</v>
      </c>
      <c r="Z888" s="75">
        <f>IF(IFERROR(MATCH(E888,CONV_CAISO_Gen_List!C:C,0),FALSE),1,0)</f>
        <v>0</v>
      </c>
      <c r="AA888" s="86">
        <f t="shared" si="29"/>
        <v>275.52</v>
      </c>
    </row>
    <row r="889" spans="2:27" x14ac:dyDescent="0.25">
      <c r="B889" s="7">
        <v>884</v>
      </c>
      <c r="C889" s="7" t="s">
        <v>2451</v>
      </c>
      <c r="D889" s="7" t="s">
        <v>2452</v>
      </c>
      <c r="E889" s="7"/>
      <c r="F889" s="7" t="s">
        <v>1132</v>
      </c>
      <c r="G889" s="7" t="s">
        <v>34</v>
      </c>
      <c r="H889" s="7" t="s">
        <v>849</v>
      </c>
      <c r="I889" s="7" t="s">
        <v>850</v>
      </c>
      <c r="J889" s="7" t="s">
        <v>619</v>
      </c>
      <c r="K889" s="7" t="s">
        <v>624</v>
      </c>
      <c r="L889" s="7" t="s">
        <v>7</v>
      </c>
      <c r="M889" s="13">
        <v>43983</v>
      </c>
      <c r="N889" s="13">
        <v>51287</v>
      </c>
      <c r="O889" s="7">
        <v>1</v>
      </c>
      <c r="P889" s="14">
        <v>136.80000000000001</v>
      </c>
      <c r="Q889" s="14">
        <v>385</v>
      </c>
      <c r="R889" s="15">
        <v>0.321270261</v>
      </c>
      <c r="S889" s="7" t="s">
        <v>39</v>
      </c>
      <c r="T889" s="7" t="s">
        <v>39</v>
      </c>
      <c r="U889" s="16" t="s">
        <v>39</v>
      </c>
      <c r="V889" s="16" t="s">
        <v>621</v>
      </c>
      <c r="W889" s="16" t="s">
        <v>851</v>
      </c>
      <c r="X889" s="17">
        <v>0.84</v>
      </c>
      <c r="Y889" s="84">
        <f t="shared" si="28"/>
        <v>73050</v>
      </c>
      <c r="Z889" s="75">
        <f>IF(IFERROR(MATCH(E889,CONV_CAISO_Gen_List!C:C,0),FALSE),1,0)</f>
        <v>0</v>
      </c>
      <c r="AA889" s="86">
        <f t="shared" si="29"/>
        <v>323.39999999999998</v>
      </c>
    </row>
    <row r="890" spans="2:27" x14ac:dyDescent="0.25">
      <c r="B890" s="7">
        <v>885</v>
      </c>
      <c r="C890" s="7" t="s">
        <v>2453</v>
      </c>
      <c r="D890" s="7" t="s">
        <v>2454</v>
      </c>
      <c r="E890" s="7"/>
      <c r="F890" s="7" t="s">
        <v>33</v>
      </c>
      <c r="G890" s="7" t="s">
        <v>34</v>
      </c>
      <c r="H890" s="7" t="s">
        <v>2455</v>
      </c>
      <c r="I890" s="7" t="s">
        <v>531</v>
      </c>
      <c r="J890" s="7" t="s">
        <v>40</v>
      </c>
      <c r="K890" s="7" t="s">
        <v>101</v>
      </c>
      <c r="L890" s="7" t="s">
        <v>5</v>
      </c>
      <c r="M890" s="13">
        <v>41709</v>
      </c>
      <c r="N890" s="13">
        <v>42298</v>
      </c>
      <c r="O890" s="7">
        <v>1</v>
      </c>
      <c r="P890" s="14">
        <v>1.5</v>
      </c>
      <c r="Q890" s="14">
        <v>11.2</v>
      </c>
      <c r="R890" s="15">
        <v>0.85235920852359204</v>
      </c>
      <c r="S890" s="7" t="s">
        <v>39</v>
      </c>
      <c r="T890" s="7" t="s">
        <v>39</v>
      </c>
      <c r="U890" s="16" t="s">
        <v>39</v>
      </c>
      <c r="V890" s="16" t="s">
        <v>40</v>
      </c>
      <c r="W890" s="16" t="s">
        <v>170</v>
      </c>
      <c r="X890" s="17">
        <v>1</v>
      </c>
      <c r="Y890" s="84">
        <f t="shared" si="28"/>
        <v>73050</v>
      </c>
      <c r="Z890" s="75">
        <f>IF(IFERROR(MATCH(E890,CONV_CAISO_Gen_List!C:C,0),FALSE),1,0)</f>
        <v>0</v>
      </c>
      <c r="AA890" s="86">
        <f t="shared" si="29"/>
        <v>11.2</v>
      </c>
    </row>
    <row r="891" spans="2:27" x14ac:dyDescent="0.25">
      <c r="B891" s="7">
        <v>886</v>
      </c>
      <c r="C891" s="7" t="s">
        <v>2456</v>
      </c>
      <c r="D891" s="7" t="s">
        <v>2457</v>
      </c>
      <c r="E891" s="7"/>
      <c r="F891" s="7" t="s">
        <v>1132</v>
      </c>
      <c r="G891" s="7" t="s">
        <v>34</v>
      </c>
      <c r="H891" s="7" t="s">
        <v>94</v>
      </c>
      <c r="I891" s="7" t="s">
        <v>169</v>
      </c>
      <c r="J891" s="7" t="s">
        <v>619</v>
      </c>
      <c r="K891" s="7" t="s">
        <v>620</v>
      </c>
      <c r="L891" s="7" t="s">
        <v>5</v>
      </c>
      <c r="M891" s="13">
        <v>41759</v>
      </c>
      <c r="N891" s="13">
        <v>48884</v>
      </c>
      <c r="O891" s="7">
        <v>1</v>
      </c>
      <c r="P891" s="14">
        <v>1.5</v>
      </c>
      <c r="Q891" s="14">
        <v>3.97</v>
      </c>
      <c r="R891" s="15">
        <v>0.30213089802130899</v>
      </c>
      <c r="S891" s="7" t="s">
        <v>39</v>
      </c>
      <c r="T891" s="7" t="s">
        <v>39</v>
      </c>
      <c r="U891" s="16" t="s">
        <v>39</v>
      </c>
      <c r="V891" s="16" t="s">
        <v>621</v>
      </c>
      <c r="W891" s="16" t="s">
        <v>170</v>
      </c>
      <c r="X891" s="17">
        <v>1</v>
      </c>
      <c r="Y891" s="84">
        <f t="shared" si="28"/>
        <v>73050</v>
      </c>
      <c r="Z891" s="75">
        <f>IF(IFERROR(MATCH(E891,CONV_CAISO_Gen_List!C:C,0),FALSE),1,0)</f>
        <v>0</v>
      </c>
      <c r="AA891" s="86">
        <f t="shared" si="29"/>
        <v>3.97</v>
      </c>
    </row>
    <row r="892" spans="2:27" x14ac:dyDescent="0.25">
      <c r="B892" s="7">
        <v>887</v>
      </c>
      <c r="C892" s="7" t="s">
        <v>2458</v>
      </c>
      <c r="D892" s="7" t="s">
        <v>2459</v>
      </c>
      <c r="E892" s="7"/>
      <c r="F892" s="7" t="s">
        <v>1132</v>
      </c>
      <c r="G892" s="7" t="s">
        <v>34</v>
      </c>
      <c r="H892" s="7" t="s">
        <v>94</v>
      </c>
      <c r="I892" s="7" t="s">
        <v>169</v>
      </c>
      <c r="J892" s="7" t="s">
        <v>619</v>
      </c>
      <c r="K892" s="7" t="s">
        <v>620</v>
      </c>
      <c r="L892" s="7" t="s">
        <v>5</v>
      </c>
      <c r="M892" s="13">
        <v>41759</v>
      </c>
      <c r="N892" s="13">
        <v>48884</v>
      </c>
      <c r="O892" s="7">
        <v>1</v>
      </c>
      <c r="P892" s="14">
        <v>1.5</v>
      </c>
      <c r="Q892" s="14">
        <v>3.97</v>
      </c>
      <c r="R892" s="15">
        <v>0.30213089802130899</v>
      </c>
      <c r="S892" s="7" t="s">
        <v>39</v>
      </c>
      <c r="T892" s="7" t="s">
        <v>39</v>
      </c>
      <c r="U892" s="16" t="s">
        <v>39</v>
      </c>
      <c r="V892" s="16" t="s">
        <v>621</v>
      </c>
      <c r="W892" s="16" t="s">
        <v>170</v>
      </c>
      <c r="X892" s="17">
        <v>1</v>
      </c>
      <c r="Y892" s="84">
        <f t="shared" si="28"/>
        <v>73050</v>
      </c>
      <c r="Z892" s="75">
        <f>IF(IFERROR(MATCH(E892,CONV_CAISO_Gen_List!C:C,0),FALSE),1,0)</f>
        <v>0</v>
      </c>
      <c r="AA892" s="86">
        <f t="shared" si="29"/>
        <v>3.97</v>
      </c>
    </row>
    <row r="893" spans="2:27" x14ac:dyDescent="0.25">
      <c r="B893" s="7">
        <v>888</v>
      </c>
      <c r="C893" s="7" t="s">
        <v>2460</v>
      </c>
      <c r="D893" s="7" t="s">
        <v>2461</v>
      </c>
      <c r="E893" s="7"/>
      <c r="F893" s="7" t="s">
        <v>1132</v>
      </c>
      <c r="G893" s="7" t="s">
        <v>34</v>
      </c>
      <c r="H893" s="7" t="s">
        <v>94</v>
      </c>
      <c r="I893" s="7" t="s">
        <v>169</v>
      </c>
      <c r="J893" s="7" t="s">
        <v>619</v>
      </c>
      <c r="K893" s="7" t="s">
        <v>620</v>
      </c>
      <c r="L893" s="7" t="s">
        <v>5</v>
      </c>
      <c r="M893" s="13">
        <v>41759</v>
      </c>
      <c r="N893" s="13">
        <v>48884</v>
      </c>
      <c r="O893" s="7">
        <v>1</v>
      </c>
      <c r="P893" s="14">
        <v>1.5</v>
      </c>
      <c r="Q893" s="14">
        <v>3.97</v>
      </c>
      <c r="R893" s="15">
        <v>0.30213089802130899</v>
      </c>
      <c r="S893" s="7" t="s">
        <v>39</v>
      </c>
      <c r="T893" s="7" t="s">
        <v>39</v>
      </c>
      <c r="U893" s="16" t="s">
        <v>39</v>
      </c>
      <c r="V893" s="16" t="s">
        <v>621</v>
      </c>
      <c r="W893" s="16" t="s">
        <v>170</v>
      </c>
      <c r="X893" s="17">
        <v>1</v>
      </c>
      <c r="Y893" s="84">
        <f t="shared" si="28"/>
        <v>73050</v>
      </c>
      <c r="Z893" s="75">
        <f>IF(IFERROR(MATCH(E893,CONV_CAISO_Gen_List!C:C,0),FALSE),1,0)</f>
        <v>0</v>
      </c>
      <c r="AA893" s="86">
        <f t="shared" si="29"/>
        <v>3.97</v>
      </c>
    </row>
    <row r="894" spans="2:27" x14ac:dyDescent="0.25">
      <c r="B894" s="7">
        <v>889</v>
      </c>
      <c r="C894" s="7" t="s">
        <v>2462</v>
      </c>
      <c r="D894" s="7" t="s">
        <v>2463</v>
      </c>
      <c r="E894" s="7"/>
      <c r="F894" s="7" t="s">
        <v>1132</v>
      </c>
      <c r="G894" s="7" t="s">
        <v>34</v>
      </c>
      <c r="H894" s="7" t="s">
        <v>94</v>
      </c>
      <c r="I894" s="7" t="s">
        <v>169</v>
      </c>
      <c r="J894" s="7" t="s">
        <v>619</v>
      </c>
      <c r="K894" s="7" t="s">
        <v>620</v>
      </c>
      <c r="L894" s="7" t="s">
        <v>5</v>
      </c>
      <c r="M894" s="13">
        <v>41759</v>
      </c>
      <c r="N894" s="13">
        <v>48884</v>
      </c>
      <c r="O894" s="7">
        <v>1</v>
      </c>
      <c r="P894" s="14">
        <v>1.5</v>
      </c>
      <c r="Q894" s="14">
        <v>3.97</v>
      </c>
      <c r="R894" s="15">
        <v>0.30213089802130899</v>
      </c>
      <c r="S894" s="7" t="s">
        <v>39</v>
      </c>
      <c r="T894" s="7" t="s">
        <v>39</v>
      </c>
      <c r="U894" s="16" t="s">
        <v>39</v>
      </c>
      <c r="V894" s="16" t="s">
        <v>621</v>
      </c>
      <c r="W894" s="16" t="s">
        <v>170</v>
      </c>
      <c r="X894" s="17">
        <v>1</v>
      </c>
      <c r="Y894" s="84">
        <f t="shared" si="28"/>
        <v>73050</v>
      </c>
      <c r="Z894" s="75">
        <f>IF(IFERROR(MATCH(E894,CONV_CAISO_Gen_List!C:C,0),FALSE),1,0)</f>
        <v>0</v>
      </c>
      <c r="AA894" s="86">
        <f t="shared" si="29"/>
        <v>3.97</v>
      </c>
    </row>
    <row r="895" spans="2:27" x14ac:dyDescent="0.25">
      <c r="B895" s="7">
        <v>890</v>
      </c>
      <c r="C895" s="7" t="s">
        <v>2464</v>
      </c>
      <c r="D895" s="7" t="s">
        <v>2465</v>
      </c>
      <c r="E895" s="7"/>
      <c r="F895" s="7" t="s">
        <v>1132</v>
      </c>
      <c r="G895" s="7" t="s">
        <v>34</v>
      </c>
      <c r="H895" s="7" t="s">
        <v>849</v>
      </c>
      <c r="I895" s="7" t="s">
        <v>169</v>
      </c>
      <c r="J895" s="7" t="s">
        <v>619</v>
      </c>
      <c r="K895" s="7" t="s">
        <v>1387</v>
      </c>
      <c r="L895" s="7" t="s">
        <v>7</v>
      </c>
      <c r="M895" s="13">
        <v>42704</v>
      </c>
      <c r="N895" s="13">
        <v>50008</v>
      </c>
      <c r="O895" s="7">
        <v>1</v>
      </c>
      <c r="P895" s="14">
        <v>1</v>
      </c>
      <c r="Q895" s="14">
        <v>1.96</v>
      </c>
      <c r="R895" s="15">
        <v>0.22374429223744291</v>
      </c>
      <c r="S895" s="7" t="s">
        <v>39</v>
      </c>
      <c r="T895" s="7" t="s">
        <v>39</v>
      </c>
      <c r="U895" s="16" t="s">
        <v>39</v>
      </c>
      <c r="V895" s="16" t="s">
        <v>621</v>
      </c>
      <c r="W895" s="16" t="s">
        <v>170</v>
      </c>
      <c r="X895" s="17">
        <v>0.84</v>
      </c>
      <c r="Y895" s="84">
        <f t="shared" si="28"/>
        <v>73050</v>
      </c>
      <c r="Z895" s="75">
        <f>IF(IFERROR(MATCH(E895,CONV_CAISO_Gen_List!C:C,0),FALSE),1,0)</f>
        <v>0</v>
      </c>
      <c r="AA895" s="86">
        <f t="shared" si="29"/>
        <v>1.6463999999999999</v>
      </c>
    </row>
    <row r="896" spans="2:27" x14ac:dyDescent="0.25">
      <c r="B896" s="7">
        <v>891</v>
      </c>
      <c r="C896" s="7" t="s">
        <v>2466</v>
      </c>
      <c r="D896" s="7" t="s">
        <v>2467</v>
      </c>
      <c r="E896" s="7"/>
      <c r="F896" s="7" t="s">
        <v>1132</v>
      </c>
      <c r="G896" s="7" t="s">
        <v>34</v>
      </c>
      <c r="H896" s="7" t="s">
        <v>94</v>
      </c>
      <c r="I896" s="7" t="s">
        <v>169</v>
      </c>
      <c r="J896" s="7" t="s">
        <v>619</v>
      </c>
      <c r="K896" s="7" t="s">
        <v>1387</v>
      </c>
      <c r="L896" s="7" t="s">
        <v>7</v>
      </c>
      <c r="M896" s="13">
        <v>42704</v>
      </c>
      <c r="N896" s="13">
        <v>50008</v>
      </c>
      <c r="O896" s="7">
        <v>1</v>
      </c>
      <c r="P896" s="14">
        <v>0.5</v>
      </c>
      <c r="Q896" s="14">
        <v>0.88</v>
      </c>
      <c r="R896" s="15">
        <v>0.20091324200913244</v>
      </c>
      <c r="S896" s="7" t="s">
        <v>39</v>
      </c>
      <c r="T896" s="7" t="s">
        <v>39</v>
      </c>
      <c r="U896" s="16" t="s">
        <v>39</v>
      </c>
      <c r="V896" s="16" t="s">
        <v>621</v>
      </c>
      <c r="W896" s="16" t="s">
        <v>170</v>
      </c>
      <c r="X896" s="17">
        <v>0.84</v>
      </c>
      <c r="Y896" s="84">
        <f t="shared" si="28"/>
        <v>73050</v>
      </c>
      <c r="Z896" s="75">
        <f>IF(IFERROR(MATCH(E896,CONV_CAISO_Gen_List!C:C,0),FALSE),1,0)</f>
        <v>0</v>
      </c>
      <c r="AA896" s="86">
        <f t="shared" si="29"/>
        <v>0.73919999999999997</v>
      </c>
    </row>
    <row r="897" spans="2:27" x14ac:dyDescent="0.25">
      <c r="B897" s="7">
        <v>892</v>
      </c>
      <c r="C897" s="7" t="s">
        <v>2468</v>
      </c>
      <c r="D897" s="7" t="s">
        <v>1334</v>
      </c>
      <c r="E897" s="7"/>
      <c r="F897" s="7" t="s">
        <v>1132</v>
      </c>
      <c r="G897" s="7" t="s">
        <v>34</v>
      </c>
      <c r="H897" s="7" t="s">
        <v>1154</v>
      </c>
      <c r="I897" s="7" t="s">
        <v>169</v>
      </c>
      <c r="J897" s="7" t="s">
        <v>216</v>
      </c>
      <c r="K897" s="7" t="s">
        <v>217</v>
      </c>
      <c r="L897" s="7" t="s">
        <v>5</v>
      </c>
      <c r="M897" s="13">
        <v>42552</v>
      </c>
      <c r="N897" s="13">
        <v>49856</v>
      </c>
      <c r="O897" s="7">
        <v>1</v>
      </c>
      <c r="P897" s="14">
        <v>0.25</v>
      </c>
      <c r="Q897" s="14">
        <v>0.75</v>
      </c>
      <c r="R897" s="15">
        <v>0.34246575342465752</v>
      </c>
      <c r="S897" s="7" t="s">
        <v>39</v>
      </c>
      <c r="T897" s="7" t="s">
        <v>39</v>
      </c>
      <c r="U897" s="16" t="s">
        <v>39</v>
      </c>
      <c r="V897" s="16" t="s">
        <v>218</v>
      </c>
      <c r="W897" s="16" t="s">
        <v>170</v>
      </c>
      <c r="X897" s="17">
        <v>1</v>
      </c>
      <c r="Y897" s="84">
        <f t="shared" si="28"/>
        <v>73050</v>
      </c>
      <c r="Z897" s="75">
        <f>IF(IFERROR(MATCH(E897,CONV_CAISO_Gen_List!C:C,0),FALSE),1,0)</f>
        <v>0</v>
      </c>
      <c r="AA897" s="86">
        <f t="shared" si="29"/>
        <v>0.75</v>
      </c>
    </row>
    <row r="898" spans="2:27" x14ac:dyDescent="0.25">
      <c r="B898" s="7">
        <v>893</v>
      </c>
      <c r="C898" s="7" t="s">
        <v>2469</v>
      </c>
      <c r="D898" s="7" t="s">
        <v>2470</v>
      </c>
      <c r="E898" s="7"/>
      <c r="F898" s="7" t="s">
        <v>33</v>
      </c>
      <c r="G898" s="7" t="s">
        <v>34</v>
      </c>
      <c r="H898" s="7" t="s">
        <v>655</v>
      </c>
      <c r="I898" s="7" t="s">
        <v>531</v>
      </c>
      <c r="J898" s="7" t="s">
        <v>619</v>
      </c>
      <c r="K898" s="7" t="s">
        <v>620</v>
      </c>
      <c r="L898" s="7" t="s">
        <v>7</v>
      </c>
      <c r="M898" s="13">
        <v>42536</v>
      </c>
      <c r="N898" s="13">
        <v>49841</v>
      </c>
      <c r="O898" s="7">
        <v>1</v>
      </c>
      <c r="P898" s="14">
        <v>0.83299999999999996</v>
      </c>
      <c r="Q898" s="14">
        <v>2.0289999999999999</v>
      </c>
      <c r="R898" s="15">
        <v>0.27805642805067232</v>
      </c>
      <c r="S898" s="7" t="s">
        <v>39</v>
      </c>
      <c r="T898" s="7" t="s">
        <v>39</v>
      </c>
      <c r="U898" s="16" t="s">
        <v>39</v>
      </c>
      <c r="V898" s="16" t="s">
        <v>621</v>
      </c>
      <c r="W898" s="16" t="s">
        <v>170</v>
      </c>
      <c r="X898" s="17">
        <v>0.84</v>
      </c>
      <c r="Y898" s="84">
        <f t="shared" si="28"/>
        <v>73050</v>
      </c>
      <c r="Z898" s="75">
        <f>IF(IFERROR(MATCH(E898,CONV_CAISO_Gen_List!C:C,0),FALSE),1,0)</f>
        <v>0</v>
      </c>
      <c r="AA898" s="86">
        <f t="shared" si="29"/>
        <v>1.7043599999999999</v>
      </c>
    </row>
    <row r="899" spans="2:27" x14ac:dyDescent="0.25">
      <c r="B899" s="7">
        <v>894</v>
      </c>
      <c r="C899" s="7" t="s">
        <v>2471</v>
      </c>
      <c r="D899" s="7" t="s">
        <v>2472</v>
      </c>
      <c r="E899" s="7"/>
      <c r="F899" s="7" t="s">
        <v>2187</v>
      </c>
      <c r="G899" s="7" t="s">
        <v>34</v>
      </c>
      <c r="H899" s="7" t="s">
        <v>1901</v>
      </c>
      <c r="I899" s="7" t="s">
        <v>2199</v>
      </c>
      <c r="J899" s="7" t="s">
        <v>619</v>
      </c>
      <c r="K899" s="7" t="s">
        <v>620</v>
      </c>
      <c r="L899" s="7" t="s">
        <v>5</v>
      </c>
      <c r="M899" s="13">
        <v>39696</v>
      </c>
      <c r="N899" s="13">
        <v>43347</v>
      </c>
      <c r="O899" s="7">
        <v>1</v>
      </c>
      <c r="P899" s="14">
        <v>4.1000000000000002E-2</v>
      </c>
      <c r="Q899" s="14">
        <v>0.08</v>
      </c>
      <c r="R899" s="15">
        <v>0.22274195344693173</v>
      </c>
      <c r="S899" s="7" t="s">
        <v>39</v>
      </c>
      <c r="T899" s="7" t="s">
        <v>39</v>
      </c>
      <c r="U899" s="16" t="s">
        <v>39</v>
      </c>
      <c r="V899" s="16" t="s">
        <v>621</v>
      </c>
      <c r="W899" s="16" t="s">
        <v>911</v>
      </c>
      <c r="X899" s="17">
        <v>1</v>
      </c>
      <c r="Y899" s="84">
        <f t="shared" si="28"/>
        <v>73050</v>
      </c>
      <c r="Z899" s="75">
        <f>IF(IFERROR(MATCH(E899,CONV_CAISO_Gen_List!C:C,0),FALSE),1,0)</f>
        <v>0</v>
      </c>
      <c r="AA899" s="86">
        <f t="shared" si="29"/>
        <v>0.08</v>
      </c>
    </row>
    <row r="900" spans="2:27" x14ac:dyDescent="0.25">
      <c r="B900" s="7">
        <v>895</v>
      </c>
      <c r="C900" s="7" t="s">
        <v>2473</v>
      </c>
      <c r="D900" s="7" t="s">
        <v>2474</v>
      </c>
      <c r="E900" s="7"/>
      <c r="F900" s="7" t="s">
        <v>2187</v>
      </c>
      <c r="G900" s="7" t="s">
        <v>34</v>
      </c>
      <c r="H900" s="7" t="s">
        <v>1901</v>
      </c>
      <c r="I900" s="7" t="s">
        <v>2199</v>
      </c>
      <c r="J900" s="7" t="s">
        <v>619</v>
      </c>
      <c r="K900" s="7" t="s">
        <v>620</v>
      </c>
      <c r="L900" s="7" t="s">
        <v>5</v>
      </c>
      <c r="M900" s="13">
        <v>40295</v>
      </c>
      <c r="N900" s="13">
        <v>43947</v>
      </c>
      <c r="O900" s="7">
        <v>1</v>
      </c>
      <c r="P900" s="14">
        <v>6.4699999999999994E-2</v>
      </c>
      <c r="Q900" s="14">
        <v>9.7000000000000003E-2</v>
      </c>
      <c r="R900" s="15">
        <v>0.17114465781654706</v>
      </c>
      <c r="S900" s="7" t="s">
        <v>39</v>
      </c>
      <c r="T900" s="7" t="s">
        <v>39</v>
      </c>
      <c r="U900" s="16" t="s">
        <v>39</v>
      </c>
      <c r="V900" s="16" t="s">
        <v>621</v>
      </c>
      <c r="W900" s="16" t="s">
        <v>911</v>
      </c>
      <c r="X900" s="17">
        <v>1</v>
      </c>
      <c r="Y900" s="84">
        <f t="shared" si="28"/>
        <v>73050</v>
      </c>
      <c r="Z900" s="75">
        <f>IF(IFERROR(MATCH(E900,CONV_CAISO_Gen_List!C:C,0),FALSE),1,0)</f>
        <v>0</v>
      </c>
      <c r="AA900" s="86">
        <f t="shared" si="29"/>
        <v>9.7000000000000003E-2</v>
      </c>
    </row>
    <row r="901" spans="2:27" x14ac:dyDescent="0.25">
      <c r="B901" s="7">
        <v>896</v>
      </c>
      <c r="C901" s="7" t="s">
        <v>2475</v>
      </c>
      <c r="D901" s="7" t="s">
        <v>2476</v>
      </c>
      <c r="E901" s="7"/>
      <c r="F901" s="7" t="s">
        <v>2187</v>
      </c>
      <c r="G901" s="7" t="s">
        <v>34</v>
      </c>
      <c r="H901" s="7" t="s">
        <v>1901</v>
      </c>
      <c r="I901" s="7" t="s">
        <v>2199</v>
      </c>
      <c r="J901" s="7" t="s">
        <v>619</v>
      </c>
      <c r="K901" s="7" t="s">
        <v>620</v>
      </c>
      <c r="L901" s="7" t="s">
        <v>5</v>
      </c>
      <c r="M901" s="13">
        <v>39420</v>
      </c>
      <c r="N901" s="13">
        <v>43072</v>
      </c>
      <c r="O901" s="7">
        <v>1</v>
      </c>
      <c r="P901" s="14">
        <v>0.10199999999999999</v>
      </c>
      <c r="Q901" s="14">
        <v>0.17399999999999999</v>
      </c>
      <c r="R901" s="15">
        <v>0.19473542841794253</v>
      </c>
      <c r="S901" s="7" t="s">
        <v>39</v>
      </c>
      <c r="T901" s="7" t="s">
        <v>39</v>
      </c>
      <c r="U901" s="16" t="s">
        <v>39</v>
      </c>
      <c r="V901" s="16" t="s">
        <v>621</v>
      </c>
      <c r="W901" s="16" t="s">
        <v>911</v>
      </c>
      <c r="X901" s="17">
        <v>1</v>
      </c>
      <c r="Y901" s="84">
        <f t="shared" si="28"/>
        <v>73050</v>
      </c>
      <c r="Z901" s="75">
        <f>IF(IFERROR(MATCH(E901,CONV_CAISO_Gen_List!C:C,0),FALSE),1,0)</f>
        <v>0</v>
      </c>
      <c r="AA901" s="86">
        <f t="shared" si="29"/>
        <v>0.17399999999999999</v>
      </c>
    </row>
    <row r="902" spans="2:27" x14ac:dyDescent="0.25">
      <c r="B902" s="7">
        <v>897</v>
      </c>
      <c r="C902" s="7" t="s">
        <v>2477</v>
      </c>
      <c r="D902" s="7" t="s">
        <v>2478</v>
      </c>
      <c r="E902" s="7"/>
      <c r="F902" s="7" t="s">
        <v>2187</v>
      </c>
      <c r="G902" s="7" t="s">
        <v>34</v>
      </c>
      <c r="H902" s="7" t="s">
        <v>1901</v>
      </c>
      <c r="I902" s="7" t="s">
        <v>2199</v>
      </c>
      <c r="J902" s="7" t="s">
        <v>619</v>
      </c>
      <c r="K902" s="7" t="s">
        <v>620</v>
      </c>
      <c r="L902" s="7" t="s">
        <v>5</v>
      </c>
      <c r="M902" s="13">
        <v>39791</v>
      </c>
      <c r="N902" s="13">
        <v>43442</v>
      </c>
      <c r="O902" s="7">
        <v>1</v>
      </c>
      <c r="P902" s="14">
        <v>0.504</v>
      </c>
      <c r="Q902" s="14">
        <v>0.79800000000000004</v>
      </c>
      <c r="R902" s="15">
        <v>0.18074581430745815</v>
      </c>
      <c r="S902" s="7" t="s">
        <v>39</v>
      </c>
      <c r="T902" s="7" t="s">
        <v>39</v>
      </c>
      <c r="U902" s="16" t="s">
        <v>39</v>
      </c>
      <c r="V902" s="16" t="s">
        <v>621</v>
      </c>
      <c r="W902" s="16" t="s">
        <v>911</v>
      </c>
      <c r="X902" s="17">
        <v>1</v>
      </c>
      <c r="Y902" s="84">
        <f t="shared" si="28"/>
        <v>73050</v>
      </c>
      <c r="Z902" s="75">
        <f>IF(IFERROR(MATCH(E902,CONV_CAISO_Gen_List!C:C,0),FALSE),1,0)</f>
        <v>0</v>
      </c>
      <c r="AA902" s="86">
        <f t="shared" si="29"/>
        <v>0.79800000000000004</v>
      </c>
    </row>
    <row r="903" spans="2:27" x14ac:dyDescent="0.25">
      <c r="B903" s="7">
        <v>898</v>
      </c>
      <c r="C903" s="7" t="s">
        <v>2479</v>
      </c>
      <c r="D903" s="7" t="s">
        <v>2480</v>
      </c>
      <c r="E903" s="7"/>
      <c r="F903" s="7" t="s">
        <v>2187</v>
      </c>
      <c r="G903" s="7" t="s">
        <v>34</v>
      </c>
      <c r="H903" s="7" t="s">
        <v>1901</v>
      </c>
      <c r="I903" s="7" t="s">
        <v>2199</v>
      </c>
      <c r="J903" s="7" t="s">
        <v>619</v>
      </c>
      <c r="K903" s="7" t="s">
        <v>620</v>
      </c>
      <c r="L903" s="7" t="s">
        <v>5</v>
      </c>
      <c r="M903" s="13">
        <v>39287</v>
      </c>
      <c r="N903" s="13">
        <v>42939</v>
      </c>
      <c r="O903" s="7">
        <v>1</v>
      </c>
      <c r="P903" s="14">
        <v>0.05</v>
      </c>
      <c r="Q903" s="14">
        <v>7.0999999999999994E-2</v>
      </c>
      <c r="R903" s="15">
        <v>0.16210045662100456</v>
      </c>
      <c r="S903" s="7" t="s">
        <v>39</v>
      </c>
      <c r="T903" s="7" t="s">
        <v>39</v>
      </c>
      <c r="U903" s="16" t="s">
        <v>39</v>
      </c>
      <c r="V903" s="16" t="s">
        <v>621</v>
      </c>
      <c r="W903" s="16" t="s">
        <v>911</v>
      </c>
      <c r="X903" s="17">
        <v>1</v>
      </c>
      <c r="Y903" s="84">
        <f t="shared" ref="Y903:Y966" si="30">IF(O903,DATE(2099,12,31),N903)</f>
        <v>73050</v>
      </c>
      <c r="Z903" s="75">
        <f>IF(IFERROR(MATCH(E903,CONV_CAISO_Gen_List!C:C,0),FALSE),1,0)</f>
        <v>0</v>
      </c>
      <c r="AA903" s="86">
        <f t="shared" ref="AA903:AA966" si="31">Q903*X903</f>
        <v>7.0999999999999994E-2</v>
      </c>
    </row>
    <row r="904" spans="2:27" x14ac:dyDescent="0.25">
      <c r="B904" s="7">
        <v>899</v>
      </c>
      <c r="C904" s="7" t="s">
        <v>2481</v>
      </c>
      <c r="D904" s="7" t="s">
        <v>2482</v>
      </c>
      <c r="E904" s="7"/>
      <c r="F904" s="7" t="s">
        <v>2187</v>
      </c>
      <c r="G904" s="7" t="s">
        <v>34</v>
      </c>
      <c r="H904" s="7" t="s">
        <v>1901</v>
      </c>
      <c r="I904" s="7" t="s">
        <v>2199</v>
      </c>
      <c r="J904" s="7" t="s">
        <v>619</v>
      </c>
      <c r="K904" s="7" t="s">
        <v>620</v>
      </c>
      <c r="L904" s="7" t="s">
        <v>5</v>
      </c>
      <c r="M904" s="13">
        <v>41045</v>
      </c>
      <c r="N904" s="13">
        <v>44696</v>
      </c>
      <c r="O904" s="7">
        <v>1</v>
      </c>
      <c r="P904" s="14">
        <v>0.10922</v>
      </c>
      <c r="Q904" s="14">
        <v>0.11899999999999999</v>
      </c>
      <c r="R904" s="15">
        <v>0.12437717346497665</v>
      </c>
      <c r="S904" s="7" t="s">
        <v>39</v>
      </c>
      <c r="T904" s="7" t="s">
        <v>39</v>
      </c>
      <c r="U904" s="16" t="s">
        <v>39</v>
      </c>
      <c r="V904" s="16" t="s">
        <v>621</v>
      </c>
      <c r="W904" s="16" t="s">
        <v>911</v>
      </c>
      <c r="X904" s="17">
        <v>1</v>
      </c>
      <c r="Y904" s="84">
        <f t="shared" si="30"/>
        <v>73050</v>
      </c>
      <c r="Z904" s="75">
        <f>IF(IFERROR(MATCH(E904,CONV_CAISO_Gen_List!C:C,0),FALSE),1,0)</f>
        <v>0</v>
      </c>
      <c r="AA904" s="86">
        <f t="shared" si="31"/>
        <v>0.11899999999999999</v>
      </c>
    </row>
    <row r="905" spans="2:27" x14ac:dyDescent="0.25">
      <c r="B905" s="7">
        <v>900</v>
      </c>
      <c r="C905" s="7" t="s">
        <v>2483</v>
      </c>
      <c r="D905" s="7" t="s">
        <v>2484</v>
      </c>
      <c r="E905" s="7"/>
      <c r="F905" s="7" t="s">
        <v>2187</v>
      </c>
      <c r="G905" s="7" t="s">
        <v>34</v>
      </c>
      <c r="H905" s="7" t="s">
        <v>1901</v>
      </c>
      <c r="I905" s="7" t="s">
        <v>2199</v>
      </c>
      <c r="J905" s="7" t="s">
        <v>619</v>
      </c>
      <c r="K905" s="7" t="s">
        <v>620</v>
      </c>
      <c r="L905" s="7" t="s">
        <v>5</v>
      </c>
      <c r="M905" s="13">
        <v>40571</v>
      </c>
      <c r="N905" s="13">
        <v>44223</v>
      </c>
      <c r="O905" s="7">
        <v>1</v>
      </c>
      <c r="P905" s="14">
        <v>0.20019999999999999</v>
      </c>
      <c r="Q905" s="14">
        <v>0.39700000000000002</v>
      </c>
      <c r="R905" s="15">
        <v>0.22637180171426752</v>
      </c>
      <c r="S905" s="7" t="s">
        <v>39</v>
      </c>
      <c r="T905" s="7" t="s">
        <v>39</v>
      </c>
      <c r="U905" s="16" t="s">
        <v>39</v>
      </c>
      <c r="V905" s="16" t="s">
        <v>621</v>
      </c>
      <c r="W905" s="16" t="s">
        <v>911</v>
      </c>
      <c r="X905" s="17">
        <v>1</v>
      </c>
      <c r="Y905" s="84">
        <f t="shared" si="30"/>
        <v>73050</v>
      </c>
      <c r="Z905" s="75">
        <f>IF(IFERROR(MATCH(E905,CONV_CAISO_Gen_List!C:C,0),FALSE),1,0)</f>
        <v>0</v>
      </c>
      <c r="AA905" s="86">
        <f t="shared" si="31"/>
        <v>0.39700000000000002</v>
      </c>
    </row>
    <row r="906" spans="2:27" x14ac:dyDescent="0.25">
      <c r="B906" s="7">
        <v>901</v>
      </c>
      <c r="C906" s="7" t="s">
        <v>2485</v>
      </c>
      <c r="D906" s="7" t="s">
        <v>2486</v>
      </c>
      <c r="E906" s="7"/>
      <c r="F906" s="7" t="s">
        <v>2187</v>
      </c>
      <c r="G906" s="7" t="s">
        <v>34</v>
      </c>
      <c r="H906" s="7" t="s">
        <v>1901</v>
      </c>
      <c r="I906" s="7" t="s">
        <v>2199</v>
      </c>
      <c r="J906" s="7" t="s">
        <v>619</v>
      </c>
      <c r="K906" s="7" t="s">
        <v>620</v>
      </c>
      <c r="L906" s="7" t="s">
        <v>5</v>
      </c>
      <c r="M906" s="13">
        <v>40002</v>
      </c>
      <c r="N906" s="13">
        <v>43653</v>
      </c>
      <c r="O906" s="7">
        <v>1</v>
      </c>
      <c r="P906" s="14">
        <v>5.6000000000000001E-2</v>
      </c>
      <c r="Q906" s="14">
        <v>9.4E-2</v>
      </c>
      <c r="R906" s="15">
        <v>0.191617742987606</v>
      </c>
      <c r="S906" s="7" t="s">
        <v>39</v>
      </c>
      <c r="T906" s="7" t="s">
        <v>39</v>
      </c>
      <c r="U906" s="16" t="s">
        <v>39</v>
      </c>
      <c r="V906" s="16" t="s">
        <v>621</v>
      </c>
      <c r="W906" s="16" t="s">
        <v>911</v>
      </c>
      <c r="X906" s="17">
        <v>1</v>
      </c>
      <c r="Y906" s="84">
        <f t="shared" si="30"/>
        <v>73050</v>
      </c>
      <c r="Z906" s="75">
        <f>IF(IFERROR(MATCH(E906,CONV_CAISO_Gen_List!C:C,0),FALSE),1,0)</f>
        <v>0</v>
      </c>
      <c r="AA906" s="86">
        <f t="shared" si="31"/>
        <v>9.4E-2</v>
      </c>
    </row>
    <row r="907" spans="2:27" x14ac:dyDescent="0.25">
      <c r="B907" s="7">
        <v>902</v>
      </c>
      <c r="C907" s="7" t="s">
        <v>2487</v>
      </c>
      <c r="D907" s="7" t="s">
        <v>2488</v>
      </c>
      <c r="E907" s="7"/>
      <c r="F907" s="7" t="s">
        <v>2187</v>
      </c>
      <c r="G907" s="7" t="s">
        <v>34</v>
      </c>
      <c r="H907" s="7" t="s">
        <v>1901</v>
      </c>
      <c r="I907" s="7" t="s">
        <v>2199</v>
      </c>
      <c r="J907" s="7" t="s">
        <v>619</v>
      </c>
      <c r="K907" s="7" t="s">
        <v>620</v>
      </c>
      <c r="L907" s="7" t="s">
        <v>5</v>
      </c>
      <c r="M907" s="13">
        <v>39506</v>
      </c>
      <c r="N907" s="13">
        <v>43158</v>
      </c>
      <c r="O907" s="7">
        <v>1</v>
      </c>
      <c r="P907" s="14">
        <v>0.08</v>
      </c>
      <c r="Q907" s="14">
        <v>0.13</v>
      </c>
      <c r="R907" s="15">
        <v>0.18550228310502284</v>
      </c>
      <c r="S907" s="7" t="s">
        <v>39</v>
      </c>
      <c r="T907" s="7" t="s">
        <v>39</v>
      </c>
      <c r="U907" s="16" t="s">
        <v>39</v>
      </c>
      <c r="V907" s="16" t="s">
        <v>621</v>
      </c>
      <c r="W907" s="16" t="s">
        <v>911</v>
      </c>
      <c r="X907" s="17">
        <v>1</v>
      </c>
      <c r="Y907" s="84">
        <f t="shared" si="30"/>
        <v>73050</v>
      </c>
      <c r="Z907" s="75">
        <f>IF(IFERROR(MATCH(E907,CONV_CAISO_Gen_List!C:C,0),FALSE),1,0)</f>
        <v>0</v>
      </c>
      <c r="AA907" s="86">
        <f t="shared" si="31"/>
        <v>0.13</v>
      </c>
    </row>
    <row r="908" spans="2:27" x14ac:dyDescent="0.25">
      <c r="B908" s="7">
        <v>903</v>
      </c>
      <c r="C908" s="7" t="s">
        <v>2489</v>
      </c>
      <c r="D908" s="7" t="s">
        <v>2490</v>
      </c>
      <c r="E908" s="7"/>
      <c r="F908" s="7" t="s">
        <v>2187</v>
      </c>
      <c r="G908" s="7" t="s">
        <v>34</v>
      </c>
      <c r="H908" s="7" t="s">
        <v>1901</v>
      </c>
      <c r="I908" s="7" t="s">
        <v>2199</v>
      </c>
      <c r="J908" s="7" t="s">
        <v>619</v>
      </c>
      <c r="K908" s="7" t="s">
        <v>620</v>
      </c>
      <c r="L908" s="7" t="s">
        <v>5</v>
      </c>
      <c r="M908" s="13">
        <v>40325</v>
      </c>
      <c r="N908" s="13">
        <v>43977</v>
      </c>
      <c r="O908" s="7">
        <v>1</v>
      </c>
      <c r="P908" s="14">
        <v>0.38429999999999997</v>
      </c>
      <c r="Q908" s="14">
        <v>0.58399999999999996</v>
      </c>
      <c r="R908" s="15">
        <v>0.17347558331164889</v>
      </c>
      <c r="S908" s="7" t="s">
        <v>39</v>
      </c>
      <c r="T908" s="7" t="s">
        <v>39</v>
      </c>
      <c r="U908" s="16" t="s">
        <v>39</v>
      </c>
      <c r="V908" s="16" t="s">
        <v>621</v>
      </c>
      <c r="W908" s="16" t="s">
        <v>911</v>
      </c>
      <c r="X908" s="17">
        <v>1</v>
      </c>
      <c r="Y908" s="84">
        <f t="shared" si="30"/>
        <v>73050</v>
      </c>
      <c r="Z908" s="75">
        <f>IF(IFERROR(MATCH(E908,CONV_CAISO_Gen_List!C:C,0),FALSE),1,0)</f>
        <v>0</v>
      </c>
      <c r="AA908" s="86">
        <f t="shared" si="31"/>
        <v>0.58399999999999996</v>
      </c>
    </row>
    <row r="909" spans="2:27" x14ac:dyDescent="0.25">
      <c r="B909" s="7">
        <v>904</v>
      </c>
      <c r="C909" s="7" t="s">
        <v>2491</v>
      </c>
      <c r="D909" s="7" t="s">
        <v>2492</v>
      </c>
      <c r="E909" s="7"/>
      <c r="F909" s="7" t="s">
        <v>2187</v>
      </c>
      <c r="G909" s="7" t="s">
        <v>34</v>
      </c>
      <c r="H909" s="7" t="s">
        <v>1901</v>
      </c>
      <c r="I909" s="7" t="s">
        <v>2199</v>
      </c>
      <c r="J909" s="7" t="s">
        <v>619</v>
      </c>
      <c r="K909" s="7" t="s">
        <v>620</v>
      </c>
      <c r="L909" s="7" t="s">
        <v>5</v>
      </c>
      <c r="M909" s="13">
        <v>38163</v>
      </c>
      <c r="N909" s="13">
        <v>43640</v>
      </c>
      <c r="O909" s="7">
        <v>1</v>
      </c>
      <c r="P909" s="14">
        <v>0.04</v>
      </c>
      <c r="Q909" s="14">
        <v>6.8000000000000005E-2</v>
      </c>
      <c r="R909" s="15">
        <v>0.19406392694063929</v>
      </c>
      <c r="S909" s="7" t="s">
        <v>39</v>
      </c>
      <c r="T909" s="7" t="s">
        <v>39</v>
      </c>
      <c r="U909" s="16" t="s">
        <v>39</v>
      </c>
      <c r="V909" s="16" t="s">
        <v>621</v>
      </c>
      <c r="W909" s="16" t="s">
        <v>911</v>
      </c>
      <c r="X909" s="17">
        <v>1</v>
      </c>
      <c r="Y909" s="84">
        <f t="shared" si="30"/>
        <v>73050</v>
      </c>
      <c r="Z909" s="75">
        <f>IF(IFERROR(MATCH(E909,CONV_CAISO_Gen_List!C:C,0),FALSE),1,0)</f>
        <v>0</v>
      </c>
      <c r="AA909" s="86">
        <f t="shared" si="31"/>
        <v>6.8000000000000005E-2</v>
      </c>
    </row>
    <row r="910" spans="2:27" x14ac:dyDescent="0.25">
      <c r="B910" s="7">
        <v>905</v>
      </c>
      <c r="C910" s="7" t="s">
        <v>2493</v>
      </c>
      <c r="D910" s="7" t="s">
        <v>2494</v>
      </c>
      <c r="E910" s="7"/>
      <c r="F910" s="7" t="s">
        <v>1132</v>
      </c>
      <c r="G910" s="7" t="s">
        <v>2404</v>
      </c>
      <c r="H910" s="7" t="s">
        <v>2495</v>
      </c>
      <c r="I910" s="7" t="s">
        <v>169</v>
      </c>
      <c r="J910" s="7" t="s">
        <v>997</v>
      </c>
      <c r="K910" s="7"/>
      <c r="L910" s="7" t="s">
        <v>7</v>
      </c>
      <c r="M910" s="13">
        <v>42979</v>
      </c>
      <c r="N910" s="13">
        <v>50283</v>
      </c>
      <c r="O910" s="7">
        <v>1</v>
      </c>
      <c r="P910" s="14">
        <v>298</v>
      </c>
      <c r="Q910" s="14">
        <v>1245.1989599999999</v>
      </c>
      <c r="R910" s="15">
        <v>0.47699999999999998</v>
      </c>
      <c r="S910" s="7" t="s">
        <v>2407</v>
      </c>
      <c r="T910" s="7" t="s">
        <v>39</v>
      </c>
      <c r="U910" s="16" t="s">
        <v>2278</v>
      </c>
      <c r="V910" s="16" t="s">
        <v>997</v>
      </c>
      <c r="W910" s="16" t="s">
        <v>170</v>
      </c>
      <c r="X910" s="17">
        <v>0.84</v>
      </c>
      <c r="Y910" s="84">
        <f t="shared" si="30"/>
        <v>73050</v>
      </c>
      <c r="Z910" s="75">
        <f>IF(IFERROR(MATCH(E910,CONV_CAISO_Gen_List!C:C,0),FALSE),1,0)</f>
        <v>0</v>
      </c>
      <c r="AA910" s="86">
        <f t="shared" si="31"/>
        <v>1045.9671263999999</v>
      </c>
    </row>
    <row r="911" spans="2:27" x14ac:dyDescent="0.25">
      <c r="B911" s="7">
        <v>906</v>
      </c>
      <c r="C911" s="7" t="s">
        <v>2496</v>
      </c>
      <c r="D911" s="7" t="s">
        <v>2497</v>
      </c>
      <c r="E911" s="7"/>
      <c r="F911" s="7" t="s">
        <v>1132</v>
      </c>
      <c r="G911" s="7" t="s">
        <v>34</v>
      </c>
      <c r="H911" s="7" t="s">
        <v>83</v>
      </c>
      <c r="I911" s="7" t="s">
        <v>169</v>
      </c>
      <c r="J911" s="7" t="s">
        <v>997</v>
      </c>
      <c r="K911" s="7"/>
      <c r="L911" s="7" t="s">
        <v>7</v>
      </c>
      <c r="M911" s="13">
        <v>43466</v>
      </c>
      <c r="N911" s="13">
        <v>48944</v>
      </c>
      <c r="O911" s="7">
        <v>1</v>
      </c>
      <c r="P911" s="14">
        <v>132</v>
      </c>
      <c r="Q911" s="14">
        <v>439.40159999999997</v>
      </c>
      <c r="R911" s="15">
        <v>0.38</v>
      </c>
      <c r="S911" s="7" t="s">
        <v>39</v>
      </c>
      <c r="T911" s="7" t="s">
        <v>39</v>
      </c>
      <c r="U911" s="16" t="s">
        <v>39</v>
      </c>
      <c r="V911" s="16" t="s">
        <v>997</v>
      </c>
      <c r="W911" s="16" t="s">
        <v>170</v>
      </c>
      <c r="X911" s="17">
        <v>0.84</v>
      </c>
      <c r="Y911" s="84">
        <f t="shared" si="30"/>
        <v>73050</v>
      </c>
      <c r="Z911" s="75">
        <f>IF(IFERROR(MATCH(E911,CONV_CAISO_Gen_List!C:C,0),FALSE),1,0)</f>
        <v>0</v>
      </c>
      <c r="AA911" s="86">
        <f t="shared" si="31"/>
        <v>369.09734399999996</v>
      </c>
    </row>
    <row r="912" spans="2:27" x14ac:dyDescent="0.25">
      <c r="B912" s="7">
        <v>907</v>
      </c>
      <c r="C912" s="7" t="s">
        <v>2498</v>
      </c>
      <c r="D912" s="7" t="s">
        <v>2499</v>
      </c>
      <c r="E912" s="7"/>
      <c r="F912" s="7" t="s">
        <v>2187</v>
      </c>
      <c r="G912" s="7" t="s">
        <v>34</v>
      </c>
      <c r="H912" s="7" t="s">
        <v>1901</v>
      </c>
      <c r="I912" s="7" t="s">
        <v>169</v>
      </c>
      <c r="J912" s="7" t="s">
        <v>619</v>
      </c>
      <c r="K912" s="7" t="s">
        <v>620</v>
      </c>
      <c r="L912" s="7" t="s">
        <v>7</v>
      </c>
      <c r="M912" s="13">
        <v>42643</v>
      </c>
      <c r="N912" s="13">
        <v>51773</v>
      </c>
      <c r="O912" s="7">
        <v>1</v>
      </c>
      <c r="P912" s="14">
        <v>2</v>
      </c>
      <c r="Q912" s="14">
        <v>4.2</v>
      </c>
      <c r="R912" s="15">
        <v>0.23972602739726029</v>
      </c>
      <c r="S912" s="7" t="s">
        <v>39</v>
      </c>
      <c r="T912" s="7" t="s">
        <v>39</v>
      </c>
      <c r="U912" s="16" t="s">
        <v>39</v>
      </c>
      <c r="V912" s="16" t="s">
        <v>621</v>
      </c>
      <c r="W912" s="16" t="s">
        <v>170</v>
      </c>
      <c r="X912" s="17">
        <v>0.84</v>
      </c>
      <c r="Y912" s="84">
        <f t="shared" si="30"/>
        <v>73050</v>
      </c>
      <c r="Z912" s="75">
        <f>IF(IFERROR(MATCH(E912,CONV_CAISO_Gen_List!C:C,0),FALSE),1,0)</f>
        <v>0</v>
      </c>
      <c r="AA912" s="86">
        <f t="shared" si="31"/>
        <v>3.528</v>
      </c>
    </row>
    <row r="913" spans="2:27" x14ac:dyDescent="0.25">
      <c r="B913" s="7">
        <v>908</v>
      </c>
      <c r="C913" s="7" t="s">
        <v>2500</v>
      </c>
      <c r="D913" s="7" t="s">
        <v>2501</v>
      </c>
      <c r="E913" s="7"/>
      <c r="F913" s="7" t="s">
        <v>2187</v>
      </c>
      <c r="G913" s="7" t="s">
        <v>34</v>
      </c>
      <c r="H913" s="7" t="s">
        <v>1901</v>
      </c>
      <c r="I913" s="7" t="s">
        <v>2199</v>
      </c>
      <c r="J913" s="7" t="s">
        <v>619</v>
      </c>
      <c r="K913" s="7" t="s">
        <v>620</v>
      </c>
      <c r="L913" s="7" t="s">
        <v>5</v>
      </c>
      <c r="M913" s="13">
        <v>40452</v>
      </c>
      <c r="N913" s="13">
        <v>42155</v>
      </c>
      <c r="O913" s="7">
        <v>1</v>
      </c>
      <c r="P913" s="14">
        <v>0.2</v>
      </c>
      <c r="Q913" s="14">
        <v>0.38200000000000001</v>
      </c>
      <c r="R913" s="15">
        <v>0.2180365296803653</v>
      </c>
      <c r="S913" s="7" t="s">
        <v>39</v>
      </c>
      <c r="T913" s="7" t="s">
        <v>39</v>
      </c>
      <c r="U913" s="16" t="s">
        <v>39</v>
      </c>
      <c r="V913" s="16" t="s">
        <v>621</v>
      </c>
      <c r="W913" s="16" t="s">
        <v>911</v>
      </c>
      <c r="X913" s="17">
        <v>1</v>
      </c>
      <c r="Y913" s="84">
        <f t="shared" si="30"/>
        <v>73050</v>
      </c>
      <c r="Z913" s="75">
        <f>IF(IFERROR(MATCH(E913,CONV_CAISO_Gen_List!C:C,0),FALSE),1,0)</f>
        <v>0</v>
      </c>
      <c r="AA913" s="86">
        <f t="shared" si="31"/>
        <v>0.38200000000000001</v>
      </c>
    </row>
    <row r="914" spans="2:27" x14ac:dyDescent="0.25">
      <c r="B914" s="7">
        <v>909</v>
      </c>
      <c r="C914" s="7" t="s">
        <v>2502</v>
      </c>
      <c r="D914" s="7" t="s">
        <v>2503</v>
      </c>
      <c r="E914" s="7"/>
      <c r="F914" s="7" t="s">
        <v>1132</v>
      </c>
      <c r="G914" s="7" t="s">
        <v>34</v>
      </c>
      <c r="H914" s="7" t="s">
        <v>83</v>
      </c>
      <c r="I914" s="7" t="s">
        <v>2504</v>
      </c>
      <c r="J914" s="7" t="s">
        <v>619</v>
      </c>
      <c r="K914" s="7" t="s">
        <v>624</v>
      </c>
      <c r="L914" s="7" t="s">
        <v>7</v>
      </c>
      <c r="M914" s="13">
        <v>43190</v>
      </c>
      <c r="N914" s="13">
        <v>50494</v>
      </c>
      <c r="O914" s="7">
        <v>1</v>
      </c>
      <c r="P914" s="14">
        <v>20</v>
      </c>
      <c r="Q914" s="14">
        <v>732</v>
      </c>
      <c r="R914" s="15">
        <v>4.1780821917808222</v>
      </c>
      <c r="S914" s="7" t="s">
        <v>39</v>
      </c>
      <c r="T914" s="7" t="s">
        <v>39</v>
      </c>
      <c r="U914" s="16" t="s">
        <v>39</v>
      </c>
      <c r="V914" s="16" t="s">
        <v>621</v>
      </c>
      <c r="W914" s="16" t="s">
        <v>170</v>
      </c>
      <c r="X914" s="17">
        <v>0.84</v>
      </c>
      <c r="Y914" s="84">
        <f t="shared" si="30"/>
        <v>73050</v>
      </c>
      <c r="Z914" s="75">
        <f>IF(IFERROR(MATCH(E914,CONV_CAISO_Gen_List!C:C,0),FALSE),1,0)</f>
        <v>0</v>
      </c>
      <c r="AA914" s="86">
        <f t="shared" si="31"/>
        <v>614.88</v>
      </c>
    </row>
    <row r="915" spans="2:27" x14ac:dyDescent="0.25">
      <c r="B915" s="7">
        <v>910</v>
      </c>
      <c r="C915" s="7" t="s">
        <v>2505</v>
      </c>
      <c r="D915" s="7" t="s">
        <v>2506</v>
      </c>
      <c r="E915" s="7" t="s">
        <v>2507</v>
      </c>
      <c r="F915" s="7" t="s">
        <v>1132</v>
      </c>
      <c r="G915" s="7" t="s">
        <v>34</v>
      </c>
      <c r="H915" s="7" t="s">
        <v>886</v>
      </c>
      <c r="I915" s="7" t="s">
        <v>531</v>
      </c>
      <c r="J915" s="7" t="s">
        <v>37</v>
      </c>
      <c r="K915" s="7" t="s">
        <v>38</v>
      </c>
      <c r="L915" s="7" t="s">
        <v>5</v>
      </c>
      <c r="M915" s="13">
        <v>42614</v>
      </c>
      <c r="N915" s="13">
        <v>46265</v>
      </c>
      <c r="O915" s="7">
        <v>1</v>
      </c>
      <c r="P915" s="14">
        <v>5</v>
      </c>
      <c r="Q915" s="14">
        <v>35</v>
      </c>
      <c r="R915" s="15">
        <v>0.79908675799086759</v>
      </c>
      <c r="S915" s="7" t="s">
        <v>39</v>
      </c>
      <c r="T915" s="7" t="s">
        <v>39</v>
      </c>
      <c r="U915" s="16" t="s">
        <v>39</v>
      </c>
      <c r="V915" s="16" t="s">
        <v>40</v>
      </c>
      <c r="W915" s="16" t="s">
        <v>170</v>
      </c>
      <c r="X915" s="17">
        <v>1</v>
      </c>
      <c r="Y915" s="84">
        <f t="shared" si="30"/>
        <v>73050</v>
      </c>
      <c r="Z915" s="75">
        <f>IF(IFERROR(MATCH(E915,CONV_CAISO_Gen_List!C:C,0),FALSE),1,0)</f>
        <v>1</v>
      </c>
      <c r="AA915" s="86">
        <f t="shared" si="31"/>
        <v>35</v>
      </c>
    </row>
    <row r="916" spans="2:27" x14ac:dyDescent="0.25">
      <c r="B916" s="7">
        <v>911</v>
      </c>
      <c r="C916" s="7" t="s">
        <v>2508</v>
      </c>
      <c r="D916" s="7" t="s">
        <v>2509</v>
      </c>
      <c r="E916" s="7"/>
      <c r="F916" s="7" t="s">
        <v>1132</v>
      </c>
      <c r="G916" s="7" t="s">
        <v>34</v>
      </c>
      <c r="H916" s="7" t="s">
        <v>1166</v>
      </c>
      <c r="I916" s="7" t="s">
        <v>169</v>
      </c>
      <c r="J916" s="7" t="s">
        <v>619</v>
      </c>
      <c r="K916" s="7" t="s">
        <v>1387</v>
      </c>
      <c r="L916" s="7" t="s">
        <v>7</v>
      </c>
      <c r="M916" s="13">
        <v>42705</v>
      </c>
      <c r="N916" s="13">
        <v>50009</v>
      </c>
      <c r="O916" s="7">
        <v>1</v>
      </c>
      <c r="P916" s="14">
        <v>1.131</v>
      </c>
      <c r="Q916" s="14">
        <v>2.33</v>
      </c>
      <c r="R916" s="15">
        <v>0.23517394797508165</v>
      </c>
      <c r="S916" s="7" t="s">
        <v>39</v>
      </c>
      <c r="T916" s="7" t="s">
        <v>39</v>
      </c>
      <c r="U916" s="16" t="s">
        <v>39</v>
      </c>
      <c r="V916" s="16" t="s">
        <v>621</v>
      </c>
      <c r="W916" s="16" t="s">
        <v>170</v>
      </c>
      <c r="X916" s="17">
        <v>0.84</v>
      </c>
      <c r="Y916" s="84">
        <f t="shared" si="30"/>
        <v>73050</v>
      </c>
      <c r="Z916" s="75">
        <f>IF(IFERROR(MATCH(E916,CONV_CAISO_Gen_List!C:C,0),FALSE),1,0)</f>
        <v>0</v>
      </c>
      <c r="AA916" s="86">
        <f t="shared" si="31"/>
        <v>1.9572000000000001</v>
      </c>
    </row>
    <row r="917" spans="2:27" x14ac:dyDescent="0.25">
      <c r="B917" s="7">
        <v>912</v>
      </c>
      <c r="C917" s="7" t="s">
        <v>2510</v>
      </c>
      <c r="D917" s="7" t="s">
        <v>2511</v>
      </c>
      <c r="E917" s="7"/>
      <c r="F917" s="7" t="s">
        <v>1132</v>
      </c>
      <c r="G917" s="7" t="s">
        <v>34</v>
      </c>
      <c r="H917" s="7" t="s">
        <v>134</v>
      </c>
      <c r="I917" s="7" t="s">
        <v>84</v>
      </c>
      <c r="J917" s="7" t="s">
        <v>619</v>
      </c>
      <c r="K917" s="7" t="s">
        <v>624</v>
      </c>
      <c r="L917" s="7" t="s">
        <v>5</v>
      </c>
      <c r="M917" s="13">
        <v>43100</v>
      </c>
      <c r="N917" s="13">
        <v>50404</v>
      </c>
      <c r="O917" s="7">
        <v>1</v>
      </c>
      <c r="P917" s="14">
        <v>200</v>
      </c>
      <c r="Q917" s="14">
        <v>557.20000055999992</v>
      </c>
      <c r="R917" s="15">
        <v>0.31803652999999998</v>
      </c>
      <c r="S917" s="7" t="s">
        <v>39</v>
      </c>
      <c r="T917" s="7" t="s">
        <v>39</v>
      </c>
      <c r="U917" s="16" t="s">
        <v>39</v>
      </c>
      <c r="V917" s="16" t="s">
        <v>621</v>
      </c>
      <c r="W917" s="16" t="s">
        <v>84</v>
      </c>
      <c r="X917" s="17">
        <v>1</v>
      </c>
      <c r="Y917" s="84">
        <f t="shared" si="30"/>
        <v>73050</v>
      </c>
      <c r="Z917" s="75">
        <f>IF(IFERROR(MATCH(E917,CONV_CAISO_Gen_List!C:C,0),FALSE),1,0)</f>
        <v>0</v>
      </c>
      <c r="AA917" s="86">
        <f t="shared" si="31"/>
        <v>557.20000055999992</v>
      </c>
    </row>
    <row r="918" spans="2:27" x14ac:dyDescent="0.25">
      <c r="B918" s="7">
        <v>913</v>
      </c>
      <c r="C918" s="7" t="s">
        <v>2512</v>
      </c>
      <c r="D918" s="7" t="s">
        <v>2513</v>
      </c>
      <c r="E918" s="7"/>
      <c r="F918" s="7" t="s">
        <v>2187</v>
      </c>
      <c r="G918" s="7" t="s">
        <v>34</v>
      </c>
      <c r="H918" s="7" t="s">
        <v>908</v>
      </c>
      <c r="I918" s="7" t="s">
        <v>1174</v>
      </c>
      <c r="J918" s="7" t="s">
        <v>619</v>
      </c>
      <c r="K918" s="7" t="s">
        <v>620</v>
      </c>
      <c r="L918" s="7" t="s">
        <v>7</v>
      </c>
      <c r="M918" s="13">
        <v>43070</v>
      </c>
      <c r="N918" s="13">
        <v>50374</v>
      </c>
      <c r="O918" s="7">
        <v>1</v>
      </c>
      <c r="P918" s="14">
        <v>20</v>
      </c>
      <c r="Q918" s="14">
        <v>61.072000000000003</v>
      </c>
      <c r="R918" s="15">
        <v>0.34858447488584476</v>
      </c>
      <c r="S918" s="7" t="s">
        <v>39</v>
      </c>
      <c r="T918" s="7" t="s">
        <v>39</v>
      </c>
      <c r="U918" s="16" t="s">
        <v>39</v>
      </c>
      <c r="V918" s="16" t="s">
        <v>621</v>
      </c>
      <c r="W918" s="16" t="s">
        <v>911</v>
      </c>
      <c r="X918" s="17">
        <v>0.84</v>
      </c>
      <c r="Y918" s="84">
        <f t="shared" si="30"/>
        <v>73050</v>
      </c>
      <c r="Z918" s="75">
        <f>IF(IFERROR(MATCH(E918,CONV_CAISO_Gen_List!C:C,0),FALSE),1,0)</f>
        <v>0</v>
      </c>
      <c r="AA918" s="86">
        <f t="shared" si="31"/>
        <v>51.30048</v>
      </c>
    </row>
    <row r="919" spans="2:27" x14ac:dyDescent="0.25">
      <c r="B919" s="7">
        <v>914</v>
      </c>
      <c r="C919" s="7" t="s">
        <v>2514</v>
      </c>
      <c r="D919" s="7" t="s">
        <v>2515</v>
      </c>
      <c r="E919" s="7"/>
      <c r="F919" s="7" t="s">
        <v>1132</v>
      </c>
      <c r="G919" s="7" t="s">
        <v>34</v>
      </c>
      <c r="H919" s="7" t="s">
        <v>1166</v>
      </c>
      <c r="I919" s="7" t="s">
        <v>169</v>
      </c>
      <c r="J919" s="7" t="s">
        <v>619</v>
      </c>
      <c r="K919" s="7" t="s">
        <v>1387</v>
      </c>
      <c r="L919" s="7" t="s">
        <v>7</v>
      </c>
      <c r="M919" s="13">
        <v>42705</v>
      </c>
      <c r="N919" s="13">
        <v>50009</v>
      </c>
      <c r="O919" s="7">
        <v>1</v>
      </c>
      <c r="P919" s="14">
        <v>1.036</v>
      </c>
      <c r="Q919" s="14">
        <v>1.99</v>
      </c>
      <c r="R919" s="15">
        <v>0.21927504804217132</v>
      </c>
      <c r="S919" s="7" t="s">
        <v>39</v>
      </c>
      <c r="T919" s="7" t="s">
        <v>39</v>
      </c>
      <c r="U919" s="16" t="s">
        <v>39</v>
      </c>
      <c r="V919" s="16" t="s">
        <v>621</v>
      </c>
      <c r="W919" s="16" t="s">
        <v>170</v>
      </c>
      <c r="X919" s="17">
        <v>0.84</v>
      </c>
      <c r="Y919" s="84">
        <f t="shared" si="30"/>
        <v>73050</v>
      </c>
      <c r="Z919" s="75">
        <f>IF(IFERROR(MATCH(E919,CONV_CAISO_Gen_List!C:C,0),FALSE),1,0)</f>
        <v>0</v>
      </c>
      <c r="AA919" s="86">
        <f t="shared" si="31"/>
        <v>1.6716</v>
      </c>
    </row>
    <row r="920" spans="2:27" x14ac:dyDescent="0.25">
      <c r="B920" s="7">
        <v>915</v>
      </c>
      <c r="C920" s="7" t="s">
        <v>2516</v>
      </c>
      <c r="D920" s="7" t="s">
        <v>2517</v>
      </c>
      <c r="E920" s="7"/>
      <c r="F920" s="7" t="s">
        <v>1132</v>
      </c>
      <c r="G920" s="7" t="s">
        <v>34</v>
      </c>
      <c r="H920" s="7" t="s">
        <v>715</v>
      </c>
      <c r="I920" s="7" t="s">
        <v>531</v>
      </c>
      <c r="J920" s="7" t="s">
        <v>619</v>
      </c>
      <c r="K920" s="7" t="s">
        <v>624</v>
      </c>
      <c r="L920" s="7" t="s">
        <v>7</v>
      </c>
      <c r="M920" s="13">
        <v>42901</v>
      </c>
      <c r="N920" s="13">
        <v>50205</v>
      </c>
      <c r="O920" s="7">
        <v>1</v>
      </c>
      <c r="P920" s="14">
        <v>13.8</v>
      </c>
      <c r="Q920" s="14">
        <v>41</v>
      </c>
      <c r="R920" s="15">
        <v>0.33915690556548206</v>
      </c>
      <c r="S920" s="7" t="s">
        <v>39</v>
      </c>
      <c r="T920" s="7" t="s">
        <v>39</v>
      </c>
      <c r="U920" s="16" t="s">
        <v>39</v>
      </c>
      <c r="V920" s="16" t="s">
        <v>621</v>
      </c>
      <c r="W920" s="16" t="s">
        <v>170</v>
      </c>
      <c r="X920" s="17">
        <v>0.84</v>
      </c>
      <c r="Y920" s="84">
        <f t="shared" si="30"/>
        <v>73050</v>
      </c>
      <c r="Z920" s="75">
        <f>IF(IFERROR(MATCH(E920,CONV_CAISO_Gen_List!C:C,0),FALSE),1,0)</f>
        <v>0</v>
      </c>
      <c r="AA920" s="86">
        <f t="shared" si="31"/>
        <v>34.44</v>
      </c>
    </row>
    <row r="921" spans="2:27" x14ac:dyDescent="0.25">
      <c r="B921" s="7">
        <v>916</v>
      </c>
      <c r="C921" s="7" t="s">
        <v>2518</v>
      </c>
      <c r="D921" s="7" t="s">
        <v>2519</v>
      </c>
      <c r="E921" s="7"/>
      <c r="F921" s="7" t="s">
        <v>1132</v>
      </c>
      <c r="G921" s="7" t="s">
        <v>34</v>
      </c>
      <c r="H921" s="7" t="s">
        <v>849</v>
      </c>
      <c r="I921" s="7" t="s">
        <v>169</v>
      </c>
      <c r="J921" s="7" t="s">
        <v>619</v>
      </c>
      <c r="K921" s="7" t="s">
        <v>620</v>
      </c>
      <c r="L921" s="7" t="s">
        <v>7</v>
      </c>
      <c r="M921" s="13">
        <v>42705</v>
      </c>
      <c r="N921" s="13">
        <v>42704</v>
      </c>
      <c r="O921" s="7">
        <v>1</v>
      </c>
      <c r="P921" s="14">
        <v>0.92800000000000005</v>
      </c>
      <c r="Q921" s="14">
        <v>1.95</v>
      </c>
      <c r="R921" s="15">
        <v>0.23987364194615021</v>
      </c>
      <c r="S921" s="7" t="s">
        <v>39</v>
      </c>
      <c r="T921" s="7" t="s">
        <v>39</v>
      </c>
      <c r="U921" s="16" t="s">
        <v>39</v>
      </c>
      <c r="V921" s="16" t="s">
        <v>621</v>
      </c>
      <c r="W921" s="16" t="s">
        <v>170</v>
      </c>
      <c r="X921" s="17">
        <v>0.84</v>
      </c>
      <c r="Y921" s="84">
        <f t="shared" si="30"/>
        <v>73050</v>
      </c>
      <c r="Z921" s="75">
        <f>IF(IFERROR(MATCH(E921,CONV_CAISO_Gen_List!C:C,0),FALSE),1,0)</f>
        <v>0</v>
      </c>
      <c r="AA921" s="86">
        <f t="shared" si="31"/>
        <v>1.6379999999999999</v>
      </c>
    </row>
    <row r="922" spans="2:27" x14ac:dyDescent="0.25">
      <c r="B922" s="7">
        <v>917</v>
      </c>
      <c r="C922" s="7" t="s">
        <v>2520</v>
      </c>
      <c r="D922" s="7" t="s">
        <v>2521</v>
      </c>
      <c r="E922" s="7"/>
      <c r="F922" s="7" t="s">
        <v>33</v>
      </c>
      <c r="G922" s="7" t="s">
        <v>34</v>
      </c>
      <c r="H922" s="7" t="s">
        <v>247</v>
      </c>
      <c r="I922" s="7" t="s">
        <v>531</v>
      </c>
      <c r="J922" s="7" t="s">
        <v>619</v>
      </c>
      <c r="K922" s="7" t="s">
        <v>620</v>
      </c>
      <c r="L922" s="7" t="s">
        <v>7</v>
      </c>
      <c r="M922" s="13">
        <v>43143</v>
      </c>
      <c r="N922" s="13">
        <v>50447</v>
      </c>
      <c r="O922" s="7">
        <v>1</v>
      </c>
      <c r="P922" s="14">
        <v>1.75</v>
      </c>
      <c r="Q922" s="14">
        <v>4.093</v>
      </c>
      <c r="R922" s="15">
        <v>0.26699282452707113</v>
      </c>
      <c r="S922" s="7" t="s">
        <v>39</v>
      </c>
      <c r="T922" s="7" t="s">
        <v>39</v>
      </c>
      <c r="U922" s="16" t="s">
        <v>39</v>
      </c>
      <c r="V922" s="16" t="s">
        <v>621</v>
      </c>
      <c r="W922" s="16" t="s">
        <v>170</v>
      </c>
      <c r="X922" s="17">
        <v>0.84</v>
      </c>
      <c r="Y922" s="84">
        <f t="shared" si="30"/>
        <v>73050</v>
      </c>
      <c r="Z922" s="75">
        <f>IF(IFERROR(MATCH(E922,CONV_CAISO_Gen_List!C:C,0),FALSE),1,0)</f>
        <v>0</v>
      </c>
      <c r="AA922" s="86">
        <f t="shared" si="31"/>
        <v>3.4381200000000001</v>
      </c>
    </row>
    <row r="923" spans="2:27" x14ac:dyDescent="0.25">
      <c r="B923" s="7">
        <v>918</v>
      </c>
      <c r="C923" s="7" t="s">
        <v>2522</v>
      </c>
      <c r="D923" s="7" t="s">
        <v>2523</v>
      </c>
      <c r="E923" s="7"/>
      <c r="F923" s="7" t="s">
        <v>33</v>
      </c>
      <c r="G923" s="7" t="s">
        <v>34</v>
      </c>
      <c r="H923" s="7" t="s">
        <v>105</v>
      </c>
      <c r="I923" s="7" t="s">
        <v>531</v>
      </c>
      <c r="J923" s="7" t="s">
        <v>619</v>
      </c>
      <c r="K923" s="7" t="s">
        <v>620</v>
      </c>
      <c r="L923" s="7" t="s">
        <v>7</v>
      </c>
      <c r="M923" s="13">
        <v>43143</v>
      </c>
      <c r="N923" s="13">
        <v>50447</v>
      </c>
      <c r="O923" s="7">
        <v>1</v>
      </c>
      <c r="P923" s="14">
        <v>0.33300000000000002</v>
      </c>
      <c r="Q923" s="14">
        <v>0.77700000000000002</v>
      </c>
      <c r="R923" s="15">
        <v>0.26636225266362257</v>
      </c>
      <c r="S923" s="7" t="s">
        <v>39</v>
      </c>
      <c r="T923" s="7" t="s">
        <v>39</v>
      </c>
      <c r="U923" s="16" t="s">
        <v>39</v>
      </c>
      <c r="V923" s="16" t="s">
        <v>621</v>
      </c>
      <c r="W923" s="16" t="s">
        <v>170</v>
      </c>
      <c r="X923" s="17">
        <v>0.84</v>
      </c>
      <c r="Y923" s="84">
        <f t="shared" si="30"/>
        <v>73050</v>
      </c>
      <c r="Z923" s="75">
        <f>IF(IFERROR(MATCH(E923,CONV_CAISO_Gen_List!C:C,0),FALSE),1,0)</f>
        <v>0</v>
      </c>
      <c r="AA923" s="86">
        <f t="shared" si="31"/>
        <v>0.65268000000000004</v>
      </c>
    </row>
    <row r="924" spans="2:27" x14ac:dyDescent="0.25">
      <c r="B924" s="7">
        <v>919</v>
      </c>
      <c r="C924" s="7" t="s">
        <v>2524</v>
      </c>
      <c r="D924" s="7" t="s">
        <v>1299</v>
      </c>
      <c r="E924" s="7"/>
      <c r="F924" s="7" t="s">
        <v>1132</v>
      </c>
      <c r="G924" s="7" t="s">
        <v>34</v>
      </c>
      <c r="H924" s="7" t="s">
        <v>94</v>
      </c>
      <c r="I924" s="7" t="s">
        <v>169</v>
      </c>
      <c r="J924" s="7" t="s">
        <v>216</v>
      </c>
      <c r="K924" s="7" t="s">
        <v>217</v>
      </c>
      <c r="L924" s="7" t="s">
        <v>5</v>
      </c>
      <c r="M924" s="13">
        <v>42586</v>
      </c>
      <c r="N924" s="13">
        <v>49886</v>
      </c>
      <c r="O924" s="7">
        <v>1</v>
      </c>
      <c r="P924" s="14">
        <v>0.125</v>
      </c>
      <c r="Q924" s="14">
        <v>0.65</v>
      </c>
      <c r="R924" s="15">
        <v>0.59360730593607314</v>
      </c>
      <c r="S924" s="7" t="s">
        <v>39</v>
      </c>
      <c r="T924" s="7" t="s">
        <v>39</v>
      </c>
      <c r="U924" s="16" t="s">
        <v>39</v>
      </c>
      <c r="V924" s="16" t="s">
        <v>218</v>
      </c>
      <c r="W924" s="16" t="s">
        <v>170</v>
      </c>
      <c r="X924" s="17">
        <v>1</v>
      </c>
      <c r="Y924" s="84">
        <f t="shared" si="30"/>
        <v>73050</v>
      </c>
      <c r="Z924" s="75">
        <f>IF(IFERROR(MATCH(E924,CONV_CAISO_Gen_List!C:C,0),FALSE),1,0)</f>
        <v>0</v>
      </c>
      <c r="AA924" s="86">
        <f t="shared" si="31"/>
        <v>0.65</v>
      </c>
    </row>
    <row r="925" spans="2:27" x14ac:dyDescent="0.25">
      <c r="B925" s="7">
        <v>920</v>
      </c>
      <c r="C925" s="7" t="s">
        <v>2525</v>
      </c>
      <c r="D925" s="7" t="s">
        <v>2526</v>
      </c>
      <c r="E925" s="7"/>
      <c r="F925" s="7" t="s">
        <v>1132</v>
      </c>
      <c r="G925" s="7" t="s">
        <v>34</v>
      </c>
      <c r="H925" s="7" t="s">
        <v>849</v>
      </c>
      <c r="I925" s="7" t="s">
        <v>531</v>
      </c>
      <c r="J925" s="7" t="s">
        <v>619</v>
      </c>
      <c r="K925" s="7" t="s">
        <v>1387</v>
      </c>
      <c r="L925" s="7" t="s">
        <v>7</v>
      </c>
      <c r="M925" s="13">
        <v>43070</v>
      </c>
      <c r="N925" s="13">
        <v>50374</v>
      </c>
      <c r="O925" s="7">
        <v>1</v>
      </c>
      <c r="P925" s="14">
        <v>1.224</v>
      </c>
      <c r="Q925" s="14">
        <v>2.109</v>
      </c>
      <c r="R925" s="15">
        <v>0.19669397439341035</v>
      </c>
      <c r="S925" s="7" t="s">
        <v>39</v>
      </c>
      <c r="T925" s="7" t="s">
        <v>39</v>
      </c>
      <c r="U925" s="16" t="s">
        <v>39</v>
      </c>
      <c r="V925" s="16" t="s">
        <v>621</v>
      </c>
      <c r="W925" s="16" t="s">
        <v>170</v>
      </c>
      <c r="X925" s="17">
        <v>0.84</v>
      </c>
      <c r="Y925" s="84">
        <f t="shared" si="30"/>
        <v>73050</v>
      </c>
      <c r="Z925" s="75">
        <f>IF(IFERROR(MATCH(E925,CONV_CAISO_Gen_List!C:C,0),FALSE),1,0)</f>
        <v>0</v>
      </c>
      <c r="AA925" s="86">
        <f t="shared" si="31"/>
        <v>1.77156</v>
      </c>
    </row>
    <row r="926" spans="2:27" x14ac:dyDescent="0.25">
      <c r="B926" s="7">
        <v>921</v>
      </c>
      <c r="C926" s="7" t="s">
        <v>2527</v>
      </c>
      <c r="D926" s="7" t="s">
        <v>2528</v>
      </c>
      <c r="E926" s="7" t="s">
        <v>511</v>
      </c>
      <c r="F926" s="7" t="s">
        <v>33</v>
      </c>
      <c r="G926" s="7" t="s">
        <v>34</v>
      </c>
      <c r="H926" s="7" t="s">
        <v>105</v>
      </c>
      <c r="I926" s="7" t="s">
        <v>531</v>
      </c>
      <c r="J926" s="7" t="s">
        <v>216</v>
      </c>
      <c r="K926" s="7" t="s">
        <v>217</v>
      </c>
      <c r="L926" s="7" t="s">
        <v>5</v>
      </c>
      <c r="M926" s="13">
        <v>42461</v>
      </c>
      <c r="N926" s="13">
        <v>43190</v>
      </c>
      <c r="O926" s="7">
        <v>1</v>
      </c>
      <c r="P926" s="14">
        <v>0.999</v>
      </c>
      <c r="Q926" s="14">
        <v>7.5</v>
      </c>
      <c r="R926" s="15">
        <v>0.8570214049666105</v>
      </c>
      <c r="S926" s="7" t="s">
        <v>39</v>
      </c>
      <c r="T926" s="7" t="s">
        <v>39</v>
      </c>
      <c r="U926" s="16" t="s">
        <v>39</v>
      </c>
      <c r="V926" s="16" t="s">
        <v>218</v>
      </c>
      <c r="W926" s="16" t="s">
        <v>170</v>
      </c>
      <c r="X926" s="17">
        <v>1</v>
      </c>
      <c r="Y926" s="84">
        <f t="shared" si="30"/>
        <v>73050</v>
      </c>
      <c r="Z926" s="75">
        <f>IF(IFERROR(MATCH(E926,CONV_CAISO_Gen_List!C:C,0),FALSE),1,0)</f>
        <v>1</v>
      </c>
      <c r="AA926" s="86">
        <f t="shared" si="31"/>
        <v>7.5</v>
      </c>
    </row>
    <row r="927" spans="2:27" x14ac:dyDescent="0.25">
      <c r="B927" s="7">
        <v>922</v>
      </c>
      <c r="C927" s="7" t="s">
        <v>2529</v>
      </c>
      <c r="D927" s="7" t="s">
        <v>2530</v>
      </c>
      <c r="E927" s="7"/>
      <c r="F927" s="7" t="s">
        <v>33</v>
      </c>
      <c r="G927" s="7" t="s">
        <v>34</v>
      </c>
      <c r="H927" s="7" t="s">
        <v>94</v>
      </c>
      <c r="I927" s="7" t="s">
        <v>95</v>
      </c>
      <c r="J927" s="7" t="s">
        <v>619</v>
      </c>
      <c r="K927" s="7" t="s">
        <v>624</v>
      </c>
      <c r="L927" s="7" t="s">
        <v>7</v>
      </c>
      <c r="M927" s="13">
        <v>42978</v>
      </c>
      <c r="N927" s="13">
        <v>50327</v>
      </c>
      <c r="O927" s="7">
        <v>1</v>
      </c>
      <c r="P927" s="14">
        <v>20</v>
      </c>
      <c r="Q927" s="14">
        <v>57.017800000000001</v>
      </c>
      <c r="R927" s="15">
        <v>0.32544406392694064</v>
      </c>
      <c r="S927" s="7" t="s">
        <v>39</v>
      </c>
      <c r="T927" s="7" t="s">
        <v>39</v>
      </c>
      <c r="U927" s="16" t="s">
        <v>39</v>
      </c>
      <c r="V927" s="16" t="s">
        <v>621</v>
      </c>
      <c r="W927" s="16" t="s">
        <v>95</v>
      </c>
      <c r="X927" s="17">
        <v>0.84</v>
      </c>
      <c r="Y927" s="84">
        <f t="shared" si="30"/>
        <v>73050</v>
      </c>
      <c r="Z927" s="75">
        <f>IF(IFERROR(MATCH(E927,CONV_CAISO_Gen_List!C:C,0),FALSE),1,0)</f>
        <v>0</v>
      </c>
      <c r="AA927" s="86">
        <f t="shared" si="31"/>
        <v>47.894951999999996</v>
      </c>
    </row>
    <row r="928" spans="2:27" x14ac:dyDescent="0.25">
      <c r="B928" s="7">
        <v>923</v>
      </c>
      <c r="C928" s="7" t="s">
        <v>2531</v>
      </c>
      <c r="D928" s="7" t="s">
        <v>2532</v>
      </c>
      <c r="E928" s="7" t="s">
        <v>469</v>
      </c>
      <c r="F928" s="7" t="s">
        <v>33</v>
      </c>
      <c r="G928" s="7" t="s">
        <v>34</v>
      </c>
      <c r="H928" s="7" t="s">
        <v>273</v>
      </c>
      <c r="I928" s="7" t="s">
        <v>531</v>
      </c>
      <c r="J928" s="7" t="s">
        <v>216</v>
      </c>
      <c r="K928" s="7" t="s">
        <v>217</v>
      </c>
      <c r="L928" s="7" t="s">
        <v>5</v>
      </c>
      <c r="M928" s="13">
        <v>42491</v>
      </c>
      <c r="N928" s="13">
        <v>42669</v>
      </c>
      <c r="O928" s="7">
        <v>0</v>
      </c>
      <c r="P928" s="14">
        <v>2.7959999999999998</v>
      </c>
      <c r="Q928" s="14">
        <v>6.3239999999999998</v>
      </c>
      <c r="R928" s="15">
        <v>0.25819664099398359</v>
      </c>
      <c r="S928" s="7" t="s">
        <v>39</v>
      </c>
      <c r="T928" s="7" t="s">
        <v>39</v>
      </c>
      <c r="U928" s="16" t="s">
        <v>39</v>
      </c>
      <c r="V928" s="16" t="s">
        <v>218</v>
      </c>
      <c r="W928" s="16" t="s">
        <v>170</v>
      </c>
      <c r="X928" s="17">
        <v>1</v>
      </c>
      <c r="Y928" s="84">
        <f t="shared" si="30"/>
        <v>42669</v>
      </c>
      <c r="Z928" s="75">
        <f>IF(IFERROR(MATCH(E928,CONV_CAISO_Gen_List!C:C,0),FALSE),1,0)</f>
        <v>1</v>
      </c>
      <c r="AA928" s="86">
        <f t="shared" si="31"/>
        <v>6.3239999999999998</v>
      </c>
    </row>
    <row r="929" spans="2:27" x14ac:dyDescent="0.25">
      <c r="B929" s="7">
        <v>924</v>
      </c>
      <c r="C929" s="7" t="s">
        <v>2533</v>
      </c>
      <c r="D929" s="7" t="s">
        <v>2534</v>
      </c>
      <c r="E929" s="7"/>
      <c r="F929" s="7" t="s">
        <v>33</v>
      </c>
      <c r="G929" s="7" t="s">
        <v>34</v>
      </c>
      <c r="H929" s="7" t="s">
        <v>94</v>
      </c>
      <c r="I929" s="7" t="s">
        <v>95</v>
      </c>
      <c r="J929" s="7" t="s">
        <v>619</v>
      </c>
      <c r="K929" s="7" t="s">
        <v>624</v>
      </c>
      <c r="L929" s="7" t="s">
        <v>7</v>
      </c>
      <c r="M929" s="13">
        <v>42978</v>
      </c>
      <c r="N929" s="13">
        <v>50327</v>
      </c>
      <c r="O929" s="7">
        <v>1</v>
      </c>
      <c r="P929" s="14">
        <v>20</v>
      </c>
      <c r="Q929" s="14">
        <v>57.017800000000001</v>
      </c>
      <c r="R929" s="15">
        <v>0.32544406392694064</v>
      </c>
      <c r="S929" s="7" t="s">
        <v>39</v>
      </c>
      <c r="T929" s="7" t="s">
        <v>39</v>
      </c>
      <c r="U929" s="16" t="s">
        <v>39</v>
      </c>
      <c r="V929" s="16" t="s">
        <v>621</v>
      </c>
      <c r="W929" s="16" t="s">
        <v>95</v>
      </c>
      <c r="X929" s="17">
        <v>0.84</v>
      </c>
      <c r="Y929" s="84">
        <f t="shared" si="30"/>
        <v>73050</v>
      </c>
      <c r="Z929" s="75">
        <f>IF(IFERROR(MATCH(E929,CONV_CAISO_Gen_List!C:C,0),FALSE),1,0)</f>
        <v>0</v>
      </c>
      <c r="AA929" s="86">
        <f t="shared" si="31"/>
        <v>47.894951999999996</v>
      </c>
    </row>
    <row r="930" spans="2:27" x14ac:dyDescent="0.25">
      <c r="B930" s="7">
        <v>925</v>
      </c>
      <c r="C930" s="7" t="s">
        <v>2535</v>
      </c>
      <c r="D930" s="7" t="s">
        <v>2536</v>
      </c>
      <c r="E930" s="7"/>
      <c r="F930" s="7" t="s">
        <v>33</v>
      </c>
      <c r="G930" s="7" t="s">
        <v>34</v>
      </c>
      <c r="H930" s="7" t="s">
        <v>94</v>
      </c>
      <c r="I930" s="7" t="s">
        <v>95</v>
      </c>
      <c r="J930" s="7" t="s">
        <v>619</v>
      </c>
      <c r="K930" s="7" t="s">
        <v>624</v>
      </c>
      <c r="L930" s="7" t="s">
        <v>7</v>
      </c>
      <c r="M930" s="13">
        <v>42978</v>
      </c>
      <c r="N930" s="13">
        <v>50327</v>
      </c>
      <c r="O930" s="7">
        <v>1</v>
      </c>
      <c r="P930" s="14">
        <v>20</v>
      </c>
      <c r="Q930" s="14">
        <v>57.017800000000001</v>
      </c>
      <c r="R930" s="15">
        <v>0.32544406392694064</v>
      </c>
      <c r="S930" s="7" t="s">
        <v>39</v>
      </c>
      <c r="T930" s="7" t="s">
        <v>39</v>
      </c>
      <c r="U930" s="16" t="s">
        <v>39</v>
      </c>
      <c r="V930" s="16" t="s">
        <v>621</v>
      </c>
      <c r="W930" s="16" t="s">
        <v>95</v>
      </c>
      <c r="X930" s="17">
        <v>0.84</v>
      </c>
      <c r="Y930" s="84">
        <f t="shared" si="30"/>
        <v>73050</v>
      </c>
      <c r="Z930" s="75">
        <f>IF(IFERROR(MATCH(E930,CONV_CAISO_Gen_List!C:C,0),FALSE),1,0)</f>
        <v>0</v>
      </c>
      <c r="AA930" s="86">
        <f t="shared" si="31"/>
        <v>47.894951999999996</v>
      </c>
    </row>
    <row r="931" spans="2:27" x14ac:dyDescent="0.25">
      <c r="B931" s="7">
        <v>926</v>
      </c>
      <c r="C931" s="7" t="s">
        <v>2537</v>
      </c>
      <c r="D931" s="7" t="s">
        <v>2538</v>
      </c>
      <c r="E931" s="7"/>
      <c r="F931" s="7" t="s">
        <v>33</v>
      </c>
      <c r="G931" s="7" t="s">
        <v>34</v>
      </c>
      <c r="H931" s="7" t="s">
        <v>134</v>
      </c>
      <c r="I931" s="7" t="s">
        <v>84</v>
      </c>
      <c r="J931" s="7" t="s">
        <v>619</v>
      </c>
      <c r="K931" s="7" t="s">
        <v>624</v>
      </c>
      <c r="L931" s="7" t="s">
        <v>7</v>
      </c>
      <c r="M931" s="13">
        <v>43208</v>
      </c>
      <c r="N931" s="13">
        <v>50557</v>
      </c>
      <c r="O931" s="7">
        <v>1</v>
      </c>
      <c r="P931" s="14">
        <v>20</v>
      </c>
      <c r="Q931" s="14">
        <v>49.793900000000001</v>
      </c>
      <c r="R931" s="15">
        <v>0.28421175799086762</v>
      </c>
      <c r="S931" s="7" t="s">
        <v>39</v>
      </c>
      <c r="T931" s="7" t="s">
        <v>39</v>
      </c>
      <c r="U931" s="16" t="s">
        <v>39</v>
      </c>
      <c r="V931" s="16" t="s">
        <v>621</v>
      </c>
      <c r="W931" s="16" t="s">
        <v>84</v>
      </c>
      <c r="X931" s="17">
        <v>0.84</v>
      </c>
      <c r="Y931" s="84">
        <f t="shared" si="30"/>
        <v>73050</v>
      </c>
      <c r="Z931" s="75">
        <f>IF(IFERROR(MATCH(E931,CONV_CAISO_Gen_List!C:C,0),FALSE),1,0)</f>
        <v>0</v>
      </c>
      <c r="AA931" s="86">
        <f t="shared" si="31"/>
        <v>41.826875999999999</v>
      </c>
    </row>
    <row r="932" spans="2:27" x14ac:dyDescent="0.25">
      <c r="B932" s="7">
        <v>927</v>
      </c>
      <c r="C932" s="7" t="s">
        <v>2539</v>
      </c>
      <c r="D932" s="7" t="s">
        <v>2540</v>
      </c>
      <c r="E932" s="7"/>
      <c r="F932" s="7" t="s">
        <v>33</v>
      </c>
      <c r="G932" s="7" t="s">
        <v>34</v>
      </c>
      <c r="H932" s="7" t="s">
        <v>628</v>
      </c>
      <c r="I932" s="7" t="s">
        <v>169</v>
      </c>
      <c r="J932" s="7" t="s">
        <v>619</v>
      </c>
      <c r="K932" s="7" t="s">
        <v>624</v>
      </c>
      <c r="L932" s="7" t="s">
        <v>7</v>
      </c>
      <c r="M932" s="13">
        <v>43208</v>
      </c>
      <c r="N932" s="13">
        <v>46905</v>
      </c>
      <c r="O932" s="7">
        <v>1</v>
      </c>
      <c r="P932" s="14">
        <v>13.5</v>
      </c>
      <c r="Q932" s="14">
        <v>35.938400000000001</v>
      </c>
      <c r="R932" s="15">
        <v>0.30389311686115345</v>
      </c>
      <c r="S932" s="7" t="s">
        <v>39</v>
      </c>
      <c r="T932" s="7" t="s">
        <v>39</v>
      </c>
      <c r="U932" s="16" t="s">
        <v>39</v>
      </c>
      <c r="V932" s="16" t="s">
        <v>621</v>
      </c>
      <c r="W932" s="16" t="s">
        <v>170</v>
      </c>
      <c r="X932" s="17">
        <v>0.84</v>
      </c>
      <c r="Y932" s="84">
        <f t="shared" si="30"/>
        <v>73050</v>
      </c>
      <c r="Z932" s="75">
        <f>IF(IFERROR(MATCH(E932,CONV_CAISO_Gen_List!C:C,0),FALSE),1,0)</f>
        <v>0</v>
      </c>
      <c r="AA932" s="86">
        <f t="shared" si="31"/>
        <v>30.188255999999999</v>
      </c>
    </row>
    <row r="933" spans="2:27" x14ac:dyDescent="0.25">
      <c r="B933" s="7">
        <v>928</v>
      </c>
      <c r="C933" s="7" t="s">
        <v>2541</v>
      </c>
      <c r="D933" s="7" t="s">
        <v>2542</v>
      </c>
      <c r="E933" s="7"/>
      <c r="F933" s="7" t="s">
        <v>33</v>
      </c>
      <c r="G933" s="7" t="s">
        <v>34</v>
      </c>
      <c r="H933" s="7" t="s">
        <v>185</v>
      </c>
      <c r="I933" s="7" t="s">
        <v>531</v>
      </c>
      <c r="J933" s="7" t="s">
        <v>619</v>
      </c>
      <c r="K933" s="7" t="s">
        <v>620</v>
      </c>
      <c r="L933" s="7" t="s">
        <v>7</v>
      </c>
      <c r="M933" s="13">
        <v>42766</v>
      </c>
      <c r="N933" s="13">
        <v>50070</v>
      </c>
      <c r="O933" s="7">
        <v>1</v>
      </c>
      <c r="P933" s="14">
        <v>1.5</v>
      </c>
      <c r="Q933" s="14">
        <v>3.9293</v>
      </c>
      <c r="R933" s="15">
        <v>0.29903348554033482</v>
      </c>
      <c r="S933" s="7" t="s">
        <v>39</v>
      </c>
      <c r="T933" s="7" t="s">
        <v>39</v>
      </c>
      <c r="U933" s="16" t="s">
        <v>39</v>
      </c>
      <c r="V933" s="16" t="s">
        <v>621</v>
      </c>
      <c r="W933" s="16" t="s">
        <v>170</v>
      </c>
      <c r="X933" s="17">
        <v>0.84</v>
      </c>
      <c r="Y933" s="84">
        <f t="shared" si="30"/>
        <v>73050</v>
      </c>
      <c r="Z933" s="75">
        <f>IF(IFERROR(MATCH(E933,CONV_CAISO_Gen_List!C:C,0),FALSE),1,0)</f>
        <v>0</v>
      </c>
      <c r="AA933" s="86">
        <f t="shared" si="31"/>
        <v>3.3006120000000001</v>
      </c>
    </row>
    <row r="934" spans="2:27" x14ac:dyDescent="0.25">
      <c r="B934" s="7">
        <v>929</v>
      </c>
      <c r="C934" s="7" t="s">
        <v>2543</v>
      </c>
      <c r="D934" s="7" t="s">
        <v>2544</v>
      </c>
      <c r="E934" s="7" t="s">
        <v>2434</v>
      </c>
      <c r="F934" s="7" t="s">
        <v>33</v>
      </c>
      <c r="G934" s="7" t="s">
        <v>34</v>
      </c>
      <c r="H934" s="7" t="s">
        <v>727</v>
      </c>
      <c r="I934" s="7" t="s">
        <v>531</v>
      </c>
      <c r="J934" s="7" t="s">
        <v>216</v>
      </c>
      <c r="K934" s="7" t="s">
        <v>217</v>
      </c>
      <c r="L934" s="7" t="s">
        <v>5</v>
      </c>
      <c r="M934" s="13">
        <v>42522</v>
      </c>
      <c r="N934" s="13">
        <v>42674</v>
      </c>
      <c r="O934" s="7">
        <v>1</v>
      </c>
      <c r="P934" s="14">
        <v>2.9</v>
      </c>
      <c r="Q934" s="14">
        <v>3</v>
      </c>
      <c r="R934" s="15">
        <v>0.11809163911195088</v>
      </c>
      <c r="S934" s="7" t="s">
        <v>39</v>
      </c>
      <c r="T934" s="7" t="s">
        <v>39</v>
      </c>
      <c r="U934" s="16" t="s">
        <v>39</v>
      </c>
      <c r="V934" s="16" t="s">
        <v>218</v>
      </c>
      <c r="W934" s="16" t="s">
        <v>170</v>
      </c>
      <c r="X934" s="17">
        <v>1</v>
      </c>
      <c r="Y934" s="84">
        <f t="shared" si="30"/>
        <v>73050</v>
      </c>
      <c r="Z934" s="75">
        <f>IF(IFERROR(MATCH(E934,CONV_CAISO_Gen_List!C:C,0),FALSE),1,0)</f>
        <v>1</v>
      </c>
      <c r="AA934" s="86">
        <f t="shared" si="31"/>
        <v>3</v>
      </c>
    </row>
    <row r="935" spans="2:27" x14ac:dyDescent="0.25">
      <c r="B935" s="7">
        <v>930</v>
      </c>
      <c r="C935" s="7" t="s">
        <v>2545</v>
      </c>
      <c r="D935" s="7" t="s">
        <v>2546</v>
      </c>
      <c r="E935" s="7"/>
      <c r="F935" s="7" t="s">
        <v>1132</v>
      </c>
      <c r="G935" s="7" t="s">
        <v>34</v>
      </c>
      <c r="H935" s="7" t="s">
        <v>94</v>
      </c>
      <c r="I935" s="7" t="s">
        <v>95</v>
      </c>
      <c r="J935" s="7" t="s">
        <v>619</v>
      </c>
      <c r="K935" s="7" t="s">
        <v>624</v>
      </c>
      <c r="L935" s="7" t="s">
        <v>7</v>
      </c>
      <c r="M935" s="13">
        <v>42719</v>
      </c>
      <c r="N935" s="13">
        <v>50040</v>
      </c>
      <c r="O935" s="7">
        <v>1</v>
      </c>
      <c r="P935" s="14">
        <v>2</v>
      </c>
      <c r="Q935" s="14">
        <v>6.2519999999999998</v>
      </c>
      <c r="R935" s="15">
        <v>0.35684931506849316</v>
      </c>
      <c r="S935" s="7" t="s">
        <v>39</v>
      </c>
      <c r="T935" s="7" t="s">
        <v>39</v>
      </c>
      <c r="U935" s="16" t="s">
        <v>39</v>
      </c>
      <c r="V935" s="16" t="s">
        <v>621</v>
      </c>
      <c r="W935" s="16" t="s">
        <v>95</v>
      </c>
      <c r="X935" s="17">
        <v>0.84</v>
      </c>
      <c r="Y935" s="84">
        <f t="shared" si="30"/>
        <v>73050</v>
      </c>
      <c r="Z935" s="75">
        <f>IF(IFERROR(MATCH(E935,CONV_CAISO_Gen_List!C:C,0),FALSE),1,0)</f>
        <v>0</v>
      </c>
      <c r="AA935" s="86">
        <f t="shared" si="31"/>
        <v>5.2516799999999995</v>
      </c>
    </row>
    <row r="936" spans="2:27" x14ac:dyDescent="0.25">
      <c r="B936" s="7">
        <v>931</v>
      </c>
      <c r="C936" s="7" t="s">
        <v>2547</v>
      </c>
      <c r="D936" s="7" t="s">
        <v>2548</v>
      </c>
      <c r="E936" s="7"/>
      <c r="F936" s="7" t="s">
        <v>1132</v>
      </c>
      <c r="G936" s="7" t="s">
        <v>34</v>
      </c>
      <c r="H936" s="7" t="s">
        <v>94</v>
      </c>
      <c r="I936" s="7" t="s">
        <v>169</v>
      </c>
      <c r="J936" s="7" t="s">
        <v>619</v>
      </c>
      <c r="K936" s="7" t="s">
        <v>624</v>
      </c>
      <c r="L936" s="7" t="s">
        <v>7</v>
      </c>
      <c r="M936" s="13">
        <v>43201</v>
      </c>
      <c r="N936" s="13">
        <v>50505</v>
      </c>
      <c r="O936" s="7">
        <v>1</v>
      </c>
      <c r="P936" s="14">
        <v>3</v>
      </c>
      <c r="Q936" s="14">
        <v>7.6849999999999996</v>
      </c>
      <c r="R936" s="15">
        <v>0.29242770167427701</v>
      </c>
      <c r="S936" s="7" t="s">
        <v>39</v>
      </c>
      <c r="T936" s="7" t="s">
        <v>39</v>
      </c>
      <c r="U936" s="16" t="s">
        <v>39</v>
      </c>
      <c r="V936" s="16" t="s">
        <v>621</v>
      </c>
      <c r="W936" s="16" t="s">
        <v>170</v>
      </c>
      <c r="X936" s="17">
        <v>0.84</v>
      </c>
      <c r="Y936" s="84">
        <f t="shared" si="30"/>
        <v>73050</v>
      </c>
      <c r="Z936" s="75">
        <f>IF(IFERROR(MATCH(E936,CONV_CAISO_Gen_List!C:C,0),FALSE),1,0)</f>
        <v>0</v>
      </c>
      <c r="AA936" s="86">
        <f t="shared" si="31"/>
        <v>6.4553999999999991</v>
      </c>
    </row>
    <row r="937" spans="2:27" x14ac:dyDescent="0.25">
      <c r="B937" s="7">
        <v>932</v>
      </c>
      <c r="C937" s="7" t="s">
        <v>2549</v>
      </c>
      <c r="D937" s="7" t="s">
        <v>2550</v>
      </c>
      <c r="E937" s="7"/>
      <c r="F937" s="7" t="s">
        <v>1132</v>
      </c>
      <c r="G937" s="7" t="s">
        <v>34</v>
      </c>
      <c r="H937" s="7" t="s">
        <v>94</v>
      </c>
      <c r="I937" s="7" t="s">
        <v>169</v>
      </c>
      <c r="J937" s="7" t="s">
        <v>619</v>
      </c>
      <c r="K937" s="7" t="s">
        <v>624</v>
      </c>
      <c r="L937" s="7" t="s">
        <v>7</v>
      </c>
      <c r="M937" s="13">
        <v>43636</v>
      </c>
      <c r="N937" s="13">
        <v>50940</v>
      </c>
      <c r="O937" s="7">
        <v>1</v>
      </c>
      <c r="P937" s="14">
        <v>20</v>
      </c>
      <c r="Q937" s="14">
        <v>56</v>
      </c>
      <c r="R937" s="15">
        <v>0.31963470319634707</v>
      </c>
      <c r="S937" s="7" t="s">
        <v>39</v>
      </c>
      <c r="T937" s="7" t="s">
        <v>39</v>
      </c>
      <c r="U937" s="16" t="s">
        <v>39</v>
      </c>
      <c r="V937" s="16" t="s">
        <v>621</v>
      </c>
      <c r="W937" s="16" t="s">
        <v>170</v>
      </c>
      <c r="X937" s="17">
        <v>0.84</v>
      </c>
      <c r="Y937" s="84">
        <f t="shared" si="30"/>
        <v>73050</v>
      </c>
      <c r="Z937" s="75">
        <f>IF(IFERROR(MATCH(E937,CONV_CAISO_Gen_List!C:C,0),FALSE),1,0)</f>
        <v>0</v>
      </c>
      <c r="AA937" s="86">
        <f t="shared" si="31"/>
        <v>47.04</v>
      </c>
    </row>
    <row r="938" spans="2:27" x14ac:dyDescent="0.25">
      <c r="B938" s="7">
        <v>933</v>
      </c>
      <c r="C938" s="7" t="s">
        <v>2551</v>
      </c>
      <c r="D938" s="7" t="s">
        <v>2552</v>
      </c>
      <c r="E938" s="7"/>
      <c r="F938" s="7" t="s">
        <v>1132</v>
      </c>
      <c r="G938" s="7" t="s">
        <v>34</v>
      </c>
      <c r="H938" s="7" t="s">
        <v>83</v>
      </c>
      <c r="I938" s="7" t="s">
        <v>169</v>
      </c>
      <c r="J938" s="7" t="s">
        <v>619</v>
      </c>
      <c r="K938" s="7" t="s">
        <v>624</v>
      </c>
      <c r="L938" s="7" t="s">
        <v>7</v>
      </c>
      <c r="M938" s="13">
        <v>43666</v>
      </c>
      <c r="N938" s="13">
        <v>49144</v>
      </c>
      <c r="O938" s="7">
        <v>1</v>
      </c>
      <c r="P938" s="14">
        <v>20</v>
      </c>
      <c r="Q938" s="14">
        <v>51</v>
      </c>
      <c r="R938" s="15">
        <v>0.2910958904109589</v>
      </c>
      <c r="S938" s="7" t="s">
        <v>39</v>
      </c>
      <c r="T938" s="7" t="s">
        <v>39</v>
      </c>
      <c r="U938" s="16" t="s">
        <v>39</v>
      </c>
      <c r="V938" s="16" t="s">
        <v>621</v>
      </c>
      <c r="W938" s="16" t="s">
        <v>170</v>
      </c>
      <c r="X938" s="17">
        <v>0.84</v>
      </c>
      <c r="Y938" s="84">
        <f t="shared" si="30"/>
        <v>73050</v>
      </c>
      <c r="Z938" s="75">
        <f>IF(IFERROR(MATCH(E938,CONV_CAISO_Gen_List!C:C,0),FALSE),1,0)</f>
        <v>0</v>
      </c>
      <c r="AA938" s="86">
        <f t="shared" si="31"/>
        <v>42.839999999999996</v>
      </c>
    </row>
    <row r="939" spans="2:27" x14ac:dyDescent="0.25">
      <c r="B939" s="7">
        <v>934</v>
      </c>
      <c r="C939" s="7" t="s">
        <v>2553</v>
      </c>
      <c r="D939" s="7" t="s">
        <v>1307</v>
      </c>
      <c r="E939" s="7"/>
      <c r="F939" s="7" t="s">
        <v>1132</v>
      </c>
      <c r="G939" s="7" t="s">
        <v>34</v>
      </c>
      <c r="H939" s="7" t="s">
        <v>849</v>
      </c>
      <c r="I939" s="7" t="s">
        <v>169</v>
      </c>
      <c r="J939" s="7" t="s">
        <v>216</v>
      </c>
      <c r="K939" s="7" t="s">
        <v>217</v>
      </c>
      <c r="L939" s="7" t="s">
        <v>7</v>
      </c>
      <c r="M939" s="13">
        <v>43133</v>
      </c>
      <c r="N939" s="13">
        <v>43132</v>
      </c>
      <c r="O939" s="7">
        <v>1</v>
      </c>
      <c r="P939" s="14">
        <v>0</v>
      </c>
      <c r="Q939" s="14">
        <v>2.29</v>
      </c>
      <c r="R939" s="15">
        <v>0</v>
      </c>
      <c r="S939" s="7" t="s">
        <v>39</v>
      </c>
      <c r="T939" s="7" t="s">
        <v>39</v>
      </c>
      <c r="U939" s="16" t="s">
        <v>39</v>
      </c>
      <c r="V939" s="16" t="s">
        <v>218</v>
      </c>
      <c r="W939" s="16" t="s">
        <v>170</v>
      </c>
      <c r="X939" s="17">
        <v>0.84</v>
      </c>
      <c r="Y939" s="84">
        <f t="shared" si="30"/>
        <v>73050</v>
      </c>
      <c r="Z939" s="75">
        <f>IF(IFERROR(MATCH(E939,CONV_CAISO_Gen_List!C:C,0),FALSE),1,0)</f>
        <v>0</v>
      </c>
      <c r="AA939" s="86">
        <f t="shared" si="31"/>
        <v>1.9236</v>
      </c>
    </row>
    <row r="940" spans="2:27" x14ac:dyDescent="0.25">
      <c r="B940" s="7">
        <v>935</v>
      </c>
      <c r="C940" s="7" t="s">
        <v>2554</v>
      </c>
      <c r="D940" s="7" t="s">
        <v>2555</v>
      </c>
      <c r="E940" s="7"/>
      <c r="F940" s="7" t="s">
        <v>1132</v>
      </c>
      <c r="G940" s="7" t="s">
        <v>34</v>
      </c>
      <c r="H940" s="7" t="s">
        <v>94</v>
      </c>
      <c r="I940" s="7" t="s">
        <v>169</v>
      </c>
      <c r="J940" s="7" t="s">
        <v>619</v>
      </c>
      <c r="K940" s="7" t="s">
        <v>620</v>
      </c>
      <c r="L940" s="7" t="s">
        <v>7</v>
      </c>
      <c r="M940" s="13">
        <v>43252</v>
      </c>
      <c r="N940" s="13">
        <v>43251</v>
      </c>
      <c r="O940" s="7">
        <v>1</v>
      </c>
      <c r="P940" s="14">
        <v>0</v>
      </c>
      <c r="Q940" s="14">
        <v>8.9</v>
      </c>
      <c r="R940" s="15">
        <v>0</v>
      </c>
      <c r="S940" s="7" t="s">
        <v>39</v>
      </c>
      <c r="T940" s="7" t="s">
        <v>39</v>
      </c>
      <c r="U940" s="16" t="s">
        <v>39</v>
      </c>
      <c r="V940" s="16" t="s">
        <v>621</v>
      </c>
      <c r="W940" s="16" t="s">
        <v>170</v>
      </c>
      <c r="X940" s="17">
        <v>0.84</v>
      </c>
      <c r="Y940" s="84">
        <f t="shared" si="30"/>
        <v>73050</v>
      </c>
      <c r="Z940" s="75">
        <f>IF(IFERROR(MATCH(E940,CONV_CAISO_Gen_List!C:C,0),FALSE),1,0)</f>
        <v>0</v>
      </c>
      <c r="AA940" s="86">
        <f t="shared" si="31"/>
        <v>7.476</v>
      </c>
    </row>
    <row r="941" spans="2:27" x14ac:dyDescent="0.25">
      <c r="B941" s="7">
        <v>936</v>
      </c>
      <c r="C941" s="7" t="s">
        <v>2556</v>
      </c>
      <c r="D941" s="7" t="s">
        <v>2557</v>
      </c>
      <c r="E941" s="7"/>
      <c r="F941" s="7" t="s">
        <v>1132</v>
      </c>
      <c r="G941" s="7" t="s">
        <v>34</v>
      </c>
      <c r="H941" s="7" t="s">
        <v>628</v>
      </c>
      <c r="I941" s="7" t="s">
        <v>169</v>
      </c>
      <c r="J941" s="7" t="s">
        <v>619</v>
      </c>
      <c r="K941" s="7" t="s">
        <v>620</v>
      </c>
      <c r="L941" s="7" t="s">
        <v>7</v>
      </c>
      <c r="M941" s="13">
        <v>44166</v>
      </c>
      <c r="N941" s="13">
        <v>49643</v>
      </c>
      <c r="O941" s="7">
        <v>1</v>
      </c>
      <c r="P941" s="14">
        <v>128</v>
      </c>
      <c r="Q941" s="14">
        <v>348</v>
      </c>
      <c r="R941" s="15">
        <v>0.3103595890410959</v>
      </c>
      <c r="S941" s="7" t="s">
        <v>39</v>
      </c>
      <c r="T941" s="7" t="s">
        <v>39</v>
      </c>
      <c r="U941" s="16" t="s">
        <v>39</v>
      </c>
      <c r="V941" s="16" t="s">
        <v>621</v>
      </c>
      <c r="W941" s="16" t="s">
        <v>170</v>
      </c>
      <c r="X941" s="17">
        <v>0.84</v>
      </c>
      <c r="Y941" s="84">
        <f t="shared" si="30"/>
        <v>73050</v>
      </c>
      <c r="Z941" s="75">
        <f>IF(IFERROR(MATCH(E941,CONV_CAISO_Gen_List!C:C,0),FALSE),1,0)</f>
        <v>0</v>
      </c>
      <c r="AA941" s="86">
        <f t="shared" si="31"/>
        <v>292.32</v>
      </c>
    </row>
    <row r="942" spans="2:27" x14ac:dyDescent="0.25">
      <c r="B942" s="7">
        <v>937</v>
      </c>
      <c r="C942" s="7" t="s">
        <v>2558</v>
      </c>
      <c r="D942" s="7" t="s">
        <v>2559</v>
      </c>
      <c r="E942" s="7"/>
      <c r="F942" s="7" t="s">
        <v>33</v>
      </c>
      <c r="G942" s="7" t="s">
        <v>34</v>
      </c>
      <c r="H942" s="7" t="s">
        <v>295</v>
      </c>
      <c r="I942" s="7" t="s">
        <v>531</v>
      </c>
      <c r="J942" s="7" t="s">
        <v>216</v>
      </c>
      <c r="K942" s="7" t="s">
        <v>217</v>
      </c>
      <c r="L942" s="7" t="s">
        <v>5</v>
      </c>
      <c r="M942" s="13">
        <v>42643</v>
      </c>
      <c r="N942" s="13">
        <v>48120</v>
      </c>
      <c r="O942" s="7">
        <v>1</v>
      </c>
      <c r="P942" s="14">
        <v>0.15</v>
      </c>
      <c r="Q942" s="14">
        <v>1.1826000000000001</v>
      </c>
      <c r="R942" s="15">
        <v>0.90000000000000013</v>
      </c>
      <c r="S942" s="7" t="s">
        <v>39</v>
      </c>
      <c r="T942" s="7" t="s">
        <v>39</v>
      </c>
      <c r="U942" s="16" t="s">
        <v>39</v>
      </c>
      <c r="V942" s="16" t="s">
        <v>218</v>
      </c>
      <c r="W942" s="16" t="s">
        <v>170</v>
      </c>
      <c r="X942" s="17">
        <v>1</v>
      </c>
      <c r="Y942" s="84">
        <f t="shared" si="30"/>
        <v>73050</v>
      </c>
      <c r="Z942" s="75">
        <f>IF(IFERROR(MATCH(E942,CONV_CAISO_Gen_List!C:C,0),FALSE),1,0)</f>
        <v>0</v>
      </c>
      <c r="AA942" s="86">
        <f t="shared" si="31"/>
        <v>1.1826000000000001</v>
      </c>
    </row>
    <row r="943" spans="2:27" x14ac:dyDescent="0.25">
      <c r="B943" s="7">
        <v>938</v>
      </c>
      <c r="C943" s="7" t="s">
        <v>2560</v>
      </c>
      <c r="D943" s="7" t="s">
        <v>2181</v>
      </c>
      <c r="E943" s="7"/>
      <c r="F943" s="7" t="s">
        <v>1132</v>
      </c>
      <c r="G943" s="7" t="s">
        <v>34</v>
      </c>
      <c r="H943" s="7" t="s">
        <v>849</v>
      </c>
      <c r="I943" s="7" t="s">
        <v>2359</v>
      </c>
      <c r="J943" s="7" t="s">
        <v>997</v>
      </c>
      <c r="K943" s="7"/>
      <c r="L943" s="7" t="s">
        <v>7</v>
      </c>
      <c r="M943" s="13">
        <v>42736</v>
      </c>
      <c r="N943" s="13">
        <v>43100</v>
      </c>
      <c r="O943" s="7">
        <v>1</v>
      </c>
      <c r="P943" s="14">
        <v>0</v>
      </c>
      <c r="Q943" s="14">
        <v>12.73</v>
      </c>
      <c r="R943" s="15">
        <v>0</v>
      </c>
      <c r="S943" s="7" t="s">
        <v>39</v>
      </c>
      <c r="T943" s="7" t="s">
        <v>39</v>
      </c>
      <c r="U943" s="16" t="s">
        <v>39</v>
      </c>
      <c r="V943" s="16" t="s">
        <v>997</v>
      </c>
      <c r="W943" s="16" t="s">
        <v>41</v>
      </c>
      <c r="X943" s="17">
        <v>0.84</v>
      </c>
      <c r="Y943" s="84">
        <f t="shared" si="30"/>
        <v>73050</v>
      </c>
      <c r="Z943" s="75">
        <f>IF(IFERROR(MATCH(E943,CONV_CAISO_Gen_List!C:C,0),FALSE),1,0)</f>
        <v>0</v>
      </c>
      <c r="AA943" s="86">
        <f t="shared" si="31"/>
        <v>10.693199999999999</v>
      </c>
    </row>
    <row r="944" spans="2:27" x14ac:dyDescent="0.25">
      <c r="B944" s="7">
        <v>939</v>
      </c>
      <c r="C944" s="7" t="s">
        <v>2561</v>
      </c>
      <c r="D944" s="7" t="s">
        <v>2562</v>
      </c>
      <c r="E944" s="7" t="s">
        <v>2563</v>
      </c>
      <c r="F944" s="7" t="s">
        <v>2564</v>
      </c>
      <c r="G944" s="7" t="s">
        <v>34</v>
      </c>
      <c r="H944" s="7"/>
      <c r="I944" s="7"/>
      <c r="J944" s="7" t="s">
        <v>40</v>
      </c>
      <c r="K944" s="7"/>
      <c r="L944" s="7" t="s">
        <v>5</v>
      </c>
      <c r="M944" s="13">
        <v>40969</v>
      </c>
      <c r="N944" s="13">
        <v>42063</v>
      </c>
      <c r="O944" s="7">
        <v>1</v>
      </c>
      <c r="P944" s="14">
        <v>5.08</v>
      </c>
      <c r="Q944" s="14">
        <v>28.492000000000001</v>
      </c>
      <c r="R944" s="15">
        <v>0.64025815266242414</v>
      </c>
      <c r="S944" s="7" t="s">
        <v>39</v>
      </c>
      <c r="T944" s="7" t="s">
        <v>39</v>
      </c>
      <c r="U944" s="16" t="s">
        <v>39</v>
      </c>
      <c r="V944" s="16" t="s">
        <v>40</v>
      </c>
      <c r="W944" s="16" t="s">
        <v>170</v>
      </c>
      <c r="X944" s="17">
        <v>1</v>
      </c>
      <c r="Y944" s="84">
        <f t="shared" si="30"/>
        <v>73050</v>
      </c>
      <c r="Z944" s="75">
        <f>IF(IFERROR(MATCH(E944,CONV_CAISO_Gen_List!C:C,0),FALSE),1,0)</f>
        <v>1</v>
      </c>
      <c r="AA944" s="86">
        <f t="shared" si="31"/>
        <v>28.492000000000001</v>
      </c>
    </row>
    <row r="945" spans="2:27" x14ac:dyDescent="0.25">
      <c r="B945" s="7">
        <v>940</v>
      </c>
      <c r="C945" s="7" t="s">
        <v>2565</v>
      </c>
      <c r="D945" s="7" t="s">
        <v>2566</v>
      </c>
      <c r="E945" s="7" t="s">
        <v>2567</v>
      </c>
      <c r="F945" s="7" t="s">
        <v>2564</v>
      </c>
      <c r="G945" s="7" t="s">
        <v>34</v>
      </c>
      <c r="H945" s="7"/>
      <c r="I945" s="7"/>
      <c r="J945" s="7" t="s">
        <v>997</v>
      </c>
      <c r="K945" s="7"/>
      <c r="L945" s="7" t="s">
        <v>5</v>
      </c>
      <c r="M945" s="13">
        <v>41639</v>
      </c>
      <c r="N945" s="13">
        <v>73050</v>
      </c>
      <c r="O945" s="7">
        <v>1</v>
      </c>
      <c r="P945" s="14">
        <v>29.9</v>
      </c>
      <c r="Q945" s="14">
        <v>5.0296900000000004</v>
      </c>
      <c r="R945" s="15">
        <v>1.920286037171088E-2</v>
      </c>
      <c r="S945" s="7" t="s">
        <v>39</v>
      </c>
      <c r="T945" s="7" t="s">
        <v>39</v>
      </c>
      <c r="U945" s="16" t="s">
        <v>39</v>
      </c>
      <c r="V945" s="16" t="s">
        <v>997</v>
      </c>
      <c r="W945" s="16" t="s">
        <v>170</v>
      </c>
      <c r="X945" s="17">
        <v>1</v>
      </c>
      <c r="Y945" s="84">
        <f t="shared" si="30"/>
        <v>73050</v>
      </c>
      <c r="Z945" s="75">
        <f>IF(IFERROR(MATCH(E945,CONV_CAISO_Gen_List!C:C,0),FALSE),1,0)</f>
        <v>1</v>
      </c>
      <c r="AA945" s="86">
        <f t="shared" si="31"/>
        <v>5.0296900000000004</v>
      </c>
    </row>
    <row r="946" spans="2:27" x14ac:dyDescent="0.25">
      <c r="B946" s="7">
        <v>941</v>
      </c>
      <c r="C946" s="7" t="s">
        <v>2568</v>
      </c>
      <c r="D946" s="7" t="s">
        <v>2569</v>
      </c>
      <c r="E946" s="7" t="s">
        <v>2570</v>
      </c>
      <c r="F946" s="7" t="s">
        <v>2571</v>
      </c>
      <c r="G946" s="7" t="s">
        <v>34</v>
      </c>
      <c r="H946" s="7"/>
      <c r="I946" s="7"/>
      <c r="J946" s="7" t="s">
        <v>997</v>
      </c>
      <c r="K946" s="7"/>
      <c r="L946" s="7" t="s">
        <v>5</v>
      </c>
      <c r="M946" s="13">
        <v>37865</v>
      </c>
      <c r="N946" s="13">
        <v>47118</v>
      </c>
      <c r="O946" s="7">
        <v>1</v>
      </c>
      <c r="P946" s="14">
        <v>5.9939999999999998</v>
      </c>
      <c r="Q946" s="14">
        <v>12.18851225</v>
      </c>
      <c r="R946" s="15">
        <v>0.23212924206550542</v>
      </c>
      <c r="S946" s="7" t="s">
        <v>39</v>
      </c>
      <c r="T946" s="7" t="s">
        <v>39</v>
      </c>
      <c r="U946" s="16" t="s">
        <v>39</v>
      </c>
      <c r="V946" s="16" t="s">
        <v>997</v>
      </c>
      <c r="W946" s="16" t="s">
        <v>170</v>
      </c>
      <c r="X946" s="17">
        <v>1</v>
      </c>
      <c r="Y946" s="84">
        <f t="shared" si="30"/>
        <v>73050</v>
      </c>
      <c r="Z946" s="75">
        <f>IF(IFERROR(MATCH(E946,CONV_CAISO_Gen_List!C:C,0),FALSE),1,0)</f>
        <v>1</v>
      </c>
      <c r="AA946" s="86">
        <f t="shared" si="31"/>
        <v>12.18851225</v>
      </c>
    </row>
    <row r="947" spans="2:27" x14ac:dyDescent="0.25">
      <c r="B947" s="7">
        <v>942</v>
      </c>
      <c r="C947" s="7" t="s">
        <v>2572</v>
      </c>
      <c r="D947" s="7" t="s">
        <v>2573</v>
      </c>
      <c r="E947" s="7" t="s">
        <v>2574</v>
      </c>
      <c r="F947" s="7" t="s">
        <v>2571</v>
      </c>
      <c r="G947" s="7" t="s">
        <v>34</v>
      </c>
      <c r="H947" s="7"/>
      <c r="I947" s="7"/>
      <c r="J947" s="7" t="s">
        <v>997</v>
      </c>
      <c r="K947" s="7"/>
      <c r="L947" s="7" t="s">
        <v>5</v>
      </c>
      <c r="M947" s="13">
        <v>39966</v>
      </c>
      <c r="N947" s="13">
        <v>49674</v>
      </c>
      <c r="O947" s="7">
        <v>1</v>
      </c>
      <c r="P947" s="14">
        <v>6.5</v>
      </c>
      <c r="Q947" s="14">
        <v>20.071829999999999</v>
      </c>
      <c r="R947" s="15">
        <v>0.35250842992623815</v>
      </c>
      <c r="S947" s="7" t="s">
        <v>39</v>
      </c>
      <c r="T947" s="7" t="s">
        <v>39</v>
      </c>
      <c r="U947" s="16" t="s">
        <v>39</v>
      </c>
      <c r="V947" s="16" t="s">
        <v>997</v>
      </c>
      <c r="W947" s="16" t="s">
        <v>170</v>
      </c>
      <c r="X947" s="17">
        <v>1</v>
      </c>
      <c r="Y947" s="84">
        <f t="shared" si="30"/>
        <v>73050</v>
      </c>
      <c r="Z947" s="75">
        <f>IF(IFERROR(MATCH(E947,CONV_CAISO_Gen_List!C:C,0),FALSE),1,0)</f>
        <v>1</v>
      </c>
      <c r="AA947" s="86">
        <f t="shared" si="31"/>
        <v>20.071829999999999</v>
      </c>
    </row>
    <row r="948" spans="2:27" x14ac:dyDescent="0.25">
      <c r="B948" s="7">
        <v>943</v>
      </c>
      <c r="C948" s="7" t="s">
        <v>2575</v>
      </c>
      <c r="D948" s="7" t="s">
        <v>2576</v>
      </c>
      <c r="E948" s="7" t="s">
        <v>2577</v>
      </c>
      <c r="F948" s="7" t="s">
        <v>2571</v>
      </c>
      <c r="G948" s="7" t="s">
        <v>34</v>
      </c>
      <c r="H948" s="7"/>
      <c r="I948" s="7"/>
      <c r="J948" s="7" t="s">
        <v>216</v>
      </c>
      <c r="K948" s="7"/>
      <c r="L948" s="7" t="s">
        <v>5</v>
      </c>
      <c r="M948" s="13">
        <v>39753</v>
      </c>
      <c r="N948" s="13">
        <v>45291</v>
      </c>
      <c r="O948" s="7">
        <v>1</v>
      </c>
      <c r="P948" s="14">
        <v>1.7277440000000002</v>
      </c>
      <c r="Q948" s="14">
        <v>3.7587830341818185</v>
      </c>
      <c r="R948" s="15">
        <v>0.2483497678207143</v>
      </c>
      <c r="S948" s="7" t="s">
        <v>39</v>
      </c>
      <c r="T948" s="7" t="s">
        <v>39</v>
      </c>
      <c r="U948" s="16" t="s">
        <v>39</v>
      </c>
      <c r="V948" s="16" t="s">
        <v>218</v>
      </c>
      <c r="W948" s="16" t="s">
        <v>170</v>
      </c>
      <c r="X948" s="17">
        <v>1</v>
      </c>
      <c r="Y948" s="84">
        <f t="shared" si="30"/>
        <v>73050</v>
      </c>
      <c r="Z948" s="75">
        <f>IF(IFERROR(MATCH(E948,CONV_CAISO_Gen_List!C:C,0),FALSE),1,0)</f>
        <v>1</v>
      </c>
      <c r="AA948" s="86">
        <f t="shared" si="31"/>
        <v>3.7587830341818185</v>
      </c>
    </row>
    <row r="949" spans="2:27" x14ac:dyDescent="0.25">
      <c r="B949" s="7">
        <v>944</v>
      </c>
      <c r="C949" s="7" t="s">
        <v>2575</v>
      </c>
      <c r="D949" s="7" t="s">
        <v>2578</v>
      </c>
      <c r="E949" s="7" t="s">
        <v>2577</v>
      </c>
      <c r="F949" s="7" t="s">
        <v>2571</v>
      </c>
      <c r="G949" s="7" t="s">
        <v>34</v>
      </c>
      <c r="H949" s="7"/>
      <c r="I949" s="7"/>
      <c r="J949" s="7" t="s">
        <v>216</v>
      </c>
      <c r="K949" s="7"/>
      <c r="L949" s="7" t="s">
        <v>5</v>
      </c>
      <c r="M949" s="13">
        <v>39753</v>
      </c>
      <c r="N949" s="13">
        <v>45291</v>
      </c>
      <c r="O949" s="7">
        <v>1</v>
      </c>
      <c r="P949" s="14">
        <v>0.89215999999999995</v>
      </c>
      <c r="Q949" s="14">
        <v>1.7369315555555558</v>
      </c>
      <c r="R949" s="15">
        <v>0.22224697132816082</v>
      </c>
      <c r="S949" s="7" t="s">
        <v>39</v>
      </c>
      <c r="T949" s="7" t="s">
        <v>39</v>
      </c>
      <c r="U949" s="16" t="s">
        <v>39</v>
      </c>
      <c r="V949" s="16" t="s">
        <v>218</v>
      </c>
      <c r="W949" s="16" t="s">
        <v>170</v>
      </c>
      <c r="X949" s="17">
        <v>1</v>
      </c>
      <c r="Y949" s="84">
        <f t="shared" si="30"/>
        <v>73050</v>
      </c>
      <c r="Z949" s="75">
        <f>IF(IFERROR(MATCH(E949,CONV_CAISO_Gen_List!C:C,0),FALSE),1,0)</f>
        <v>1</v>
      </c>
      <c r="AA949" s="86">
        <f t="shared" si="31"/>
        <v>1.7369315555555558</v>
      </c>
    </row>
    <row r="950" spans="2:27" x14ac:dyDescent="0.25">
      <c r="B950" s="7">
        <v>945</v>
      </c>
      <c r="C950" s="7" t="s">
        <v>2575</v>
      </c>
      <c r="D950" s="7" t="s">
        <v>2579</v>
      </c>
      <c r="E950" s="7" t="s">
        <v>2577</v>
      </c>
      <c r="F950" s="7" t="s">
        <v>2571</v>
      </c>
      <c r="G950" s="7" t="s">
        <v>34</v>
      </c>
      <c r="H950" s="7"/>
      <c r="I950" s="7"/>
      <c r="J950" s="7" t="s">
        <v>216</v>
      </c>
      <c r="K950" s="7"/>
      <c r="L950" s="7" t="s">
        <v>5</v>
      </c>
      <c r="M950" s="13">
        <v>39753</v>
      </c>
      <c r="N950" s="13">
        <v>45291</v>
      </c>
      <c r="O950" s="7">
        <v>1</v>
      </c>
      <c r="P950" s="14">
        <v>0.68108800000000003</v>
      </c>
      <c r="Q950" s="14">
        <v>1.6509070222222224</v>
      </c>
      <c r="R950" s="15">
        <v>0.27670389983839155</v>
      </c>
      <c r="S950" s="7" t="s">
        <v>39</v>
      </c>
      <c r="T950" s="7" t="s">
        <v>39</v>
      </c>
      <c r="U950" s="16" t="s">
        <v>39</v>
      </c>
      <c r="V950" s="16" t="s">
        <v>218</v>
      </c>
      <c r="W950" s="16" t="s">
        <v>170</v>
      </c>
      <c r="X950" s="17">
        <v>1</v>
      </c>
      <c r="Y950" s="84">
        <f t="shared" si="30"/>
        <v>73050</v>
      </c>
      <c r="Z950" s="75">
        <f>IF(IFERROR(MATCH(E950,CONV_CAISO_Gen_List!C:C,0),FALSE),1,0)</f>
        <v>1</v>
      </c>
      <c r="AA950" s="86">
        <f t="shared" si="31"/>
        <v>1.6509070222222224</v>
      </c>
    </row>
    <row r="951" spans="2:27" x14ac:dyDescent="0.25">
      <c r="B951" s="7">
        <v>946</v>
      </c>
      <c r="C951" s="7" t="s">
        <v>2575</v>
      </c>
      <c r="D951" s="7" t="s">
        <v>2580</v>
      </c>
      <c r="E951" s="7" t="s">
        <v>2577</v>
      </c>
      <c r="F951" s="7" t="s">
        <v>2571</v>
      </c>
      <c r="G951" s="7" t="s">
        <v>34</v>
      </c>
      <c r="H951" s="7"/>
      <c r="I951" s="7"/>
      <c r="J951" s="7" t="s">
        <v>216</v>
      </c>
      <c r="K951" s="7"/>
      <c r="L951" s="7" t="s">
        <v>5</v>
      </c>
      <c r="M951" s="13">
        <v>39753</v>
      </c>
      <c r="N951" s="13">
        <v>45291</v>
      </c>
      <c r="O951" s="7">
        <v>1</v>
      </c>
      <c r="P951" s="14">
        <v>0.41561599999999999</v>
      </c>
      <c r="Q951" s="14">
        <v>0.86403025454545457</v>
      </c>
      <c r="R951" s="15">
        <v>0.23731904137842602</v>
      </c>
      <c r="S951" s="7" t="s">
        <v>39</v>
      </c>
      <c r="T951" s="7" t="s">
        <v>39</v>
      </c>
      <c r="U951" s="16" t="s">
        <v>39</v>
      </c>
      <c r="V951" s="16" t="s">
        <v>218</v>
      </c>
      <c r="W951" s="16" t="s">
        <v>170</v>
      </c>
      <c r="X951" s="17">
        <v>1</v>
      </c>
      <c r="Y951" s="84">
        <f t="shared" si="30"/>
        <v>73050</v>
      </c>
      <c r="Z951" s="75">
        <f>IF(IFERROR(MATCH(E951,CONV_CAISO_Gen_List!C:C,0),FALSE),1,0)</f>
        <v>1</v>
      </c>
      <c r="AA951" s="86">
        <f t="shared" si="31"/>
        <v>0.86403025454545457</v>
      </c>
    </row>
    <row r="952" spans="2:27" x14ac:dyDescent="0.25">
      <c r="B952" s="7">
        <v>947</v>
      </c>
      <c r="C952" s="7" t="s">
        <v>2581</v>
      </c>
      <c r="D952" s="7" t="s">
        <v>2582</v>
      </c>
      <c r="E952" s="7" t="s">
        <v>2583</v>
      </c>
      <c r="F952" s="7" t="s">
        <v>2571</v>
      </c>
      <c r="G952" s="7" t="s">
        <v>34</v>
      </c>
      <c r="H952" s="7"/>
      <c r="I952" s="7"/>
      <c r="J952" s="7" t="s">
        <v>216</v>
      </c>
      <c r="K952" s="7"/>
      <c r="L952" s="7" t="s">
        <v>5</v>
      </c>
      <c r="M952" s="13">
        <v>38989</v>
      </c>
      <c r="N952" s="13">
        <v>42735</v>
      </c>
      <c r="O952" s="7">
        <v>1</v>
      </c>
      <c r="P952" s="14">
        <v>1.05</v>
      </c>
      <c r="Q952" s="14">
        <v>2.0481442857142858</v>
      </c>
      <c r="R952" s="15">
        <v>0.22267278600938092</v>
      </c>
      <c r="S952" s="7" t="s">
        <v>39</v>
      </c>
      <c r="T952" s="7" t="s">
        <v>39</v>
      </c>
      <c r="U952" s="16" t="s">
        <v>39</v>
      </c>
      <c r="V952" s="16" t="s">
        <v>218</v>
      </c>
      <c r="W952" s="16" t="s">
        <v>170</v>
      </c>
      <c r="X952" s="17">
        <v>1</v>
      </c>
      <c r="Y952" s="84">
        <f t="shared" si="30"/>
        <v>73050</v>
      </c>
      <c r="Z952" s="75">
        <f>IF(IFERROR(MATCH(E952,CONV_CAISO_Gen_List!C:C,0),FALSE),1,0)</f>
        <v>1</v>
      </c>
      <c r="AA952" s="86">
        <f t="shared" si="31"/>
        <v>2.0481442857142858</v>
      </c>
    </row>
    <row r="953" spans="2:27" x14ac:dyDescent="0.25">
      <c r="B953" s="7">
        <v>948</v>
      </c>
      <c r="C953" s="7" t="s">
        <v>2584</v>
      </c>
      <c r="D953" s="7" t="s">
        <v>2585</v>
      </c>
      <c r="E953" s="7" t="s">
        <v>2586</v>
      </c>
      <c r="F953" s="7" t="s">
        <v>2571</v>
      </c>
      <c r="G953" s="7" t="s">
        <v>34</v>
      </c>
      <c r="H953" s="7"/>
      <c r="I953" s="7"/>
      <c r="J953" s="7" t="s">
        <v>619</v>
      </c>
      <c r="K953" s="7"/>
      <c r="L953" s="7" t="s">
        <v>5</v>
      </c>
      <c r="M953" s="13">
        <v>41970</v>
      </c>
      <c r="N953" s="13">
        <v>49287</v>
      </c>
      <c r="O953" s="7">
        <v>1</v>
      </c>
      <c r="P953" s="14">
        <v>1.2854999999999999</v>
      </c>
      <c r="Q953" s="14">
        <v>0.15923917000000001</v>
      </c>
      <c r="R953" s="15">
        <v>1.4140791476407918E-2</v>
      </c>
      <c r="S953" s="7" t="s">
        <v>39</v>
      </c>
      <c r="T953" s="7" t="s">
        <v>39</v>
      </c>
      <c r="U953" s="16" t="s">
        <v>39</v>
      </c>
      <c r="V953" s="16" t="s">
        <v>621</v>
      </c>
      <c r="W953" s="16" t="s">
        <v>170</v>
      </c>
      <c r="X953" s="17">
        <v>1</v>
      </c>
      <c r="Y953" s="84">
        <f t="shared" si="30"/>
        <v>73050</v>
      </c>
      <c r="Z953" s="75">
        <f>IF(IFERROR(MATCH(E953,CONV_CAISO_Gen_List!C:C,0),FALSE),1,0)</f>
        <v>1</v>
      </c>
      <c r="AA953" s="86">
        <f t="shared" si="31"/>
        <v>0.15923917000000001</v>
      </c>
    </row>
    <row r="954" spans="2:27" x14ac:dyDescent="0.25">
      <c r="B954" s="7">
        <v>949</v>
      </c>
      <c r="C954" s="7" t="s">
        <v>2587</v>
      </c>
      <c r="D954" s="7" t="s">
        <v>2588</v>
      </c>
      <c r="E954" s="7" t="s">
        <v>2589</v>
      </c>
      <c r="F954" s="7" t="s">
        <v>2590</v>
      </c>
      <c r="G954" s="7" t="s">
        <v>34</v>
      </c>
      <c r="H954" s="7"/>
      <c r="I954" s="7"/>
      <c r="J954" s="7" t="s">
        <v>216</v>
      </c>
      <c r="K954" s="7"/>
      <c r="L954" s="7" t="s">
        <v>5</v>
      </c>
      <c r="M954" s="13">
        <v>32842</v>
      </c>
      <c r="N954" s="13">
        <v>73050</v>
      </c>
      <c r="O954" s="7">
        <v>1</v>
      </c>
      <c r="P954" s="14">
        <v>0.60000000000000009</v>
      </c>
      <c r="Q954" s="14">
        <v>1.7757727272727273</v>
      </c>
      <c r="R954" s="15">
        <v>0.33785630275356299</v>
      </c>
      <c r="S954" s="7" t="s">
        <v>39</v>
      </c>
      <c r="T954" s="7" t="s">
        <v>39</v>
      </c>
      <c r="U954" s="16" t="s">
        <v>39</v>
      </c>
      <c r="V954" s="16" t="s">
        <v>218</v>
      </c>
      <c r="W954" s="16" t="s">
        <v>170</v>
      </c>
      <c r="X954" s="17">
        <v>1</v>
      </c>
      <c r="Y954" s="84">
        <f t="shared" si="30"/>
        <v>73050</v>
      </c>
      <c r="Z954" s="75">
        <f>IF(IFERROR(MATCH(E954,CONV_CAISO_Gen_List!C:C,0),FALSE),1,0)</f>
        <v>0</v>
      </c>
      <c r="AA954" s="86">
        <f t="shared" si="31"/>
        <v>1.7757727272727273</v>
      </c>
    </row>
    <row r="955" spans="2:27" x14ac:dyDescent="0.25">
      <c r="B955" s="7">
        <v>950</v>
      </c>
      <c r="C955" s="7" t="s">
        <v>2591</v>
      </c>
      <c r="D955" s="7" t="s">
        <v>2592</v>
      </c>
      <c r="E955" s="7" t="s">
        <v>2593</v>
      </c>
      <c r="F955" s="7" t="s">
        <v>2590</v>
      </c>
      <c r="G955" s="7" t="s">
        <v>34</v>
      </c>
      <c r="H955" s="7"/>
      <c r="I955" s="7"/>
      <c r="J955" s="7" t="s">
        <v>37</v>
      </c>
      <c r="K955" s="7"/>
      <c r="L955" s="7" t="s">
        <v>5</v>
      </c>
      <c r="M955" s="13">
        <v>38596</v>
      </c>
      <c r="N955" s="13">
        <v>44075</v>
      </c>
      <c r="O955" s="7">
        <v>1</v>
      </c>
      <c r="P955" s="14">
        <v>1</v>
      </c>
      <c r="Q955" s="14">
        <v>13.068</v>
      </c>
      <c r="R955" s="15">
        <v>1.4917808219178081</v>
      </c>
      <c r="S955" s="7" t="s">
        <v>39</v>
      </c>
      <c r="T955" s="7" t="s">
        <v>39</v>
      </c>
      <c r="U955" s="16" t="s">
        <v>39</v>
      </c>
      <c r="V955" s="16" t="s">
        <v>40</v>
      </c>
      <c r="W955" s="16" t="s">
        <v>170</v>
      </c>
      <c r="X955" s="17">
        <v>1</v>
      </c>
      <c r="Y955" s="84">
        <f t="shared" si="30"/>
        <v>73050</v>
      </c>
      <c r="Z955" s="75">
        <f>IF(IFERROR(MATCH(E955,CONV_CAISO_Gen_List!C:C,0),FALSE),1,0)</f>
        <v>1</v>
      </c>
      <c r="AA955" s="86">
        <f t="shared" si="31"/>
        <v>13.068</v>
      </c>
    </row>
    <row r="956" spans="2:27" x14ac:dyDescent="0.25">
      <c r="B956" s="7">
        <v>951</v>
      </c>
      <c r="C956" s="7" t="s">
        <v>2594</v>
      </c>
      <c r="D956" s="7" t="s">
        <v>2595</v>
      </c>
      <c r="E956" s="7"/>
      <c r="F956" s="7" t="s">
        <v>2590</v>
      </c>
      <c r="G956" s="7" t="s">
        <v>34</v>
      </c>
      <c r="H956" s="7"/>
      <c r="I956" s="7"/>
      <c r="J956" s="7" t="s">
        <v>216</v>
      </c>
      <c r="K956" s="7"/>
      <c r="L956" s="7" t="s">
        <v>5</v>
      </c>
      <c r="M956" s="13">
        <v>40210</v>
      </c>
      <c r="N956" s="13">
        <v>47514</v>
      </c>
      <c r="O956" s="7">
        <v>1</v>
      </c>
      <c r="P956" s="14">
        <v>0.44</v>
      </c>
      <c r="Q956" s="14">
        <v>2.7872499999999998</v>
      </c>
      <c r="R956" s="15">
        <v>0.72313459941884595</v>
      </c>
      <c r="S956" s="7" t="s">
        <v>2596</v>
      </c>
      <c r="T956" s="7" t="s">
        <v>39</v>
      </c>
      <c r="U956" s="16" t="s">
        <v>2596</v>
      </c>
      <c r="V956" s="16" t="s">
        <v>218</v>
      </c>
      <c r="W956" s="16" t="s">
        <v>170</v>
      </c>
      <c r="X956" s="17">
        <v>1</v>
      </c>
      <c r="Y956" s="84">
        <f t="shared" si="30"/>
        <v>73050</v>
      </c>
      <c r="Z956" s="75">
        <f>IF(IFERROR(MATCH(E956,CONV_CAISO_Gen_List!C:C,0),FALSE),1,0)</f>
        <v>0</v>
      </c>
      <c r="AA956" s="86">
        <f t="shared" si="31"/>
        <v>2.7872499999999998</v>
      </c>
    </row>
    <row r="957" spans="2:27" x14ac:dyDescent="0.25">
      <c r="B957" s="7">
        <v>952</v>
      </c>
      <c r="C957" s="7" t="s">
        <v>2597</v>
      </c>
      <c r="D957" s="7" t="s">
        <v>2598</v>
      </c>
      <c r="E957" s="7" t="s">
        <v>2599</v>
      </c>
      <c r="F957" s="7" t="s">
        <v>2590</v>
      </c>
      <c r="G957" s="7" t="s">
        <v>34</v>
      </c>
      <c r="H957" s="7"/>
      <c r="I957" s="7"/>
      <c r="J957" s="7" t="s">
        <v>37</v>
      </c>
      <c r="K957" s="7"/>
      <c r="L957" s="7" t="s">
        <v>5</v>
      </c>
      <c r="M957" s="13">
        <v>41231</v>
      </c>
      <c r="N957" s="13">
        <v>46708</v>
      </c>
      <c r="O957" s="7">
        <v>1</v>
      </c>
      <c r="P957" s="14">
        <v>2.16</v>
      </c>
      <c r="Q957" s="14">
        <v>15.347453333333334</v>
      </c>
      <c r="R957" s="15">
        <v>0.81110758780089065</v>
      </c>
      <c r="S957" s="7" t="s">
        <v>39</v>
      </c>
      <c r="T957" s="7" t="s">
        <v>39</v>
      </c>
      <c r="U957" s="16" t="s">
        <v>39</v>
      </c>
      <c r="V957" s="16" t="s">
        <v>40</v>
      </c>
      <c r="W957" s="16" t="s">
        <v>170</v>
      </c>
      <c r="X957" s="17">
        <v>1</v>
      </c>
      <c r="Y957" s="84">
        <f t="shared" si="30"/>
        <v>73050</v>
      </c>
      <c r="Z957" s="75">
        <f>IF(IFERROR(MATCH(E957,CONV_CAISO_Gen_List!C:C,0),FALSE),1,0)</f>
        <v>1</v>
      </c>
      <c r="AA957" s="86">
        <f t="shared" si="31"/>
        <v>15.347453333333334</v>
      </c>
    </row>
    <row r="958" spans="2:27" x14ac:dyDescent="0.25">
      <c r="B958" s="7">
        <v>953</v>
      </c>
      <c r="C958" s="7" t="s">
        <v>2600</v>
      </c>
      <c r="D958" s="7" t="s">
        <v>2601</v>
      </c>
      <c r="E958" s="7"/>
      <c r="F958" s="7" t="s">
        <v>2590</v>
      </c>
      <c r="G958" s="7" t="s">
        <v>34</v>
      </c>
      <c r="H958" s="7"/>
      <c r="I958" s="7"/>
      <c r="J958" s="7" t="s">
        <v>216</v>
      </c>
      <c r="K958" s="7"/>
      <c r="L958" s="7" t="s">
        <v>5</v>
      </c>
      <c r="M958" s="13">
        <v>38353</v>
      </c>
      <c r="N958" s="13">
        <v>45657</v>
      </c>
      <c r="O958" s="7">
        <v>1</v>
      </c>
      <c r="P958" s="14">
        <v>0.14580000000000001</v>
      </c>
      <c r="Q958" s="14">
        <v>0.59750410909090912</v>
      </c>
      <c r="R958" s="15">
        <v>0.46782051873376074</v>
      </c>
      <c r="S958" s="7" t="s">
        <v>2596</v>
      </c>
      <c r="T958" s="7" t="s">
        <v>39</v>
      </c>
      <c r="U958" s="16" t="s">
        <v>2596</v>
      </c>
      <c r="V958" s="16" t="s">
        <v>218</v>
      </c>
      <c r="W958" s="16" t="s">
        <v>170</v>
      </c>
      <c r="X958" s="17">
        <v>1</v>
      </c>
      <c r="Y958" s="84">
        <f t="shared" si="30"/>
        <v>73050</v>
      </c>
      <c r="Z958" s="75">
        <f>IF(IFERROR(MATCH(E958,CONV_CAISO_Gen_List!C:C,0),FALSE),1,0)</f>
        <v>0</v>
      </c>
      <c r="AA958" s="86">
        <f t="shared" si="31"/>
        <v>0.59750410909090912</v>
      </c>
    </row>
    <row r="959" spans="2:27" x14ac:dyDescent="0.25">
      <c r="B959" s="7">
        <v>954</v>
      </c>
      <c r="C959" s="7" t="s">
        <v>2600</v>
      </c>
      <c r="D959" s="7" t="s">
        <v>2602</v>
      </c>
      <c r="E959" s="7"/>
      <c r="F959" s="7" t="s">
        <v>2590</v>
      </c>
      <c r="G959" s="7" t="s">
        <v>34</v>
      </c>
      <c r="H959" s="7"/>
      <c r="I959" s="7"/>
      <c r="J959" s="7" t="s">
        <v>216</v>
      </c>
      <c r="K959" s="7"/>
      <c r="L959" s="7" t="s">
        <v>5</v>
      </c>
      <c r="M959" s="13">
        <v>38353</v>
      </c>
      <c r="N959" s="13">
        <v>45657</v>
      </c>
      <c r="O959" s="7">
        <v>1</v>
      </c>
      <c r="P959" s="14">
        <v>3.9420000000000004E-2</v>
      </c>
      <c r="Q959" s="14">
        <v>0.12872814545454545</v>
      </c>
      <c r="R959" s="15">
        <v>0.3727801566045138</v>
      </c>
      <c r="S959" s="7" t="s">
        <v>2596</v>
      </c>
      <c r="T959" s="7" t="s">
        <v>39</v>
      </c>
      <c r="U959" s="16" t="s">
        <v>2596</v>
      </c>
      <c r="V959" s="16" t="s">
        <v>218</v>
      </c>
      <c r="W959" s="16" t="s">
        <v>170</v>
      </c>
      <c r="X959" s="17">
        <v>1</v>
      </c>
      <c r="Y959" s="84">
        <f t="shared" si="30"/>
        <v>73050</v>
      </c>
      <c r="Z959" s="75">
        <f>IF(IFERROR(MATCH(E959,CONV_CAISO_Gen_List!C:C,0),FALSE),1,0)</f>
        <v>0</v>
      </c>
      <c r="AA959" s="86">
        <f t="shared" si="31"/>
        <v>0.12872814545454545</v>
      </c>
    </row>
    <row r="960" spans="2:27" x14ac:dyDescent="0.25">
      <c r="B960" s="7">
        <v>955</v>
      </c>
      <c r="C960" s="7" t="s">
        <v>2600</v>
      </c>
      <c r="D960" s="7" t="s">
        <v>2603</v>
      </c>
      <c r="E960" s="7" t="s">
        <v>2604</v>
      </c>
      <c r="F960" s="7" t="s">
        <v>2590</v>
      </c>
      <c r="G960" s="7" t="s">
        <v>34</v>
      </c>
      <c r="H960" s="7"/>
      <c r="I960" s="7"/>
      <c r="J960" s="7" t="s">
        <v>216</v>
      </c>
      <c r="K960" s="7"/>
      <c r="L960" s="7" t="s">
        <v>5</v>
      </c>
      <c r="M960" s="13">
        <v>38353</v>
      </c>
      <c r="N960" s="13">
        <v>45657</v>
      </c>
      <c r="O960" s="7">
        <v>1</v>
      </c>
      <c r="P960" s="14">
        <v>3.7799999999999999E-3</v>
      </c>
      <c r="Q960" s="14">
        <v>2.2019440581818185E-2</v>
      </c>
      <c r="R960" s="15">
        <v>0.66498274328411333</v>
      </c>
      <c r="S960" s="7" t="s">
        <v>39</v>
      </c>
      <c r="T960" s="7" t="s">
        <v>39</v>
      </c>
      <c r="U960" s="16" t="s">
        <v>39</v>
      </c>
      <c r="V960" s="16" t="s">
        <v>218</v>
      </c>
      <c r="W960" s="16" t="s">
        <v>170</v>
      </c>
      <c r="X960" s="17">
        <v>1</v>
      </c>
      <c r="Y960" s="84">
        <f t="shared" si="30"/>
        <v>73050</v>
      </c>
      <c r="Z960" s="75">
        <f>IF(IFERROR(MATCH(E960,CONV_CAISO_Gen_List!C:C,0),FALSE),1,0)</f>
        <v>0</v>
      </c>
      <c r="AA960" s="86">
        <f t="shared" si="31"/>
        <v>2.2019440581818185E-2</v>
      </c>
    </row>
    <row r="961" spans="2:27" x14ac:dyDescent="0.25">
      <c r="B961" s="7">
        <v>956</v>
      </c>
      <c r="C961" s="7" t="s">
        <v>2605</v>
      </c>
      <c r="D961" s="7" t="s">
        <v>2606</v>
      </c>
      <c r="E961" s="7" t="s">
        <v>2607</v>
      </c>
      <c r="F961" s="7" t="s">
        <v>2590</v>
      </c>
      <c r="G961" s="7" t="s">
        <v>34</v>
      </c>
      <c r="H961" s="7"/>
      <c r="I961" s="7"/>
      <c r="J961" s="7" t="s">
        <v>37</v>
      </c>
      <c r="K961" s="7"/>
      <c r="L961" s="7" t="s">
        <v>5</v>
      </c>
      <c r="M961" s="13">
        <v>38750</v>
      </c>
      <c r="N961" s="13">
        <v>46054</v>
      </c>
      <c r="O961" s="7">
        <v>1</v>
      </c>
      <c r="P961" s="14">
        <v>1.59</v>
      </c>
      <c r="Q961" s="14">
        <v>7.1808333333333332</v>
      </c>
      <c r="R961" s="15">
        <v>0.51555335381905554</v>
      </c>
      <c r="S961" s="7" t="s">
        <v>39</v>
      </c>
      <c r="T961" s="7" t="s">
        <v>39</v>
      </c>
      <c r="U961" s="16" t="s">
        <v>39</v>
      </c>
      <c r="V961" s="16" t="s">
        <v>40</v>
      </c>
      <c r="W961" s="16" t="s">
        <v>170</v>
      </c>
      <c r="X961" s="17">
        <v>1</v>
      </c>
      <c r="Y961" s="84">
        <f t="shared" si="30"/>
        <v>73050</v>
      </c>
      <c r="Z961" s="75">
        <f>IF(IFERROR(MATCH(E961,CONV_CAISO_Gen_List!C:C,0),FALSE),1,0)</f>
        <v>1</v>
      </c>
      <c r="AA961" s="86">
        <f t="shared" si="31"/>
        <v>7.1808333333333332</v>
      </c>
    </row>
    <row r="962" spans="2:27" x14ac:dyDescent="0.25">
      <c r="B962" s="7">
        <v>957</v>
      </c>
      <c r="C962" s="7" t="s">
        <v>2608</v>
      </c>
      <c r="D962" s="7" t="s">
        <v>2569</v>
      </c>
      <c r="E962" s="7" t="s">
        <v>2570</v>
      </c>
      <c r="F962" s="7" t="s">
        <v>2590</v>
      </c>
      <c r="G962" s="7" t="s">
        <v>34</v>
      </c>
      <c r="H962" s="7"/>
      <c r="I962" s="7"/>
      <c r="J962" s="7" t="s">
        <v>997</v>
      </c>
      <c r="K962" s="7"/>
      <c r="L962" s="7" t="s">
        <v>5</v>
      </c>
      <c r="M962" s="13">
        <v>38353</v>
      </c>
      <c r="N962" s="13">
        <v>46934</v>
      </c>
      <c r="O962" s="7">
        <v>1</v>
      </c>
      <c r="P962" s="14">
        <v>9.9954000000000001</v>
      </c>
      <c r="Q962" s="14">
        <v>20.325167725</v>
      </c>
      <c r="R962" s="15">
        <v>0.23212924206550539</v>
      </c>
      <c r="S962" s="7" t="s">
        <v>39</v>
      </c>
      <c r="T962" s="7" t="s">
        <v>39</v>
      </c>
      <c r="U962" s="16" t="s">
        <v>39</v>
      </c>
      <c r="V962" s="16" t="s">
        <v>997</v>
      </c>
      <c r="W962" s="16" t="s">
        <v>170</v>
      </c>
      <c r="X962" s="17">
        <v>1</v>
      </c>
      <c r="Y962" s="84">
        <f t="shared" si="30"/>
        <v>73050</v>
      </c>
      <c r="Z962" s="75">
        <f>IF(IFERROR(MATCH(E962,CONV_CAISO_Gen_List!C:C,0),FALSE),1,0)</f>
        <v>1</v>
      </c>
      <c r="AA962" s="86">
        <f t="shared" si="31"/>
        <v>20.325167725</v>
      </c>
    </row>
    <row r="963" spans="2:27" x14ac:dyDescent="0.25">
      <c r="B963" s="7">
        <v>958</v>
      </c>
      <c r="C963" s="7" t="s">
        <v>2609</v>
      </c>
      <c r="D963" s="7" t="s">
        <v>2610</v>
      </c>
      <c r="E963" s="7" t="s">
        <v>2611</v>
      </c>
      <c r="F963" s="7" t="s">
        <v>2590</v>
      </c>
      <c r="G963" s="7" t="s">
        <v>34</v>
      </c>
      <c r="H963" s="7"/>
      <c r="I963" s="7"/>
      <c r="J963" s="7" t="s">
        <v>40</v>
      </c>
      <c r="K963" s="7"/>
      <c r="L963" s="7" t="s">
        <v>5</v>
      </c>
      <c r="M963" s="13">
        <v>39904</v>
      </c>
      <c r="N963" s="13">
        <v>47208</v>
      </c>
      <c r="O963" s="7">
        <v>1</v>
      </c>
      <c r="P963" s="14">
        <v>5.7299999999999995</v>
      </c>
      <c r="Q963" s="14">
        <v>43.790800000000004</v>
      </c>
      <c r="R963" s="15">
        <v>0.87241706312207656</v>
      </c>
      <c r="S963" s="7" t="s">
        <v>39</v>
      </c>
      <c r="T963" s="7" t="s">
        <v>39</v>
      </c>
      <c r="U963" s="16" t="s">
        <v>39</v>
      </c>
      <c r="V963" s="16" t="s">
        <v>40</v>
      </c>
      <c r="W963" s="16" t="s">
        <v>170</v>
      </c>
      <c r="X963" s="17">
        <v>1</v>
      </c>
      <c r="Y963" s="84">
        <f t="shared" si="30"/>
        <v>73050</v>
      </c>
      <c r="Z963" s="75">
        <f>IF(IFERROR(MATCH(E963,CONV_CAISO_Gen_List!C:C,0),FALSE),1,0)</f>
        <v>1</v>
      </c>
      <c r="AA963" s="86">
        <f t="shared" si="31"/>
        <v>43.790800000000004</v>
      </c>
    </row>
    <row r="964" spans="2:27" x14ac:dyDescent="0.25">
      <c r="B964" s="7">
        <v>959</v>
      </c>
      <c r="C964" s="7" t="s">
        <v>2612</v>
      </c>
      <c r="D964" s="7" t="s">
        <v>2613</v>
      </c>
      <c r="E964" s="7" t="s">
        <v>2614</v>
      </c>
      <c r="F964" s="7" t="s">
        <v>2590</v>
      </c>
      <c r="G964" s="7" t="s">
        <v>34</v>
      </c>
      <c r="H964" s="7"/>
      <c r="I964" s="7"/>
      <c r="J964" s="7" t="s">
        <v>37</v>
      </c>
      <c r="K964" s="7"/>
      <c r="L964" s="7" t="s">
        <v>5</v>
      </c>
      <c r="M964" s="13">
        <v>40026</v>
      </c>
      <c r="N964" s="13">
        <v>47330</v>
      </c>
      <c r="O964" s="7">
        <v>1</v>
      </c>
      <c r="P964" s="14">
        <v>1.92</v>
      </c>
      <c r="Q964" s="14">
        <v>14.852099999999998</v>
      </c>
      <c r="R964" s="15">
        <v>0.88304437785388123</v>
      </c>
      <c r="S964" s="7" t="s">
        <v>39</v>
      </c>
      <c r="T964" s="7" t="s">
        <v>39</v>
      </c>
      <c r="U964" s="16" t="s">
        <v>39</v>
      </c>
      <c r="V964" s="16" t="s">
        <v>40</v>
      </c>
      <c r="W964" s="16" t="s">
        <v>170</v>
      </c>
      <c r="X964" s="17">
        <v>1</v>
      </c>
      <c r="Y964" s="84">
        <f t="shared" si="30"/>
        <v>73050</v>
      </c>
      <c r="Z964" s="75">
        <f>IF(IFERROR(MATCH(E964,CONV_CAISO_Gen_List!C:C,0),FALSE),1,0)</f>
        <v>1</v>
      </c>
      <c r="AA964" s="86">
        <f t="shared" si="31"/>
        <v>14.852099999999998</v>
      </c>
    </row>
    <row r="965" spans="2:27" x14ac:dyDescent="0.25">
      <c r="B965" s="7">
        <v>960</v>
      </c>
      <c r="C965" s="7" t="s">
        <v>2615</v>
      </c>
      <c r="D965" s="7" t="s">
        <v>2616</v>
      </c>
      <c r="E965" s="7" t="s">
        <v>2617</v>
      </c>
      <c r="F965" s="7" t="s">
        <v>2590</v>
      </c>
      <c r="G965" s="7" t="s">
        <v>34</v>
      </c>
      <c r="H965" s="7"/>
      <c r="I965" s="7"/>
      <c r="J965" s="7" t="s">
        <v>196</v>
      </c>
      <c r="K965" s="7"/>
      <c r="L965" s="7" t="s">
        <v>5</v>
      </c>
      <c r="M965" s="13">
        <v>30317</v>
      </c>
      <c r="N965" s="13">
        <v>73050</v>
      </c>
      <c r="O965" s="7">
        <v>1</v>
      </c>
      <c r="P965" s="14">
        <v>9.2839999999999989</v>
      </c>
      <c r="Q965" s="14">
        <v>76.148268266666662</v>
      </c>
      <c r="R965" s="15">
        <v>0.93631243946312437</v>
      </c>
      <c r="S965" s="7" t="s">
        <v>39</v>
      </c>
      <c r="T965" s="7" t="s">
        <v>39</v>
      </c>
      <c r="U965" s="16" t="s">
        <v>39</v>
      </c>
      <c r="V965" s="16" t="s">
        <v>196</v>
      </c>
      <c r="W965" s="16" t="s">
        <v>170</v>
      </c>
      <c r="X965" s="17">
        <v>1</v>
      </c>
      <c r="Y965" s="84">
        <f t="shared" si="30"/>
        <v>73050</v>
      </c>
      <c r="Z965" s="75">
        <f>IF(IFERROR(MATCH(E965,CONV_CAISO_Gen_List!C:C,0),FALSE),1,0)</f>
        <v>1</v>
      </c>
      <c r="AA965" s="86">
        <f t="shared" si="31"/>
        <v>76.148268266666662</v>
      </c>
    </row>
    <row r="966" spans="2:27" x14ac:dyDescent="0.25">
      <c r="B966" s="7">
        <v>961</v>
      </c>
      <c r="C966" s="7" t="s">
        <v>2618</v>
      </c>
      <c r="D966" s="7" t="s">
        <v>2619</v>
      </c>
      <c r="E966" s="7" t="s">
        <v>2620</v>
      </c>
      <c r="F966" s="7" t="s">
        <v>2590</v>
      </c>
      <c r="G966" s="7" t="s">
        <v>34</v>
      </c>
      <c r="H966" s="7"/>
      <c r="I966" s="7"/>
      <c r="J966" s="7" t="s">
        <v>196</v>
      </c>
      <c r="K966" s="7"/>
      <c r="L966" s="7" t="s">
        <v>5</v>
      </c>
      <c r="M966" s="13">
        <v>31168</v>
      </c>
      <c r="N966" s="13">
        <v>73050</v>
      </c>
      <c r="O966" s="7">
        <v>1</v>
      </c>
      <c r="P966" s="14">
        <v>9.2839999999999989</v>
      </c>
      <c r="Q966" s="14">
        <v>69.075373839999997</v>
      </c>
      <c r="R966" s="15">
        <v>0.84934474885844746</v>
      </c>
      <c r="S966" s="7" t="s">
        <v>39</v>
      </c>
      <c r="T966" s="7" t="s">
        <v>39</v>
      </c>
      <c r="U966" s="16" t="s">
        <v>39</v>
      </c>
      <c r="V966" s="16" t="s">
        <v>196</v>
      </c>
      <c r="W966" s="16" t="s">
        <v>170</v>
      </c>
      <c r="X966" s="17">
        <v>1</v>
      </c>
      <c r="Y966" s="84">
        <f t="shared" si="30"/>
        <v>73050</v>
      </c>
      <c r="Z966" s="75">
        <f>IF(IFERROR(MATCH(E966,CONV_CAISO_Gen_List!C:C,0),FALSE),1,0)</f>
        <v>1</v>
      </c>
      <c r="AA966" s="86">
        <f t="shared" si="31"/>
        <v>69.075373839999997</v>
      </c>
    </row>
    <row r="967" spans="2:27" x14ac:dyDescent="0.25">
      <c r="B967" s="7">
        <v>962</v>
      </c>
      <c r="C967" s="7" t="s">
        <v>2621</v>
      </c>
      <c r="D967" s="7" t="s">
        <v>2569</v>
      </c>
      <c r="E967" s="7" t="s">
        <v>2570</v>
      </c>
      <c r="F967" s="7" t="s">
        <v>2622</v>
      </c>
      <c r="G967" s="7" t="s">
        <v>34</v>
      </c>
      <c r="H967" s="7"/>
      <c r="I967" s="7"/>
      <c r="J967" s="7" t="s">
        <v>997</v>
      </c>
      <c r="K967" s="7"/>
      <c r="L967" s="7" t="s">
        <v>5</v>
      </c>
      <c r="M967" s="13">
        <v>37865</v>
      </c>
      <c r="N967" s="13">
        <v>45291</v>
      </c>
      <c r="O967" s="7">
        <v>1</v>
      </c>
      <c r="P967" s="14">
        <v>6</v>
      </c>
      <c r="Q967" s="14">
        <v>12.200712962962962</v>
      </c>
      <c r="R967" s="15">
        <v>0.23212924206550536</v>
      </c>
      <c r="S967" s="7" t="s">
        <v>39</v>
      </c>
      <c r="T967" s="7" t="s">
        <v>39</v>
      </c>
      <c r="U967" s="16" t="s">
        <v>39</v>
      </c>
      <c r="V967" s="16" t="s">
        <v>997</v>
      </c>
      <c r="W967" s="16" t="s">
        <v>170</v>
      </c>
      <c r="X967" s="17">
        <v>1</v>
      </c>
      <c r="Y967" s="84">
        <f t="shared" ref="Y967:Y1030" si="32">IF(O967,DATE(2099,12,31),N967)</f>
        <v>73050</v>
      </c>
      <c r="Z967" s="75">
        <f>IF(IFERROR(MATCH(E967,CONV_CAISO_Gen_List!C:C,0),FALSE),1,0)</f>
        <v>1</v>
      </c>
      <c r="AA967" s="86">
        <f t="shared" ref="AA967:AA1030" si="33">Q967*X967</f>
        <v>12.200712962962962</v>
      </c>
    </row>
    <row r="968" spans="2:27" x14ac:dyDescent="0.25">
      <c r="B968" s="7">
        <v>963</v>
      </c>
      <c r="C968" s="7" t="s">
        <v>2623</v>
      </c>
      <c r="D968" s="7" t="s">
        <v>2624</v>
      </c>
      <c r="E968" s="7"/>
      <c r="F968" s="7" t="s">
        <v>2622</v>
      </c>
      <c r="G968" s="7" t="s">
        <v>2625</v>
      </c>
      <c r="H968" s="7"/>
      <c r="I968" s="7"/>
      <c r="J968" s="7" t="s">
        <v>997</v>
      </c>
      <c r="K968" s="7"/>
      <c r="L968" s="7" t="s">
        <v>5</v>
      </c>
      <c r="M968" s="13">
        <v>38534</v>
      </c>
      <c r="N968" s="13">
        <v>45838</v>
      </c>
      <c r="O968" s="7">
        <v>1</v>
      </c>
      <c r="P968" s="14">
        <v>29.89263055148853</v>
      </c>
      <c r="Q968" s="14">
        <v>51.316229930798009</v>
      </c>
      <c r="R968" s="15">
        <v>0.19596860521518053</v>
      </c>
      <c r="S968" s="7" t="s">
        <v>2160</v>
      </c>
      <c r="T968" s="7" t="s">
        <v>39</v>
      </c>
      <c r="U968" s="16" t="s">
        <v>1084</v>
      </c>
      <c r="V968" s="16" t="s">
        <v>997</v>
      </c>
      <c r="W968" s="16" t="s">
        <v>170</v>
      </c>
      <c r="X968" s="17">
        <v>1</v>
      </c>
      <c r="Y968" s="84">
        <f t="shared" si="32"/>
        <v>73050</v>
      </c>
      <c r="Z968" s="75">
        <f>IF(IFERROR(MATCH(E968,CONV_CAISO_Gen_List!C:C,0),FALSE),1,0)</f>
        <v>0</v>
      </c>
      <c r="AA968" s="86">
        <f t="shared" si="33"/>
        <v>51.316229930798009</v>
      </c>
    </row>
    <row r="969" spans="2:27" x14ac:dyDescent="0.25">
      <c r="B969" s="7">
        <v>964</v>
      </c>
      <c r="C969" s="7" t="s">
        <v>2626</v>
      </c>
      <c r="D969" s="7" t="s">
        <v>2627</v>
      </c>
      <c r="E969" s="7" t="s">
        <v>1170</v>
      </c>
      <c r="F969" s="7" t="s">
        <v>2622</v>
      </c>
      <c r="G969" s="7" t="s">
        <v>34</v>
      </c>
      <c r="H969" s="7"/>
      <c r="I969" s="7"/>
      <c r="J969" s="7" t="s">
        <v>196</v>
      </c>
      <c r="K969" s="7"/>
      <c r="L969" s="7" t="s">
        <v>5</v>
      </c>
      <c r="M969" s="13">
        <v>38742</v>
      </c>
      <c r="N969" s="13">
        <v>48213</v>
      </c>
      <c r="O969" s="7">
        <v>1</v>
      </c>
      <c r="P969" s="14">
        <v>38.1</v>
      </c>
      <c r="Q969" s="14">
        <v>192.716939</v>
      </c>
      <c r="R969" s="15">
        <v>0.57741865015160765</v>
      </c>
      <c r="S969" s="7" t="s">
        <v>39</v>
      </c>
      <c r="T969" s="7" t="s">
        <v>39</v>
      </c>
      <c r="U969" s="16" t="s">
        <v>39</v>
      </c>
      <c r="V969" s="16" t="s">
        <v>196</v>
      </c>
      <c r="W969" s="16" t="s">
        <v>170</v>
      </c>
      <c r="X969" s="17">
        <v>1</v>
      </c>
      <c r="Y969" s="84">
        <f t="shared" si="32"/>
        <v>73050</v>
      </c>
      <c r="Z969" s="75">
        <f>IF(IFERROR(MATCH(E969,CONV_CAISO_Gen_List!C:C,0),FALSE),1,0)</f>
        <v>0</v>
      </c>
      <c r="AA969" s="86">
        <f t="shared" si="33"/>
        <v>192.716939</v>
      </c>
    </row>
    <row r="970" spans="2:27" x14ac:dyDescent="0.25">
      <c r="B970" s="7">
        <v>965</v>
      </c>
      <c r="C970" s="7" t="s">
        <v>2628</v>
      </c>
      <c r="D970" s="7" t="s">
        <v>2629</v>
      </c>
      <c r="E970" s="7" t="s">
        <v>2630</v>
      </c>
      <c r="F970" s="7" t="s">
        <v>2622</v>
      </c>
      <c r="G970" s="7" t="s">
        <v>34</v>
      </c>
      <c r="H970" s="7"/>
      <c r="I970" s="7"/>
      <c r="J970" s="7" t="s">
        <v>37</v>
      </c>
      <c r="K970" s="7"/>
      <c r="L970" s="7" t="s">
        <v>5</v>
      </c>
      <c r="M970" s="13">
        <v>39295</v>
      </c>
      <c r="N970" s="13">
        <v>53266</v>
      </c>
      <c r="O970" s="7">
        <v>1</v>
      </c>
      <c r="P970" s="14">
        <v>32.799999999999997</v>
      </c>
      <c r="Q970" s="14">
        <v>177.95833333333334</v>
      </c>
      <c r="R970" s="15">
        <v>0.6193560437316703</v>
      </c>
      <c r="S970" s="7" t="s">
        <v>39</v>
      </c>
      <c r="T970" s="7" t="s">
        <v>39</v>
      </c>
      <c r="U970" s="16" t="s">
        <v>39</v>
      </c>
      <c r="V970" s="16" t="s">
        <v>40</v>
      </c>
      <c r="W970" s="16" t="s">
        <v>170</v>
      </c>
      <c r="X970" s="17">
        <v>1</v>
      </c>
      <c r="Y970" s="84">
        <f t="shared" si="32"/>
        <v>73050</v>
      </c>
      <c r="Z970" s="75">
        <f>IF(IFERROR(MATCH(E970,CONV_CAISO_Gen_List!C:C,0),FALSE),1,0)</f>
        <v>1</v>
      </c>
      <c r="AA970" s="86">
        <f t="shared" si="33"/>
        <v>177.95833333333334</v>
      </c>
    </row>
    <row r="971" spans="2:27" x14ac:dyDescent="0.25">
      <c r="B971" s="7">
        <v>966</v>
      </c>
      <c r="C971" s="7" t="s">
        <v>2628</v>
      </c>
      <c r="D971" s="7" t="s">
        <v>2631</v>
      </c>
      <c r="E971" s="7" t="s">
        <v>2630</v>
      </c>
      <c r="F971" s="7" t="s">
        <v>2622</v>
      </c>
      <c r="G971" s="7" t="s">
        <v>34</v>
      </c>
      <c r="H971" s="7"/>
      <c r="I971" s="7"/>
      <c r="J971" s="7" t="s">
        <v>37</v>
      </c>
      <c r="K971" s="7"/>
      <c r="L971" s="7" t="s">
        <v>5</v>
      </c>
      <c r="M971" s="13">
        <v>39295</v>
      </c>
      <c r="N971" s="13">
        <v>53266</v>
      </c>
      <c r="O971" s="7">
        <v>1</v>
      </c>
      <c r="P971" s="14">
        <v>5.6</v>
      </c>
      <c r="Q971" s="14">
        <v>21.12466666666667</v>
      </c>
      <c r="R971" s="15">
        <v>0.43062350510980657</v>
      </c>
      <c r="S971" s="7" t="s">
        <v>39</v>
      </c>
      <c r="T971" s="7" t="s">
        <v>39</v>
      </c>
      <c r="U971" s="16" t="s">
        <v>39</v>
      </c>
      <c r="V971" s="16" t="s">
        <v>40</v>
      </c>
      <c r="W971" s="16" t="s">
        <v>170</v>
      </c>
      <c r="X971" s="17">
        <v>1</v>
      </c>
      <c r="Y971" s="84">
        <f t="shared" si="32"/>
        <v>73050</v>
      </c>
      <c r="Z971" s="75">
        <f>IF(IFERROR(MATCH(E971,CONV_CAISO_Gen_List!C:C,0),FALSE),1,0)</f>
        <v>1</v>
      </c>
      <c r="AA971" s="86">
        <f t="shared" si="33"/>
        <v>21.12466666666667</v>
      </c>
    </row>
    <row r="972" spans="2:27" x14ac:dyDescent="0.25">
      <c r="B972" s="7">
        <v>967</v>
      </c>
      <c r="C972" s="7" t="s">
        <v>2632</v>
      </c>
      <c r="D972" s="7" t="s">
        <v>2576</v>
      </c>
      <c r="E972" s="7" t="s">
        <v>2577</v>
      </c>
      <c r="F972" s="7" t="s">
        <v>2622</v>
      </c>
      <c r="G972" s="7" t="s">
        <v>34</v>
      </c>
      <c r="H972" s="7"/>
      <c r="I972" s="7"/>
      <c r="J972" s="7" t="s">
        <v>216</v>
      </c>
      <c r="K972" s="7"/>
      <c r="L972" s="7" t="s">
        <v>5</v>
      </c>
      <c r="M972" s="13">
        <v>39753</v>
      </c>
      <c r="N972" s="13">
        <v>45291</v>
      </c>
      <c r="O972" s="7">
        <v>1</v>
      </c>
      <c r="P972" s="14">
        <v>4.4837179999999996</v>
      </c>
      <c r="Q972" s="14">
        <v>9.7545256406363645</v>
      </c>
      <c r="R972" s="15">
        <v>0.24834976782071438</v>
      </c>
      <c r="S972" s="7" t="s">
        <v>39</v>
      </c>
      <c r="T972" s="7" t="s">
        <v>39</v>
      </c>
      <c r="U972" s="16" t="s">
        <v>39</v>
      </c>
      <c r="V972" s="16" t="s">
        <v>218</v>
      </c>
      <c r="W972" s="16" t="s">
        <v>170</v>
      </c>
      <c r="X972" s="17">
        <v>1</v>
      </c>
      <c r="Y972" s="84">
        <f t="shared" si="32"/>
        <v>73050</v>
      </c>
      <c r="Z972" s="75">
        <f>IF(IFERROR(MATCH(E972,CONV_CAISO_Gen_List!C:C,0),FALSE),1,0)</f>
        <v>1</v>
      </c>
      <c r="AA972" s="86">
        <f t="shared" si="33"/>
        <v>9.7545256406363645</v>
      </c>
    </row>
    <row r="973" spans="2:27" x14ac:dyDescent="0.25">
      <c r="B973" s="7">
        <v>968</v>
      </c>
      <c r="C973" s="7" t="s">
        <v>2632</v>
      </c>
      <c r="D973" s="7" t="s">
        <v>2578</v>
      </c>
      <c r="E973" s="7" t="s">
        <v>2577</v>
      </c>
      <c r="F973" s="7" t="s">
        <v>2622</v>
      </c>
      <c r="G973" s="7" t="s">
        <v>34</v>
      </c>
      <c r="H973" s="7"/>
      <c r="I973" s="7"/>
      <c r="J973" s="7" t="s">
        <v>216</v>
      </c>
      <c r="K973" s="7"/>
      <c r="L973" s="7" t="s">
        <v>5</v>
      </c>
      <c r="M973" s="13">
        <v>39753</v>
      </c>
      <c r="N973" s="13">
        <v>45291</v>
      </c>
      <c r="O973" s="7">
        <v>1</v>
      </c>
      <c r="P973" s="14">
        <v>2.3152699999999995</v>
      </c>
      <c r="Q973" s="14">
        <v>4.5075608888888894</v>
      </c>
      <c r="R973" s="15">
        <v>0.22224697132816085</v>
      </c>
      <c r="S973" s="7" t="s">
        <v>39</v>
      </c>
      <c r="T973" s="7" t="s">
        <v>39</v>
      </c>
      <c r="U973" s="16" t="s">
        <v>39</v>
      </c>
      <c r="V973" s="16" t="s">
        <v>218</v>
      </c>
      <c r="W973" s="16" t="s">
        <v>170</v>
      </c>
      <c r="X973" s="17">
        <v>1</v>
      </c>
      <c r="Y973" s="84">
        <f t="shared" si="32"/>
        <v>73050</v>
      </c>
      <c r="Z973" s="75">
        <f>IF(IFERROR(MATCH(E973,CONV_CAISO_Gen_List!C:C,0),FALSE),1,0)</f>
        <v>1</v>
      </c>
      <c r="AA973" s="86">
        <f t="shared" si="33"/>
        <v>4.5075608888888894</v>
      </c>
    </row>
    <row r="974" spans="2:27" x14ac:dyDescent="0.25">
      <c r="B974" s="7">
        <v>969</v>
      </c>
      <c r="C974" s="7" t="s">
        <v>2632</v>
      </c>
      <c r="D974" s="7" t="s">
        <v>2579</v>
      </c>
      <c r="E974" s="7" t="s">
        <v>2577</v>
      </c>
      <c r="F974" s="7" t="s">
        <v>2622</v>
      </c>
      <c r="G974" s="7" t="s">
        <v>34</v>
      </c>
      <c r="H974" s="7"/>
      <c r="I974" s="7"/>
      <c r="J974" s="7" t="s">
        <v>216</v>
      </c>
      <c r="K974" s="7"/>
      <c r="L974" s="7" t="s">
        <v>5</v>
      </c>
      <c r="M974" s="13">
        <v>39753</v>
      </c>
      <c r="N974" s="13">
        <v>45291</v>
      </c>
      <c r="O974" s="7">
        <v>1</v>
      </c>
      <c r="P974" s="14">
        <v>1.7675109999999998</v>
      </c>
      <c r="Q974" s="14">
        <v>4.2843161555555556</v>
      </c>
      <c r="R974" s="15">
        <v>0.2767038998383915</v>
      </c>
      <c r="S974" s="7" t="s">
        <v>39</v>
      </c>
      <c r="T974" s="7" t="s">
        <v>39</v>
      </c>
      <c r="U974" s="16" t="s">
        <v>39</v>
      </c>
      <c r="V974" s="16" t="s">
        <v>218</v>
      </c>
      <c r="W974" s="16" t="s">
        <v>170</v>
      </c>
      <c r="X974" s="17">
        <v>1</v>
      </c>
      <c r="Y974" s="84">
        <f t="shared" si="32"/>
        <v>73050</v>
      </c>
      <c r="Z974" s="75">
        <f>IF(IFERROR(MATCH(E974,CONV_CAISO_Gen_List!C:C,0),FALSE),1,0)</f>
        <v>1</v>
      </c>
      <c r="AA974" s="86">
        <f t="shared" si="33"/>
        <v>4.2843161555555556</v>
      </c>
    </row>
    <row r="975" spans="2:27" x14ac:dyDescent="0.25">
      <c r="B975" s="7">
        <v>970</v>
      </c>
      <c r="C975" s="7" t="s">
        <v>2632</v>
      </c>
      <c r="D975" s="7" t="s">
        <v>2580</v>
      </c>
      <c r="E975" s="7" t="s">
        <v>2577</v>
      </c>
      <c r="F975" s="7" t="s">
        <v>2622</v>
      </c>
      <c r="G975" s="7" t="s">
        <v>34</v>
      </c>
      <c r="H975" s="7"/>
      <c r="I975" s="7"/>
      <c r="J975" s="7" t="s">
        <v>216</v>
      </c>
      <c r="K975" s="7"/>
      <c r="L975" s="7" t="s">
        <v>5</v>
      </c>
      <c r="M975" s="13">
        <v>39753</v>
      </c>
      <c r="N975" s="13">
        <v>45291</v>
      </c>
      <c r="O975" s="7">
        <v>1</v>
      </c>
      <c r="P975" s="14">
        <v>1.0785769999999999</v>
      </c>
      <c r="Q975" s="14">
        <v>2.2422696909090907</v>
      </c>
      <c r="R975" s="15">
        <v>0.23731904137842599</v>
      </c>
      <c r="S975" s="7" t="s">
        <v>39</v>
      </c>
      <c r="T975" s="7" t="s">
        <v>39</v>
      </c>
      <c r="U975" s="16" t="s">
        <v>39</v>
      </c>
      <c r="V975" s="16" t="s">
        <v>218</v>
      </c>
      <c r="W975" s="16" t="s">
        <v>170</v>
      </c>
      <c r="X975" s="17">
        <v>1</v>
      </c>
      <c r="Y975" s="84">
        <f t="shared" si="32"/>
        <v>73050</v>
      </c>
      <c r="Z975" s="75">
        <f>IF(IFERROR(MATCH(E975,CONV_CAISO_Gen_List!C:C,0),FALSE),1,0)</f>
        <v>1</v>
      </c>
      <c r="AA975" s="86">
        <f t="shared" si="33"/>
        <v>2.2422696909090907</v>
      </c>
    </row>
    <row r="976" spans="2:27" x14ac:dyDescent="0.25">
      <c r="B976" s="7">
        <v>971</v>
      </c>
      <c r="C976" s="7" t="s">
        <v>2633</v>
      </c>
      <c r="D976" s="7" t="s">
        <v>2634</v>
      </c>
      <c r="E976" s="7" t="s">
        <v>2006</v>
      </c>
      <c r="F976" s="7" t="s">
        <v>2622</v>
      </c>
      <c r="G976" s="7" t="s">
        <v>34</v>
      </c>
      <c r="H976" s="7"/>
      <c r="I976" s="7"/>
      <c r="J976" s="7" t="s">
        <v>997</v>
      </c>
      <c r="K976" s="7"/>
      <c r="L976" s="7" t="s">
        <v>5</v>
      </c>
      <c r="M976" s="13">
        <v>40991</v>
      </c>
      <c r="N976" s="13">
        <v>41355</v>
      </c>
      <c r="O976" s="7">
        <v>1</v>
      </c>
      <c r="P976" s="14">
        <v>31</v>
      </c>
      <c r="Q976" s="14">
        <v>72.753460000000004</v>
      </c>
      <c r="R976" s="15">
        <v>0.26790933863602889</v>
      </c>
      <c r="S976" s="7" t="s">
        <v>39</v>
      </c>
      <c r="T976" s="7" t="s">
        <v>39</v>
      </c>
      <c r="U976" s="16" t="s">
        <v>39</v>
      </c>
      <c r="V976" s="16" t="s">
        <v>997</v>
      </c>
      <c r="W976" s="16" t="s">
        <v>170</v>
      </c>
      <c r="X976" s="17">
        <v>1</v>
      </c>
      <c r="Y976" s="84">
        <f t="shared" si="32"/>
        <v>73050</v>
      </c>
      <c r="Z976" s="75">
        <f>IF(IFERROR(MATCH(E976,CONV_CAISO_Gen_List!C:C,0),FALSE),1,0)</f>
        <v>1</v>
      </c>
      <c r="AA976" s="86">
        <f t="shared" si="33"/>
        <v>72.753460000000004</v>
      </c>
    </row>
    <row r="977" spans="2:27" x14ac:dyDescent="0.25">
      <c r="B977" s="7">
        <v>972</v>
      </c>
      <c r="C977" s="7" t="s">
        <v>2635</v>
      </c>
      <c r="D977" s="7" t="s">
        <v>2636</v>
      </c>
      <c r="E977" s="7"/>
      <c r="F977" s="7" t="s">
        <v>2622</v>
      </c>
      <c r="G977" s="7" t="s">
        <v>2637</v>
      </c>
      <c r="H977" s="7"/>
      <c r="I977" s="7"/>
      <c r="J977" s="7" t="s">
        <v>196</v>
      </c>
      <c r="K977" s="7"/>
      <c r="L977" s="7" t="s">
        <v>5</v>
      </c>
      <c r="M977" s="13">
        <v>39919</v>
      </c>
      <c r="N977" s="13">
        <v>48846</v>
      </c>
      <c r="O977" s="7">
        <v>1</v>
      </c>
      <c r="P977" s="14">
        <v>15</v>
      </c>
      <c r="Q977" s="14">
        <v>56.576051000000007</v>
      </c>
      <c r="R977" s="15">
        <v>0.43056355403348556</v>
      </c>
      <c r="S977" s="7" t="s">
        <v>2160</v>
      </c>
      <c r="T977" s="7" t="s">
        <v>39</v>
      </c>
      <c r="U977" s="16" t="s">
        <v>1084</v>
      </c>
      <c r="V977" s="16" t="s">
        <v>196</v>
      </c>
      <c r="W977" s="16" t="s">
        <v>170</v>
      </c>
      <c r="X977" s="17">
        <v>1</v>
      </c>
      <c r="Y977" s="84">
        <f t="shared" si="32"/>
        <v>73050</v>
      </c>
      <c r="Z977" s="75">
        <f>IF(IFERROR(MATCH(E977,CONV_CAISO_Gen_List!C:C,0),FALSE),1,0)</f>
        <v>0</v>
      </c>
      <c r="AA977" s="86">
        <f t="shared" si="33"/>
        <v>56.576051000000007</v>
      </c>
    </row>
    <row r="978" spans="2:27" x14ac:dyDescent="0.25">
      <c r="B978" s="7">
        <v>973</v>
      </c>
      <c r="C978" s="7" t="s">
        <v>2638</v>
      </c>
      <c r="D978" s="7" t="s">
        <v>2639</v>
      </c>
      <c r="E978" s="7"/>
      <c r="F978" s="7" t="s">
        <v>2622</v>
      </c>
      <c r="G978" s="7" t="s">
        <v>34</v>
      </c>
      <c r="H978" s="7"/>
      <c r="I978" s="7"/>
      <c r="J978" s="7" t="s">
        <v>619</v>
      </c>
      <c r="K978" s="7"/>
      <c r="L978" s="7" t="s">
        <v>5</v>
      </c>
      <c r="M978" s="13">
        <v>41030</v>
      </c>
      <c r="N978" s="13">
        <v>73050</v>
      </c>
      <c r="O978" s="7">
        <v>1</v>
      </c>
      <c r="P978" s="14">
        <v>2</v>
      </c>
      <c r="Q978" s="14">
        <v>1.1870000000000001</v>
      </c>
      <c r="R978" s="15">
        <v>6.7751141552511426E-2</v>
      </c>
      <c r="S978" s="7" t="s">
        <v>39</v>
      </c>
      <c r="T978" s="7" t="s">
        <v>39</v>
      </c>
      <c r="U978" s="16" t="s">
        <v>39</v>
      </c>
      <c r="V978" s="16" t="s">
        <v>621</v>
      </c>
      <c r="W978" s="16" t="s">
        <v>170</v>
      </c>
      <c r="X978" s="17">
        <v>1</v>
      </c>
      <c r="Y978" s="84">
        <f t="shared" si="32"/>
        <v>73050</v>
      </c>
      <c r="Z978" s="75">
        <f>IF(IFERROR(MATCH(E978,CONV_CAISO_Gen_List!C:C,0),FALSE),1,0)</f>
        <v>0</v>
      </c>
      <c r="AA978" s="86">
        <f t="shared" si="33"/>
        <v>1.1870000000000001</v>
      </c>
    </row>
    <row r="979" spans="2:27" x14ac:dyDescent="0.25">
      <c r="B979" s="7">
        <v>974</v>
      </c>
      <c r="C979" s="7" t="s">
        <v>2640</v>
      </c>
      <c r="D979" s="7" t="s">
        <v>2627</v>
      </c>
      <c r="E979" s="7" t="s">
        <v>1170</v>
      </c>
      <c r="F979" s="7" t="s">
        <v>2641</v>
      </c>
      <c r="G979" s="7" t="s">
        <v>34</v>
      </c>
      <c r="H979" s="7"/>
      <c r="I979" s="7"/>
      <c r="J979" s="7" t="s">
        <v>196</v>
      </c>
      <c r="K979" s="7"/>
      <c r="L979" s="7" t="s">
        <v>5</v>
      </c>
      <c r="M979" s="13">
        <v>38742</v>
      </c>
      <c r="N979" s="13">
        <v>48213</v>
      </c>
      <c r="O979" s="7">
        <v>1</v>
      </c>
      <c r="P979" s="14">
        <v>6.3500000000000005</v>
      </c>
      <c r="Q979" s="14">
        <v>32.119489833333333</v>
      </c>
      <c r="R979" s="15">
        <v>0.57741865015160765</v>
      </c>
      <c r="S979" s="7" t="s">
        <v>39</v>
      </c>
      <c r="T979" s="7" t="s">
        <v>39</v>
      </c>
      <c r="U979" s="16" t="s">
        <v>39</v>
      </c>
      <c r="V979" s="16" t="s">
        <v>196</v>
      </c>
      <c r="W979" s="16" t="s">
        <v>170</v>
      </c>
      <c r="X979" s="17">
        <v>1</v>
      </c>
      <c r="Y979" s="84">
        <f t="shared" si="32"/>
        <v>73050</v>
      </c>
      <c r="Z979" s="75">
        <f>IF(IFERROR(MATCH(E979,CONV_CAISO_Gen_List!C:C,0),FALSE),1,0)</f>
        <v>0</v>
      </c>
      <c r="AA979" s="86">
        <f t="shared" si="33"/>
        <v>32.119489833333333</v>
      </c>
    </row>
    <row r="980" spans="2:27" x14ac:dyDescent="0.25">
      <c r="B980" s="7">
        <v>975</v>
      </c>
      <c r="C980" s="7" t="s">
        <v>2642</v>
      </c>
      <c r="D980" s="7" t="s">
        <v>2616</v>
      </c>
      <c r="E980" s="7" t="s">
        <v>2617</v>
      </c>
      <c r="F980" s="7" t="s">
        <v>2643</v>
      </c>
      <c r="G980" s="7" t="s">
        <v>34</v>
      </c>
      <c r="H980" s="7"/>
      <c r="I980" s="7"/>
      <c r="J980" s="7" t="s">
        <v>196</v>
      </c>
      <c r="K980" s="7"/>
      <c r="L980" s="7" t="s">
        <v>5</v>
      </c>
      <c r="M980" s="87">
        <v>36526</v>
      </c>
      <c r="N980" s="13">
        <v>73050</v>
      </c>
      <c r="O980" s="7">
        <v>1</v>
      </c>
      <c r="P980" s="14">
        <v>0.1265</v>
      </c>
      <c r="Q980" s="14">
        <v>1.0375652666666668</v>
      </c>
      <c r="R980" s="15">
        <v>0.93631243946312459</v>
      </c>
      <c r="S980" s="7" t="s">
        <v>39</v>
      </c>
      <c r="T980" s="7" t="s">
        <v>39</v>
      </c>
      <c r="U980" s="16" t="s">
        <v>39</v>
      </c>
      <c r="V980" s="16" t="s">
        <v>196</v>
      </c>
      <c r="W980" s="16" t="s">
        <v>170</v>
      </c>
      <c r="X980" s="17">
        <v>1</v>
      </c>
      <c r="Y980" s="84">
        <f t="shared" si="32"/>
        <v>73050</v>
      </c>
      <c r="Z980" s="75">
        <f>IF(IFERROR(MATCH(E980,CONV_CAISO_Gen_List!C:C,0),FALSE),1,0)</f>
        <v>1</v>
      </c>
      <c r="AA980" s="86">
        <f t="shared" si="33"/>
        <v>1.0375652666666668</v>
      </c>
    </row>
    <row r="981" spans="2:27" x14ac:dyDescent="0.25">
      <c r="B981" s="7">
        <v>976</v>
      </c>
      <c r="C981" s="7" t="s">
        <v>2644</v>
      </c>
      <c r="D981" s="7" t="s">
        <v>2619</v>
      </c>
      <c r="E981" s="7" t="s">
        <v>2620</v>
      </c>
      <c r="F981" s="7" t="s">
        <v>2643</v>
      </c>
      <c r="G981" s="7" t="s">
        <v>34</v>
      </c>
      <c r="H981" s="7"/>
      <c r="I981" s="7"/>
      <c r="J981" s="7" t="s">
        <v>196</v>
      </c>
      <c r="K981" s="7"/>
      <c r="L981" s="7" t="s">
        <v>5</v>
      </c>
      <c r="M981" s="87">
        <v>36526</v>
      </c>
      <c r="N981" s="13">
        <v>73050</v>
      </c>
      <c r="O981" s="7">
        <v>1</v>
      </c>
      <c r="P981" s="14">
        <v>0.1265</v>
      </c>
      <c r="Q981" s="14">
        <v>0.94119289000000017</v>
      </c>
      <c r="R981" s="15">
        <v>0.84934474885844768</v>
      </c>
      <c r="S981" s="7" t="s">
        <v>39</v>
      </c>
      <c r="T981" s="7" t="s">
        <v>39</v>
      </c>
      <c r="U981" s="16" t="s">
        <v>39</v>
      </c>
      <c r="V981" s="16" t="s">
        <v>196</v>
      </c>
      <c r="W981" s="16" t="s">
        <v>170</v>
      </c>
      <c r="X981" s="17">
        <v>1</v>
      </c>
      <c r="Y981" s="84">
        <f t="shared" si="32"/>
        <v>73050</v>
      </c>
      <c r="Z981" s="75">
        <f>IF(IFERROR(MATCH(E981,CONV_CAISO_Gen_List!C:C,0),FALSE),1,0)</f>
        <v>1</v>
      </c>
      <c r="AA981" s="86">
        <f t="shared" si="33"/>
        <v>0.94119289000000017</v>
      </c>
    </row>
    <row r="982" spans="2:27" x14ac:dyDescent="0.25">
      <c r="B982" s="7">
        <v>977</v>
      </c>
      <c r="C982" s="7" t="s">
        <v>2645</v>
      </c>
      <c r="D982" s="7" t="s">
        <v>2601</v>
      </c>
      <c r="E982" s="7"/>
      <c r="F982" s="7" t="s">
        <v>2643</v>
      </c>
      <c r="G982" s="7" t="s">
        <v>34</v>
      </c>
      <c r="H982" s="7"/>
      <c r="I982" s="7"/>
      <c r="J982" s="7" t="s">
        <v>216</v>
      </c>
      <c r="K982" s="7"/>
      <c r="L982" s="7" t="s">
        <v>5</v>
      </c>
      <c r="M982" s="13">
        <v>38353</v>
      </c>
      <c r="N982" s="13">
        <v>45657</v>
      </c>
      <c r="O982" s="7">
        <v>1</v>
      </c>
      <c r="P982" s="14">
        <v>3.765015E-2</v>
      </c>
      <c r="Q982" s="14">
        <v>0.15429437128181817</v>
      </c>
      <c r="R982" s="15">
        <v>0.46782051873376074</v>
      </c>
      <c r="S982" s="7" t="s">
        <v>2596</v>
      </c>
      <c r="T982" s="7" t="s">
        <v>39</v>
      </c>
      <c r="U982" s="16" t="s">
        <v>2596</v>
      </c>
      <c r="V982" s="16" t="s">
        <v>218</v>
      </c>
      <c r="W982" s="16" t="s">
        <v>170</v>
      </c>
      <c r="X982" s="17">
        <v>1</v>
      </c>
      <c r="Y982" s="84">
        <f t="shared" si="32"/>
        <v>73050</v>
      </c>
      <c r="Z982" s="75">
        <f>IF(IFERROR(MATCH(E982,CONV_CAISO_Gen_List!C:C,0),FALSE),1,0)</f>
        <v>0</v>
      </c>
      <c r="AA982" s="86">
        <f t="shared" si="33"/>
        <v>0.15429437128181817</v>
      </c>
    </row>
    <row r="983" spans="2:27" x14ac:dyDescent="0.25">
      <c r="B983" s="7">
        <v>978</v>
      </c>
      <c r="C983" s="7" t="s">
        <v>2645</v>
      </c>
      <c r="D983" s="7" t="s">
        <v>2602</v>
      </c>
      <c r="E983" s="7"/>
      <c r="F983" s="7" t="s">
        <v>2643</v>
      </c>
      <c r="G983" s="7" t="s">
        <v>34</v>
      </c>
      <c r="H983" s="7"/>
      <c r="I983" s="7"/>
      <c r="J983" s="7" t="s">
        <v>216</v>
      </c>
      <c r="K983" s="7"/>
      <c r="L983" s="7" t="s">
        <v>5</v>
      </c>
      <c r="M983" s="13">
        <v>38353</v>
      </c>
      <c r="N983" s="13">
        <v>45657</v>
      </c>
      <c r="O983" s="7">
        <v>1</v>
      </c>
      <c r="P983" s="14">
        <v>1.0179485E-2</v>
      </c>
      <c r="Q983" s="14">
        <v>3.3241659709090911E-2</v>
      </c>
      <c r="R983" s="15">
        <v>0.37278015660451391</v>
      </c>
      <c r="S983" s="7" t="s">
        <v>2596</v>
      </c>
      <c r="T983" s="7" t="s">
        <v>39</v>
      </c>
      <c r="U983" s="16" t="s">
        <v>2596</v>
      </c>
      <c r="V983" s="16" t="s">
        <v>218</v>
      </c>
      <c r="W983" s="16" t="s">
        <v>170</v>
      </c>
      <c r="X983" s="17">
        <v>1</v>
      </c>
      <c r="Y983" s="84">
        <f t="shared" si="32"/>
        <v>73050</v>
      </c>
      <c r="Z983" s="75">
        <f>IF(IFERROR(MATCH(E983,CONV_CAISO_Gen_List!C:C,0),FALSE),1,0)</f>
        <v>0</v>
      </c>
      <c r="AA983" s="86">
        <f t="shared" si="33"/>
        <v>3.3241659709090911E-2</v>
      </c>
    </row>
    <row r="984" spans="2:27" x14ac:dyDescent="0.25">
      <c r="B984" s="7">
        <v>979</v>
      </c>
      <c r="C984" s="7" t="s">
        <v>2645</v>
      </c>
      <c r="D984" s="7" t="s">
        <v>2603</v>
      </c>
      <c r="E984" s="7" t="s">
        <v>2604</v>
      </c>
      <c r="F984" s="7" t="s">
        <v>2643</v>
      </c>
      <c r="G984" s="7" t="s">
        <v>34</v>
      </c>
      <c r="H984" s="7"/>
      <c r="I984" s="7"/>
      <c r="J984" s="7" t="s">
        <v>216</v>
      </c>
      <c r="K984" s="7"/>
      <c r="L984" s="7" t="s">
        <v>5</v>
      </c>
      <c r="M984" s="13">
        <v>38353</v>
      </c>
      <c r="N984" s="13">
        <v>45657</v>
      </c>
      <c r="O984" s="7">
        <v>1</v>
      </c>
      <c r="P984" s="14">
        <v>9.7611499999999995E-4</v>
      </c>
      <c r="Q984" s="14">
        <v>5.6861127628363636E-3</v>
      </c>
      <c r="R984" s="15">
        <v>0.66498274328411322</v>
      </c>
      <c r="S984" s="7" t="s">
        <v>39</v>
      </c>
      <c r="T984" s="7" t="s">
        <v>39</v>
      </c>
      <c r="U984" s="16" t="s">
        <v>39</v>
      </c>
      <c r="V984" s="16" t="s">
        <v>218</v>
      </c>
      <c r="W984" s="16" t="s">
        <v>170</v>
      </c>
      <c r="X984" s="17">
        <v>1</v>
      </c>
      <c r="Y984" s="84">
        <f t="shared" si="32"/>
        <v>73050</v>
      </c>
      <c r="Z984" s="75">
        <f>IF(IFERROR(MATCH(E984,CONV_CAISO_Gen_List!C:C,0),FALSE),1,0)</f>
        <v>0</v>
      </c>
      <c r="AA984" s="86">
        <f t="shared" si="33"/>
        <v>5.6861127628363636E-3</v>
      </c>
    </row>
    <row r="985" spans="2:27" x14ac:dyDescent="0.25">
      <c r="B985" s="7">
        <v>980</v>
      </c>
      <c r="C985" s="7" t="s">
        <v>2646</v>
      </c>
      <c r="D985" s="7" t="s">
        <v>2647</v>
      </c>
      <c r="E985" s="7"/>
      <c r="F985" s="7" t="s">
        <v>2648</v>
      </c>
      <c r="G985" s="7" t="s">
        <v>34</v>
      </c>
      <c r="H985" s="7"/>
      <c r="I985" s="7"/>
      <c r="J985" s="7" t="s">
        <v>37</v>
      </c>
      <c r="K985" s="7" t="s">
        <v>2649</v>
      </c>
      <c r="L985" s="7" t="s">
        <v>5</v>
      </c>
      <c r="M985" s="13">
        <v>38618</v>
      </c>
      <c r="N985" s="13">
        <v>73050</v>
      </c>
      <c r="O985" s="7">
        <v>1</v>
      </c>
      <c r="P985" s="14">
        <v>0</v>
      </c>
      <c r="Q985" s="14">
        <v>73.408919999999995</v>
      </c>
      <c r="R985" s="15"/>
      <c r="S985" s="7" t="s">
        <v>2650</v>
      </c>
      <c r="T985" s="7" t="s">
        <v>2651</v>
      </c>
      <c r="U985" s="16" t="s">
        <v>2651</v>
      </c>
      <c r="V985" s="16" t="s">
        <v>1059</v>
      </c>
      <c r="W985" s="16" t="s">
        <v>170</v>
      </c>
      <c r="X985" s="17">
        <v>1</v>
      </c>
      <c r="Y985" s="84">
        <f t="shared" si="32"/>
        <v>73050</v>
      </c>
      <c r="Z985" s="75">
        <f>IF(IFERROR(MATCH(E985,CONV_CAISO_Gen_List!C:C,0),FALSE),1,0)</f>
        <v>0</v>
      </c>
      <c r="AA985" s="86">
        <f t="shared" si="33"/>
        <v>73.408919999999995</v>
      </c>
    </row>
    <row r="986" spans="2:27" x14ac:dyDescent="0.25">
      <c r="B986" s="7">
        <v>981</v>
      </c>
      <c r="C986" s="7" t="s">
        <v>2652</v>
      </c>
      <c r="D986" s="7" t="s">
        <v>2653</v>
      </c>
      <c r="E986" s="7" t="s">
        <v>2654</v>
      </c>
      <c r="F986" s="7" t="s">
        <v>2648</v>
      </c>
      <c r="G986" s="7" t="s">
        <v>34</v>
      </c>
      <c r="H986" s="7"/>
      <c r="I986" s="7"/>
      <c r="J986" s="7" t="s">
        <v>37</v>
      </c>
      <c r="K986" s="7"/>
      <c r="L986" s="7" t="s">
        <v>5</v>
      </c>
      <c r="M986" s="13">
        <v>40505</v>
      </c>
      <c r="N986" s="13">
        <v>47810</v>
      </c>
      <c r="O986" s="7">
        <v>1</v>
      </c>
      <c r="P986" s="14">
        <v>1.5333333333333332</v>
      </c>
      <c r="Q986" s="14">
        <v>7.4787916666666661</v>
      </c>
      <c r="R986" s="15">
        <v>0.55678913539805441</v>
      </c>
      <c r="S986" s="7" t="s">
        <v>39</v>
      </c>
      <c r="T986" s="7" t="s">
        <v>2651</v>
      </c>
      <c r="U986" s="16" t="s">
        <v>39</v>
      </c>
      <c r="V986" s="16" t="s">
        <v>40</v>
      </c>
      <c r="W986" s="16" t="s">
        <v>170</v>
      </c>
      <c r="X986" s="17">
        <v>1</v>
      </c>
      <c r="Y986" s="84">
        <f t="shared" si="32"/>
        <v>73050</v>
      </c>
      <c r="Z986" s="75">
        <f>IF(IFERROR(MATCH(E986,CONV_CAISO_Gen_List!C:C,0),FALSE),1,0)</f>
        <v>1</v>
      </c>
      <c r="AA986" s="86">
        <f t="shared" si="33"/>
        <v>7.4787916666666661</v>
      </c>
    </row>
    <row r="987" spans="2:27" x14ac:dyDescent="0.25">
      <c r="B987" s="7">
        <v>982</v>
      </c>
      <c r="C987" s="7" t="s">
        <v>2655</v>
      </c>
      <c r="D987" s="7" t="s">
        <v>2656</v>
      </c>
      <c r="E987" s="7"/>
      <c r="F987" s="7" t="s">
        <v>2648</v>
      </c>
      <c r="G987" s="7" t="s">
        <v>2637</v>
      </c>
      <c r="H987" s="7"/>
      <c r="I987" s="7"/>
      <c r="J987" s="7" t="s">
        <v>997</v>
      </c>
      <c r="K987" s="7"/>
      <c r="L987" s="7" t="s">
        <v>5</v>
      </c>
      <c r="M987" s="13">
        <v>40133</v>
      </c>
      <c r="N987" s="13">
        <v>47438</v>
      </c>
      <c r="O987" s="7">
        <v>1</v>
      </c>
      <c r="P987" s="14">
        <v>10.175000000000001</v>
      </c>
      <c r="Q987" s="14">
        <v>20.275560000000002</v>
      </c>
      <c r="R987" s="15">
        <v>0.22747534583151022</v>
      </c>
      <c r="S987" s="7" t="s">
        <v>2650</v>
      </c>
      <c r="T987" s="7" t="s">
        <v>2651</v>
      </c>
      <c r="U987" s="16" t="s">
        <v>2651</v>
      </c>
      <c r="V987" s="16" t="s">
        <v>997</v>
      </c>
      <c r="W987" s="16" t="s">
        <v>170</v>
      </c>
      <c r="X987" s="17">
        <v>1</v>
      </c>
      <c r="Y987" s="84">
        <f t="shared" si="32"/>
        <v>73050</v>
      </c>
      <c r="Z987" s="75">
        <f>IF(IFERROR(MATCH(E987,CONV_CAISO_Gen_List!C:C,0),FALSE),1,0)</f>
        <v>0</v>
      </c>
      <c r="AA987" s="86">
        <f t="shared" si="33"/>
        <v>20.275560000000002</v>
      </c>
    </row>
    <row r="988" spans="2:27" x14ac:dyDescent="0.25">
      <c r="B988" s="7">
        <v>983</v>
      </c>
      <c r="C988" s="7" t="s">
        <v>2657</v>
      </c>
      <c r="D988" s="7" t="s">
        <v>2658</v>
      </c>
      <c r="E988" s="7"/>
      <c r="F988" s="7" t="s">
        <v>2648</v>
      </c>
      <c r="G988" s="7" t="s">
        <v>1091</v>
      </c>
      <c r="H988" s="7"/>
      <c r="I988" s="7"/>
      <c r="J988" s="7" t="s">
        <v>997</v>
      </c>
      <c r="K988" s="7"/>
      <c r="L988" s="7" t="s">
        <v>5</v>
      </c>
      <c r="M988" s="13">
        <v>39843</v>
      </c>
      <c r="N988" s="13">
        <v>46416</v>
      </c>
      <c r="O988" s="7">
        <v>1</v>
      </c>
      <c r="P988" s="14">
        <v>9.870000000000001</v>
      </c>
      <c r="Q988" s="14">
        <v>25.125233333333338</v>
      </c>
      <c r="R988" s="15">
        <v>0.29059547326816348</v>
      </c>
      <c r="S988" s="7" t="s">
        <v>1083</v>
      </c>
      <c r="T988" s="7" t="s">
        <v>2651</v>
      </c>
      <c r="U988" s="16" t="s">
        <v>1084</v>
      </c>
      <c r="V988" s="16" t="s">
        <v>997</v>
      </c>
      <c r="W988" s="16" t="s">
        <v>170</v>
      </c>
      <c r="X988" s="17">
        <v>1</v>
      </c>
      <c r="Y988" s="84">
        <f t="shared" si="32"/>
        <v>73050</v>
      </c>
      <c r="Z988" s="75">
        <f>IF(IFERROR(MATCH(E988,CONV_CAISO_Gen_List!C:C,0),FALSE),1,0)</f>
        <v>0</v>
      </c>
      <c r="AA988" s="86">
        <f t="shared" si="33"/>
        <v>25.125233333333338</v>
      </c>
    </row>
    <row r="989" spans="2:27" x14ac:dyDescent="0.25">
      <c r="B989" s="7">
        <v>984</v>
      </c>
      <c r="C989" s="7" t="s">
        <v>2659</v>
      </c>
      <c r="D989" s="7" t="s">
        <v>2624</v>
      </c>
      <c r="E989" s="7"/>
      <c r="F989" s="7" t="s">
        <v>2648</v>
      </c>
      <c r="G989" s="7" t="s">
        <v>2625</v>
      </c>
      <c r="H989" s="7"/>
      <c r="I989" s="7"/>
      <c r="J989" s="7" t="s">
        <v>997</v>
      </c>
      <c r="K989" s="7"/>
      <c r="L989" s="7" t="s">
        <v>5</v>
      </c>
      <c r="M989" s="13">
        <v>38899</v>
      </c>
      <c r="N989" s="13">
        <v>44743</v>
      </c>
      <c r="O989" s="7">
        <v>1</v>
      </c>
      <c r="P989" s="14">
        <v>4.8812907300548334</v>
      </c>
      <c r="Q989" s="14">
        <v>8.3796384875232519</v>
      </c>
      <c r="R989" s="15">
        <v>0.19596860521518056</v>
      </c>
      <c r="S989" s="7" t="s">
        <v>2160</v>
      </c>
      <c r="T989" s="7" t="s">
        <v>2651</v>
      </c>
      <c r="U989" s="16" t="s">
        <v>1084</v>
      </c>
      <c r="V989" s="16" t="s">
        <v>997</v>
      </c>
      <c r="W989" s="16" t="s">
        <v>170</v>
      </c>
      <c r="X989" s="17">
        <v>1</v>
      </c>
      <c r="Y989" s="84">
        <f t="shared" si="32"/>
        <v>73050</v>
      </c>
      <c r="Z989" s="75">
        <f>IF(IFERROR(MATCH(E989,CONV_CAISO_Gen_List!C:C,0),FALSE),1,0)</f>
        <v>0</v>
      </c>
      <c r="AA989" s="86">
        <f t="shared" si="33"/>
        <v>8.3796384875232519</v>
      </c>
    </row>
    <row r="990" spans="2:27" x14ac:dyDescent="0.25">
      <c r="B990" s="7">
        <v>985</v>
      </c>
      <c r="C990" s="7" t="s">
        <v>2660</v>
      </c>
      <c r="D990" s="7" t="s">
        <v>2661</v>
      </c>
      <c r="E990" s="7"/>
      <c r="F990" s="7" t="s">
        <v>2648</v>
      </c>
      <c r="G990" s="7" t="s">
        <v>1080</v>
      </c>
      <c r="H990" s="7"/>
      <c r="I990" s="7"/>
      <c r="J990" s="7" t="s">
        <v>216</v>
      </c>
      <c r="K990" s="7"/>
      <c r="L990" s="7" t="s">
        <v>5</v>
      </c>
      <c r="M990" s="13">
        <v>40087</v>
      </c>
      <c r="N990" s="13">
        <v>73050</v>
      </c>
      <c r="O990" s="7">
        <v>1</v>
      </c>
      <c r="P990" s="14">
        <v>28.734000000000002</v>
      </c>
      <c r="Q990" s="14">
        <v>23.941800000000001</v>
      </c>
      <c r="R990" s="15">
        <v>9.511666290042535E-2</v>
      </c>
      <c r="S990" s="7" t="s">
        <v>1083</v>
      </c>
      <c r="T990" s="7" t="s">
        <v>2651</v>
      </c>
      <c r="U990" s="16" t="s">
        <v>1084</v>
      </c>
      <c r="V990" s="16" t="s">
        <v>218</v>
      </c>
      <c r="W990" s="16" t="s">
        <v>170</v>
      </c>
      <c r="X990" s="17">
        <v>1</v>
      </c>
      <c r="Y990" s="84">
        <f t="shared" si="32"/>
        <v>73050</v>
      </c>
      <c r="Z990" s="75">
        <f>IF(IFERROR(MATCH(E990,CONV_CAISO_Gen_List!C:C,0),FALSE),1,0)</f>
        <v>0</v>
      </c>
      <c r="AA990" s="86">
        <f t="shared" si="33"/>
        <v>23.941800000000001</v>
      </c>
    </row>
    <row r="991" spans="2:27" x14ac:dyDescent="0.25">
      <c r="B991" s="7">
        <v>986</v>
      </c>
      <c r="C991" s="7" t="s">
        <v>2662</v>
      </c>
      <c r="D991" s="7" t="s">
        <v>2663</v>
      </c>
      <c r="E991" s="7"/>
      <c r="F991" s="7" t="s">
        <v>2648</v>
      </c>
      <c r="G991" s="7" t="s">
        <v>34</v>
      </c>
      <c r="H991" s="7"/>
      <c r="I991" s="7"/>
      <c r="J991" s="7" t="s">
        <v>37</v>
      </c>
      <c r="K991" s="7"/>
      <c r="L991" s="7" t="s">
        <v>5</v>
      </c>
      <c r="M991" s="13">
        <v>40725</v>
      </c>
      <c r="N991" s="13">
        <v>73050</v>
      </c>
      <c r="O991" s="7">
        <v>1</v>
      </c>
      <c r="P991" s="14">
        <v>0</v>
      </c>
      <c r="Q991" s="14">
        <v>0</v>
      </c>
      <c r="R991" s="15"/>
      <c r="S991" s="7">
        <v>0</v>
      </c>
      <c r="T991" s="7" t="s">
        <v>2651</v>
      </c>
      <c r="U991" s="16" t="s">
        <v>1059</v>
      </c>
      <c r="V991" s="16" t="s">
        <v>40</v>
      </c>
      <c r="W991" s="16" t="s">
        <v>170</v>
      </c>
      <c r="X991" s="17">
        <v>1</v>
      </c>
      <c r="Y991" s="84">
        <f t="shared" si="32"/>
        <v>73050</v>
      </c>
      <c r="Z991" s="75">
        <f>IF(IFERROR(MATCH(E991,CONV_CAISO_Gen_List!C:C,0),FALSE),1,0)</f>
        <v>0</v>
      </c>
      <c r="AA991" s="86">
        <f t="shared" si="33"/>
        <v>0</v>
      </c>
    </row>
    <row r="992" spans="2:27" x14ac:dyDescent="0.25">
      <c r="B992" s="7">
        <v>987</v>
      </c>
      <c r="C992" s="7" t="s">
        <v>2664</v>
      </c>
      <c r="D992" s="7" t="s">
        <v>2665</v>
      </c>
      <c r="E992" s="7"/>
      <c r="F992" s="7" t="s">
        <v>2648</v>
      </c>
      <c r="G992" s="7" t="s">
        <v>839</v>
      </c>
      <c r="H992" s="7"/>
      <c r="I992" s="7"/>
      <c r="J992" s="7" t="s">
        <v>196</v>
      </c>
      <c r="K992" s="7"/>
      <c r="L992" s="7" t="s">
        <v>5</v>
      </c>
      <c r="M992" s="13">
        <v>41579</v>
      </c>
      <c r="N992" s="13">
        <v>12359</v>
      </c>
      <c r="O992" s="7">
        <v>1</v>
      </c>
      <c r="P992" s="14">
        <v>2.4607999999999999</v>
      </c>
      <c r="Q992" s="14">
        <v>23.088455999999997</v>
      </c>
      <c r="R992" s="15">
        <v>1.0710616438356164</v>
      </c>
      <c r="S992" s="7" t="s">
        <v>2666</v>
      </c>
      <c r="T992" s="7" t="s">
        <v>2651</v>
      </c>
      <c r="U992" s="16" t="s">
        <v>1084</v>
      </c>
      <c r="V992" s="16" t="s">
        <v>196</v>
      </c>
      <c r="W992" s="16" t="s">
        <v>170</v>
      </c>
      <c r="X992" s="17">
        <v>1</v>
      </c>
      <c r="Y992" s="84">
        <f t="shared" si="32"/>
        <v>73050</v>
      </c>
      <c r="Z992" s="75">
        <f>IF(IFERROR(MATCH(E992,CONV_CAISO_Gen_List!C:C,0),FALSE),1,0)</f>
        <v>0</v>
      </c>
      <c r="AA992" s="86">
        <f t="shared" si="33"/>
        <v>23.088455999999997</v>
      </c>
    </row>
    <row r="993" spans="2:27" x14ac:dyDescent="0.25">
      <c r="B993" s="7">
        <v>988</v>
      </c>
      <c r="C993" s="7" t="s">
        <v>2667</v>
      </c>
      <c r="D993" s="7" t="s">
        <v>2668</v>
      </c>
      <c r="E993" s="7"/>
      <c r="F993" s="7" t="s">
        <v>2648</v>
      </c>
      <c r="G993" s="7" t="s">
        <v>839</v>
      </c>
      <c r="H993" s="7"/>
      <c r="I993" s="7"/>
      <c r="J993" s="7" t="s">
        <v>619</v>
      </c>
      <c r="K993" s="7"/>
      <c r="L993" s="7" t="s">
        <v>5</v>
      </c>
      <c r="M993" s="13">
        <v>41773</v>
      </c>
      <c r="N993" s="13">
        <v>48712</v>
      </c>
      <c r="O993" s="7">
        <v>1</v>
      </c>
      <c r="P993" s="14">
        <v>40.800000000000004</v>
      </c>
      <c r="Q993" s="14">
        <v>96.388960000000012</v>
      </c>
      <c r="R993" s="15">
        <v>0.26968887098218286</v>
      </c>
      <c r="S993" s="7" t="s">
        <v>2650</v>
      </c>
      <c r="T993" s="7" t="s">
        <v>2651</v>
      </c>
      <c r="U993" s="16" t="s">
        <v>2651</v>
      </c>
      <c r="V993" s="16" t="s">
        <v>621</v>
      </c>
      <c r="W993" s="16" t="s">
        <v>170</v>
      </c>
      <c r="X993" s="17">
        <v>1</v>
      </c>
      <c r="Y993" s="84">
        <f t="shared" si="32"/>
        <v>73050</v>
      </c>
      <c r="Z993" s="75">
        <f>IF(IFERROR(MATCH(E993,CONV_CAISO_Gen_List!C:C,0),FALSE),1,0)</f>
        <v>0</v>
      </c>
      <c r="AA993" s="86">
        <f t="shared" si="33"/>
        <v>96.388960000000012</v>
      </c>
    </row>
    <row r="994" spans="2:27" x14ac:dyDescent="0.25">
      <c r="B994" s="7">
        <v>989</v>
      </c>
      <c r="C994" s="7" t="s">
        <v>2669</v>
      </c>
      <c r="D994" s="7" t="s">
        <v>2670</v>
      </c>
      <c r="E994" s="7"/>
      <c r="F994" s="7" t="s">
        <v>2671</v>
      </c>
      <c r="G994" s="7" t="s">
        <v>34</v>
      </c>
      <c r="H994" s="7"/>
      <c r="I994" s="7"/>
      <c r="J994" s="7" t="s">
        <v>40</v>
      </c>
      <c r="K994" s="7"/>
      <c r="L994" s="7" t="s">
        <v>5</v>
      </c>
      <c r="M994" s="13">
        <v>37433</v>
      </c>
      <c r="N994" s="13">
        <v>73050</v>
      </c>
      <c r="O994" s="7">
        <v>1</v>
      </c>
      <c r="P994" s="14">
        <v>2.1</v>
      </c>
      <c r="Q994" s="14">
        <v>7.6095000000000006</v>
      </c>
      <c r="R994" s="15">
        <v>0.41364970645792565</v>
      </c>
      <c r="S994" s="7" t="s">
        <v>39</v>
      </c>
      <c r="T994" s="7" t="s">
        <v>39</v>
      </c>
      <c r="U994" s="16" t="s">
        <v>39</v>
      </c>
      <c r="V994" s="16" t="s">
        <v>40</v>
      </c>
      <c r="W994" s="16" t="s">
        <v>170</v>
      </c>
      <c r="X994" s="17">
        <v>1</v>
      </c>
      <c r="Y994" s="84">
        <f t="shared" si="32"/>
        <v>73050</v>
      </c>
      <c r="Z994" s="75">
        <f>IF(IFERROR(MATCH(E994,CONV_CAISO_Gen_List!C:C,0),FALSE),1,0)</f>
        <v>0</v>
      </c>
      <c r="AA994" s="86">
        <f t="shared" si="33"/>
        <v>7.6095000000000006</v>
      </c>
    </row>
    <row r="995" spans="2:27" x14ac:dyDescent="0.25">
      <c r="B995" s="7">
        <v>990</v>
      </c>
      <c r="C995" s="7" t="s">
        <v>2672</v>
      </c>
      <c r="D995" s="7" t="s">
        <v>2673</v>
      </c>
      <c r="E995" s="7"/>
      <c r="F995" s="7" t="s">
        <v>2671</v>
      </c>
      <c r="G995" s="7" t="s">
        <v>34</v>
      </c>
      <c r="H995" s="7"/>
      <c r="I995" s="7"/>
      <c r="J995" s="7" t="s">
        <v>619</v>
      </c>
      <c r="K995" s="7"/>
      <c r="L995" s="7" t="s">
        <v>5</v>
      </c>
      <c r="M995" s="13">
        <v>38631</v>
      </c>
      <c r="N995" s="13">
        <v>73050</v>
      </c>
      <c r="O995" s="7">
        <v>1</v>
      </c>
      <c r="P995" s="14">
        <v>2</v>
      </c>
      <c r="Q995" s="14">
        <v>0.156</v>
      </c>
      <c r="R995" s="15">
        <v>8.9041095890410957E-3</v>
      </c>
      <c r="S995" s="7" t="s">
        <v>39</v>
      </c>
      <c r="T995" s="7" t="s">
        <v>39</v>
      </c>
      <c r="U995" s="16" t="s">
        <v>39</v>
      </c>
      <c r="V995" s="16" t="s">
        <v>621</v>
      </c>
      <c r="W995" s="16" t="s">
        <v>170</v>
      </c>
      <c r="X995" s="17">
        <v>1</v>
      </c>
      <c r="Y995" s="84">
        <f t="shared" si="32"/>
        <v>73050</v>
      </c>
      <c r="Z995" s="75">
        <f>IF(IFERROR(MATCH(E995,CONV_CAISO_Gen_List!C:C,0),FALSE),1,0)</f>
        <v>0</v>
      </c>
      <c r="AA995" s="86">
        <f t="shared" si="33"/>
        <v>0.156</v>
      </c>
    </row>
    <row r="996" spans="2:27" x14ac:dyDescent="0.25">
      <c r="B996" s="7">
        <v>991</v>
      </c>
      <c r="C996" s="7" t="s">
        <v>2674</v>
      </c>
      <c r="D996" s="7" t="s">
        <v>2675</v>
      </c>
      <c r="E996" s="7" t="s">
        <v>2676</v>
      </c>
      <c r="F996" s="7" t="s">
        <v>2671</v>
      </c>
      <c r="G996" s="7" t="s">
        <v>34</v>
      </c>
      <c r="H996" s="7"/>
      <c r="I996" s="7"/>
      <c r="J996" s="7" t="s">
        <v>619</v>
      </c>
      <c r="K996" s="7"/>
      <c r="L996" s="7" t="s">
        <v>5</v>
      </c>
      <c r="M996" s="13">
        <v>40494</v>
      </c>
      <c r="N996" s="13">
        <v>49624</v>
      </c>
      <c r="O996" s="7">
        <v>1</v>
      </c>
      <c r="P996" s="14">
        <v>4.96</v>
      </c>
      <c r="Q996" s="14">
        <v>6.1339999999999995</v>
      </c>
      <c r="R996" s="15">
        <v>0.14117506260126675</v>
      </c>
      <c r="S996" s="7" t="s">
        <v>39</v>
      </c>
      <c r="T996" s="7" t="s">
        <v>39</v>
      </c>
      <c r="U996" s="16" t="s">
        <v>39</v>
      </c>
      <c r="V996" s="16" t="s">
        <v>621</v>
      </c>
      <c r="W996" s="16" t="s">
        <v>170</v>
      </c>
      <c r="X996" s="17">
        <v>1</v>
      </c>
      <c r="Y996" s="84">
        <f t="shared" si="32"/>
        <v>73050</v>
      </c>
      <c r="Z996" s="75">
        <f>IF(IFERROR(MATCH(E996,CONV_CAISO_Gen_List!C:C,0),FALSE),1,0)</f>
        <v>1</v>
      </c>
      <c r="AA996" s="86">
        <f t="shared" si="33"/>
        <v>6.1339999999999995</v>
      </c>
    </row>
    <row r="997" spans="2:27" x14ac:dyDescent="0.25">
      <c r="B997" s="7">
        <v>992</v>
      </c>
      <c r="C997" s="7" t="s">
        <v>2677</v>
      </c>
      <c r="D997" s="7" t="s">
        <v>2678</v>
      </c>
      <c r="E997" s="7" t="s">
        <v>2679</v>
      </c>
      <c r="F997" s="7" t="s">
        <v>2671</v>
      </c>
      <c r="G997" s="7" t="s">
        <v>34</v>
      </c>
      <c r="H997" s="7"/>
      <c r="I997" s="7"/>
      <c r="J997" s="7" t="s">
        <v>216</v>
      </c>
      <c r="K997" s="7"/>
      <c r="L997" s="7" t="s">
        <v>5</v>
      </c>
      <c r="M997" s="13">
        <v>31959</v>
      </c>
      <c r="N997" s="13">
        <v>73050</v>
      </c>
      <c r="O997" s="7">
        <v>1</v>
      </c>
      <c r="P997" s="14">
        <v>2.9</v>
      </c>
      <c r="Q997" s="14">
        <v>5.0141</v>
      </c>
      <c r="R997" s="15">
        <v>0.19737442922374429</v>
      </c>
      <c r="S997" s="7" t="s">
        <v>39</v>
      </c>
      <c r="T997" s="7" t="s">
        <v>39</v>
      </c>
      <c r="U997" s="16" t="s">
        <v>39</v>
      </c>
      <c r="V997" s="16" t="s">
        <v>218</v>
      </c>
      <c r="W997" s="16" t="s">
        <v>170</v>
      </c>
      <c r="X997" s="17">
        <v>1</v>
      </c>
      <c r="Y997" s="84">
        <f t="shared" si="32"/>
        <v>73050</v>
      </c>
      <c r="Z997" s="75">
        <f>IF(IFERROR(MATCH(E997,CONV_CAISO_Gen_List!C:C,0),FALSE),1,0)</f>
        <v>1</v>
      </c>
      <c r="AA997" s="86">
        <f t="shared" si="33"/>
        <v>5.0141</v>
      </c>
    </row>
    <row r="998" spans="2:27" x14ac:dyDescent="0.25">
      <c r="B998" s="7">
        <v>993</v>
      </c>
      <c r="C998" s="7" t="s">
        <v>2680</v>
      </c>
      <c r="D998" s="7" t="s">
        <v>2681</v>
      </c>
      <c r="E998" s="7" t="s">
        <v>2679</v>
      </c>
      <c r="F998" s="7" t="s">
        <v>2671</v>
      </c>
      <c r="G998" s="7" t="s">
        <v>34</v>
      </c>
      <c r="H998" s="7"/>
      <c r="I998" s="7"/>
      <c r="J998" s="7" t="s">
        <v>216</v>
      </c>
      <c r="K998" s="7"/>
      <c r="L998" s="7" t="s">
        <v>5</v>
      </c>
      <c r="M998" s="87">
        <v>36526</v>
      </c>
      <c r="N998" s="13">
        <v>73050</v>
      </c>
      <c r="O998" s="7">
        <v>1</v>
      </c>
      <c r="P998" s="14">
        <v>118.2</v>
      </c>
      <c r="Q998" s="14">
        <v>508.649</v>
      </c>
      <c r="R998" s="15">
        <v>0.49124326851014843</v>
      </c>
      <c r="S998" s="7" t="s">
        <v>39</v>
      </c>
      <c r="T998" s="7" t="s">
        <v>39</v>
      </c>
      <c r="U998" s="16" t="s">
        <v>39</v>
      </c>
      <c r="V998" s="16" t="s">
        <v>218</v>
      </c>
      <c r="W998" s="16" t="s">
        <v>170</v>
      </c>
      <c r="X998" s="17">
        <v>1</v>
      </c>
      <c r="Y998" s="84">
        <f t="shared" si="32"/>
        <v>73050</v>
      </c>
      <c r="Z998" s="75">
        <f>IF(IFERROR(MATCH(E998,CONV_CAISO_Gen_List!C:C,0),FALSE),1,0)</f>
        <v>1</v>
      </c>
      <c r="AA998" s="86">
        <f t="shared" si="33"/>
        <v>508.649</v>
      </c>
    </row>
    <row r="999" spans="2:27" x14ac:dyDescent="0.25">
      <c r="B999" s="7">
        <v>994</v>
      </c>
      <c r="C999" s="7" t="s">
        <v>2682</v>
      </c>
      <c r="D999" s="7" t="s">
        <v>2569</v>
      </c>
      <c r="E999" s="7" t="s">
        <v>2570</v>
      </c>
      <c r="F999" s="7" t="s">
        <v>2683</v>
      </c>
      <c r="G999" s="7" t="s">
        <v>34</v>
      </c>
      <c r="H999" s="7"/>
      <c r="I999" s="7"/>
      <c r="J999" s="7" t="s">
        <v>997</v>
      </c>
      <c r="K999" s="7"/>
      <c r="L999" s="7" t="s">
        <v>5</v>
      </c>
      <c r="M999" s="13">
        <v>37848</v>
      </c>
      <c r="N999" s="13">
        <v>45291</v>
      </c>
      <c r="O999" s="7">
        <v>1</v>
      </c>
      <c r="P999" s="14">
        <v>2.9969999999999999</v>
      </c>
      <c r="Q999" s="14">
        <v>6.0942561250000002</v>
      </c>
      <c r="R999" s="15">
        <v>0.23212924206550542</v>
      </c>
      <c r="S999" s="7" t="s">
        <v>39</v>
      </c>
      <c r="T999" s="7" t="s">
        <v>39</v>
      </c>
      <c r="U999" s="16" t="s">
        <v>39</v>
      </c>
      <c r="V999" s="16" t="s">
        <v>997</v>
      </c>
      <c r="W999" s="16" t="s">
        <v>170</v>
      </c>
      <c r="X999" s="17">
        <v>1</v>
      </c>
      <c r="Y999" s="84">
        <f t="shared" si="32"/>
        <v>73050</v>
      </c>
      <c r="Z999" s="75">
        <f>IF(IFERROR(MATCH(E999,CONV_CAISO_Gen_List!C:C,0),FALSE),1,0)</f>
        <v>1</v>
      </c>
      <c r="AA999" s="86">
        <f t="shared" si="33"/>
        <v>6.0942561250000002</v>
      </c>
    </row>
    <row r="1000" spans="2:27" x14ac:dyDescent="0.25">
      <c r="B1000" s="7">
        <v>995</v>
      </c>
      <c r="C1000" s="7" t="s">
        <v>2684</v>
      </c>
      <c r="D1000" s="7" t="s">
        <v>2576</v>
      </c>
      <c r="E1000" s="7" t="s">
        <v>2577</v>
      </c>
      <c r="F1000" s="7" t="s">
        <v>2683</v>
      </c>
      <c r="G1000" s="7" t="s">
        <v>34</v>
      </c>
      <c r="H1000" s="7"/>
      <c r="I1000" s="7"/>
      <c r="J1000" s="7" t="s">
        <v>216</v>
      </c>
      <c r="K1000" s="7"/>
      <c r="L1000" s="7" t="s">
        <v>5</v>
      </c>
      <c r="M1000" s="13">
        <v>39753</v>
      </c>
      <c r="N1000" s="13">
        <v>45291</v>
      </c>
      <c r="O1000" s="7">
        <v>1</v>
      </c>
      <c r="P1000" s="14">
        <v>1.7277440000000002</v>
      </c>
      <c r="Q1000" s="14">
        <v>3.7587830341818185</v>
      </c>
      <c r="R1000" s="15">
        <v>0.2483497678207143</v>
      </c>
      <c r="S1000" s="7" t="s">
        <v>39</v>
      </c>
      <c r="T1000" s="7" t="s">
        <v>39</v>
      </c>
      <c r="U1000" s="16" t="s">
        <v>39</v>
      </c>
      <c r="V1000" s="16" t="s">
        <v>218</v>
      </c>
      <c r="W1000" s="16" t="s">
        <v>170</v>
      </c>
      <c r="X1000" s="17">
        <v>1</v>
      </c>
      <c r="Y1000" s="84">
        <f t="shared" si="32"/>
        <v>73050</v>
      </c>
      <c r="Z1000" s="75">
        <f>IF(IFERROR(MATCH(E1000,CONV_CAISO_Gen_List!C:C,0),FALSE),1,0)</f>
        <v>1</v>
      </c>
      <c r="AA1000" s="86">
        <f t="shared" si="33"/>
        <v>3.7587830341818185</v>
      </c>
    </row>
    <row r="1001" spans="2:27" x14ac:dyDescent="0.25">
      <c r="B1001" s="7">
        <v>996</v>
      </c>
      <c r="C1001" s="7" t="s">
        <v>2684</v>
      </c>
      <c r="D1001" s="7" t="s">
        <v>2578</v>
      </c>
      <c r="E1001" s="7" t="s">
        <v>2577</v>
      </c>
      <c r="F1001" s="7" t="s">
        <v>2683</v>
      </c>
      <c r="G1001" s="7" t="s">
        <v>34</v>
      </c>
      <c r="H1001" s="7"/>
      <c r="I1001" s="7"/>
      <c r="J1001" s="7" t="s">
        <v>216</v>
      </c>
      <c r="K1001" s="7"/>
      <c r="L1001" s="7" t="s">
        <v>5</v>
      </c>
      <c r="M1001" s="13">
        <v>39753</v>
      </c>
      <c r="N1001" s="13">
        <v>45291</v>
      </c>
      <c r="O1001" s="7">
        <v>1</v>
      </c>
      <c r="P1001" s="14">
        <v>0.89215999999999995</v>
      </c>
      <c r="Q1001" s="14">
        <v>1.7369315555555558</v>
      </c>
      <c r="R1001" s="15">
        <v>0.22224697132816082</v>
      </c>
      <c r="S1001" s="7" t="s">
        <v>39</v>
      </c>
      <c r="T1001" s="7" t="s">
        <v>39</v>
      </c>
      <c r="U1001" s="16" t="s">
        <v>39</v>
      </c>
      <c r="V1001" s="16" t="s">
        <v>218</v>
      </c>
      <c r="W1001" s="16" t="s">
        <v>170</v>
      </c>
      <c r="X1001" s="17">
        <v>1</v>
      </c>
      <c r="Y1001" s="84">
        <f t="shared" si="32"/>
        <v>73050</v>
      </c>
      <c r="Z1001" s="75">
        <f>IF(IFERROR(MATCH(E1001,CONV_CAISO_Gen_List!C:C,0),FALSE),1,0)</f>
        <v>1</v>
      </c>
      <c r="AA1001" s="86">
        <f t="shared" si="33"/>
        <v>1.7369315555555558</v>
      </c>
    </row>
    <row r="1002" spans="2:27" x14ac:dyDescent="0.25">
      <c r="B1002" s="7">
        <v>997</v>
      </c>
      <c r="C1002" s="7" t="s">
        <v>2684</v>
      </c>
      <c r="D1002" s="7" t="s">
        <v>2579</v>
      </c>
      <c r="E1002" s="7" t="s">
        <v>2577</v>
      </c>
      <c r="F1002" s="7" t="s">
        <v>2683</v>
      </c>
      <c r="G1002" s="7" t="s">
        <v>34</v>
      </c>
      <c r="H1002" s="7"/>
      <c r="I1002" s="7"/>
      <c r="J1002" s="7" t="s">
        <v>216</v>
      </c>
      <c r="K1002" s="7"/>
      <c r="L1002" s="7" t="s">
        <v>5</v>
      </c>
      <c r="M1002" s="13">
        <v>39753</v>
      </c>
      <c r="N1002" s="13">
        <v>45291</v>
      </c>
      <c r="O1002" s="7">
        <v>1</v>
      </c>
      <c r="P1002" s="14">
        <v>0.68108800000000003</v>
      </c>
      <c r="Q1002" s="14">
        <v>1.6509070222222224</v>
      </c>
      <c r="R1002" s="15">
        <v>0.27670389983839155</v>
      </c>
      <c r="S1002" s="7" t="s">
        <v>39</v>
      </c>
      <c r="T1002" s="7" t="s">
        <v>39</v>
      </c>
      <c r="U1002" s="16" t="s">
        <v>39</v>
      </c>
      <c r="V1002" s="16" t="s">
        <v>218</v>
      </c>
      <c r="W1002" s="16" t="s">
        <v>170</v>
      </c>
      <c r="X1002" s="17">
        <v>1</v>
      </c>
      <c r="Y1002" s="84">
        <f t="shared" si="32"/>
        <v>73050</v>
      </c>
      <c r="Z1002" s="75">
        <f>IF(IFERROR(MATCH(E1002,CONV_CAISO_Gen_List!C:C,0),FALSE),1,0)</f>
        <v>1</v>
      </c>
      <c r="AA1002" s="86">
        <f t="shared" si="33"/>
        <v>1.6509070222222224</v>
      </c>
    </row>
    <row r="1003" spans="2:27" x14ac:dyDescent="0.25">
      <c r="B1003" s="7">
        <v>998</v>
      </c>
      <c r="C1003" s="7" t="s">
        <v>2684</v>
      </c>
      <c r="D1003" s="7" t="s">
        <v>2580</v>
      </c>
      <c r="E1003" s="7" t="s">
        <v>2577</v>
      </c>
      <c r="F1003" s="7" t="s">
        <v>2683</v>
      </c>
      <c r="G1003" s="7" t="s">
        <v>34</v>
      </c>
      <c r="H1003" s="7"/>
      <c r="I1003" s="7"/>
      <c r="J1003" s="7" t="s">
        <v>216</v>
      </c>
      <c r="K1003" s="7"/>
      <c r="L1003" s="7" t="s">
        <v>5</v>
      </c>
      <c r="M1003" s="13">
        <v>39753</v>
      </c>
      <c r="N1003" s="13">
        <v>45291</v>
      </c>
      <c r="O1003" s="7">
        <v>1</v>
      </c>
      <c r="P1003" s="14">
        <v>0.41561599999999999</v>
      </c>
      <c r="Q1003" s="14">
        <v>0.86403025454545457</v>
      </c>
      <c r="R1003" s="15">
        <v>0.23731904137842602</v>
      </c>
      <c r="S1003" s="7" t="s">
        <v>39</v>
      </c>
      <c r="T1003" s="7" t="s">
        <v>39</v>
      </c>
      <c r="U1003" s="16" t="s">
        <v>39</v>
      </c>
      <c r="V1003" s="16" t="s">
        <v>218</v>
      </c>
      <c r="W1003" s="16" t="s">
        <v>170</v>
      </c>
      <c r="X1003" s="17">
        <v>1</v>
      </c>
      <c r="Y1003" s="84">
        <f t="shared" si="32"/>
        <v>73050</v>
      </c>
      <c r="Z1003" s="75">
        <f>IF(IFERROR(MATCH(E1003,CONV_CAISO_Gen_List!C:C,0),FALSE),1,0)</f>
        <v>1</v>
      </c>
      <c r="AA1003" s="86">
        <f t="shared" si="33"/>
        <v>0.86403025454545457</v>
      </c>
    </row>
    <row r="1004" spans="2:27" x14ac:dyDescent="0.25">
      <c r="B1004" s="7">
        <v>999</v>
      </c>
      <c r="C1004" s="7" t="s">
        <v>2685</v>
      </c>
      <c r="D1004" s="7" t="s">
        <v>2686</v>
      </c>
      <c r="E1004" s="7" t="s">
        <v>2687</v>
      </c>
      <c r="F1004" s="7" t="s">
        <v>2683</v>
      </c>
      <c r="G1004" s="7" t="s">
        <v>34</v>
      </c>
      <c r="H1004" s="7"/>
      <c r="I1004" s="7"/>
      <c r="J1004" s="7" t="s">
        <v>216</v>
      </c>
      <c r="K1004" s="7"/>
      <c r="L1004" s="7" t="s">
        <v>5</v>
      </c>
      <c r="M1004" s="13">
        <v>41579</v>
      </c>
      <c r="N1004" s="13">
        <v>41639</v>
      </c>
      <c r="O1004" s="7">
        <v>1</v>
      </c>
      <c r="P1004" s="14">
        <v>29.7</v>
      </c>
      <c r="Q1004" s="14">
        <v>27.620594285714287</v>
      </c>
      <c r="R1004" s="15">
        <v>0.10616282415369174</v>
      </c>
      <c r="S1004" s="7" t="s">
        <v>39</v>
      </c>
      <c r="T1004" s="7" t="s">
        <v>39</v>
      </c>
      <c r="U1004" s="16" t="s">
        <v>39</v>
      </c>
      <c r="V1004" s="16" t="s">
        <v>218</v>
      </c>
      <c r="W1004" s="16" t="s">
        <v>170</v>
      </c>
      <c r="X1004" s="17">
        <v>1</v>
      </c>
      <c r="Y1004" s="84">
        <f t="shared" si="32"/>
        <v>73050</v>
      </c>
      <c r="Z1004" s="75">
        <f>IF(IFERROR(MATCH(E1004,CONV_CAISO_Gen_List!C:C,0),FALSE),1,0)</f>
        <v>0</v>
      </c>
      <c r="AA1004" s="86">
        <f t="shared" si="33"/>
        <v>27.620594285714287</v>
      </c>
    </row>
    <row r="1005" spans="2:27" x14ac:dyDescent="0.25">
      <c r="B1005" s="7">
        <v>1000</v>
      </c>
      <c r="C1005" s="7" t="s">
        <v>2685</v>
      </c>
      <c r="D1005" s="7" t="s">
        <v>2688</v>
      </c>
      <c r="E1005" s="7" t="s">
        <v>2687</v>
      </c>
      <c r="F1005" s="7" t="s">
        <v>2683</v>
      </c>
      <c r="G1005" s="7" t="s">
        <v>34</v>
      </c>
      <c r="H1005" s="7"/>
      <c r="I1005" s="7"/>
      <c r="J1005" s="7" t="s">
        <v>216</v>
      </c>
      <c r="K1005" s="7"/>
      <c r="L1005" s="7" t="s">
        <v>5</v>
      </c>
      <c r="M1005" s="13">
        <v>41579</v>
      </c>
      <c r="N1005" s="13">
        <v>41639</v>
      </c>
      <c r="O1005" s="7">
        <v>1</v>
      </c>
      <c r="P1005" s="14">
        <v>5.9</v>
      </c>
      <c r="Q1005" s="14">
        <v>23.214363636363636</v>
      </c>
      <c r="R1005" s="15">
        <v>0.44915957813566354</v>
      </c>
      <c r="S1005" s="7" t="s">
        <v>39</v>
      </c>
      <c r="T1005" s="7" t="s">
        <v>39</v>
      </c>
      <c r="U1005" s="16" t="s">
        <v>39</v>
      </c>
      <c r="V1005" s="16" t="s">
        <v>218</v>
      </c>
      <c r="W1005" s="16" t="s">
        <v>170</v>
      </c>
      <c r="X1005" s="17">
        <v>1</v>
      </c>
      <c r="Y1005" s="84">
        <f t="shared" si="32"/>
        <v>73050</v>
      </c>
      <c r="Z1005" s="75">
        <f>IF(IFERROR(MATCH(E1005,CONV_CAISO_Gen_List!C:C,0),FALSE),1,0)</f>
        <v>0</v>
      </c>
      <c r="AA1005" s="86">
        <f t="shared" si="33"/>
        <v>23.214363636363636</v>
      </c>
    </row>
    <row r="1006" spans="2:27" x14ac:dyDescent="0.25">
      <c r="B1006" s="7">
        <v>1001</v>
      </c>
      <c r="C1006" s="7" t="s">
        <v>2685</v>
      </c>
      <c r="D1006" s="7" t="s">
        <v>2689</v>
      </c>
      <c r="E1006" s="7" t="s">
        <v>2687</v>
      </c>
      <c r="F1006" s="7" t="s">
        <v>2683</v>
      </c>
      <c r="G1006" s="7" t="s">
        <v>34</v>
      </c>
      <c r="H1006" s="7"/>
      <c r="I1006" s="7"/>
      <c r="J1006" s="7" t="s">
        <v>216</v>
      </c>
      <c r="K1006" s="7"/>
      <c r="L1006" s="7" t="s">
        <v>5</v>
      </c>
      <c r="M1006" s="13">
        <v>41579</v>
      </c>
      <c r="N1006" s="13">
        <v>41639</v>
      </c>
      <c r="O1006" s="7">
        <v>1</v>
      </c>
      <c r="P1006" s="14">
        <v>2.85</v>
      </c>
      <c r="Q1006" s="14">
        <v>14.70709090909091</v>
      </c>
      <c r="R1006" s="15">
        <v>0.58908479168032157</v>
      </c>
      <c r="S1006" s="7" t="s">
        <v>39</v>
      </c>
      <c r="T1006" s="7" t="s">
        <v>39</v>
      </c>
      <c r="U1006" s="16" t="s">
        <v>39</v>
      </c>
      <c r="V1006" s="16" t="s">
        <v>218</v>
      </c>
      <c r="W1006" s="16" t="s">
        <v>170</v>
      </c>
      <c r="X1006" s="17">
        <v>1</v>
      </c>
      <c r="Y1006" s="84">
        <f t="shared" si="32"/>
        <v>73050</v>
      </c>
      <c r="Z1006" s="75">
        <f>IF(IFERROR(MATCH(E1006,CONV_CAISO_Gen_List!C:C,0),FALSE),1,0)</f>
        <v>0</v>
      </c>
      <c r="AA1006" s="86">
        <f t="shared" si="33"/>
        <v>14.70709090909091</v>
      </c>
    </row>
    <row r="1007" spans="2:27" x14ac:dyDescent="0.25">
      <c r="B1007" s="7">
        <v>1002</v>
      </c>
      <c r="C1007" s="7" t="s">
        <v>2685</v>
      </c>
      <c r="D1007" s="7" t="s">
        <v>2690</v>
      </c>
      <c r="E1007" s="7" t="s">
        <v>2687</v>
      </c>
      <c r="F1007" s="7" t="s">
        <v>2683</v>
      </c>
      <c r="G1007" s="7" t="s">
        <v>34</v>
      </c>
      <c r="H1007" s="7"/>
      <c r="I1007" s="7"/>
      <c r="J1007" s="7" t="s">
        <v>216</v>
      </c>
      <c r="K1007" s="7"/>
      <c r="L1007" s="7" t="s">
        <v>5</v>
      </c>
      <c r="M1007" s="13">
        <v>41579</v>
      </c>
      <c r="N1007" s="13">
        <v>41639</v>
      </c>
      <c r="O1007" s="7">
        <v>1</v>
      </c>
      <c r="P1007" s="14">
        <v>2.85</v>
      </c>
      <c r="Q1007" s="14">
        <v>13.937727272727273</v>
      </c>
      <c r="R1007" s="15">
        <v>0.55826833584584123</v>
      </c>
      <c r="S1007" s="7" t="s">
        <v>39</v>
      </c>
      <c r="T1007" s="7" t="s">
        <v>39</v>
      </c>
      <c r="U1007" s="16" t="s">
        <v>39</v>
      </c>
      <c r="V1007" s="16" t="s">
        <v>218</v>
      </c>
      <c r="W1007" s="16" t="s">
        <v>170</v>
      </c>
      <c r="X1007" s="17">
        <v>1</v>
      </c>
      <c r="Y1007" s="84">
        <f t="shared" si="32"/>
        <v>73050</v>
      </c>
      <c r="Z1007" s="75">
        <f>IF(IFERROR(MATCH(E1007,CONV_CAISO_Gen_List!C:C,0),FALSE),1,0)</f>
        <v>0</v>
      </c>
      <c r="AA1007" s="86">
        <f t="shared" si="33"/>
        <v>13.937727272727273</v>
      </c>
    </row>
    <row r="1008" spans="2:27" x14ac:dyDescent="0.25">
      <c r="B1008" s="7">
        <v>1003</v>
      </c>
      <c r="C1008" s="7" t="s">
        <v>2691</v>
      </c>
      <c r="D1008" s="7" t="s">
        <v>2692</v>
      </c>
      <c r="E1008" s="7"/>
      <c r="F1008" s="7" t="s">
        <v>2683</v>
      </c>
      <c r="G1008" s="7" t="s">
        <v>34</v>
      </c>
      <c r="H1008" s="7"/>
      <c r="I1008" s="7"/>
      <c r="J1008" s="7" t="s">
        <v>619</v>
      </c>
      <c r="K1008" s="7"/>
      <c r="L1008" s="7" t="s">
        <v>5</v>
      </c>
      <c r="M1008" s="13">
        <v>42064</v>
      </c>
      <c r="N1008" s="13">
        <v>73050</v>
      </c>
      <c r="O1008" s="7">
        <v>1</v>
      </c>
      <c r="P1008" s="14">
        <v>2.5</v>
      </c>
      <c r="Q1008" s="14">
        <v>6.0444000000000004</v>
      </c>
      <c r="R1008" s="15">
        <v>0.27600000000000002</v>
      </c>
      <c r="S1008" s="7" t="s">
        <v>39</v>
      </c>
      <c r="T1008" s="7" t="s">
        <v>39</v>
      </c>
      <c r="U1008" s="16" t="s">
        <v>39</v>
      </c>
      <c r="V1008" s="16" t="s">
        <v>621</v>
      </c>
      <c r="W1008" s="16" t="s">
        <v>170</v>
      </c>
      <c r="X1008" s="17">
        <v>1</v>
      </c>
      <c r="Y1008" s="84">
        <f t="shared" si="32"/>
        <v>73050</v>
      </c>
      <c r="Z1008" s="75">
        <f>IF(IFERROR(MATCH(E1008,CONV_CAISO_Gen_List!C:C,0),FALSE),1,0)</f>
        <v>0</v>
      </c>
      <c r="AA1008" s="86">
        <f t="shared" si="33"/>
        <v>6.0444000000000004</v>
      </c>
    </row>
    <row r="1009" spans="2:27" x14ac:dyDescent="0.25">
      <c r="B1009" s="7">
        <v>1004</v>
      </c>
      <c r="C1009" s="7" t="s">
        <v>2691</v>
      </c>
      <c r="D1009" s="7" t="s">
        <v>2693</v>
      </c>
      <c r="E1009" s="7"/>
      <c r="F1009" s="7" t="s">
        <v>2683</v>
      </c>
      <c r="G1009" s="7" t="s">
        <v>34</v>
      </c>
      <c r="H1009" s="7"/>
      <c r="I1009" s="7"/>
      <c r="J1009" s="7" t="s">
        <v>619</v>
      </c>
      <c r="K1009" s="7"/>
      <c r="L1009" s="7" t="s">
        <v>5</v>
      </c>
      <c r="M1009" s="13">
        <v>42064</v>
      </c>
      <c r="N1009" s="13">
        <v>73050</v>
      </c>
      <c r="O1009" s="7">
        <v>1</v>
      </c>
      <c r="P1009" s="14">
        <v>0.998</v>
      </c>
      <c r="Q1009" s="14">
        <v>2.41292448</v>
      </c>
      <c r="R1009" s="15">
        <v>0.27599999999999997</v>
      </c>
      <c r="S1009" s="7" t="s">
        <v>39</v>
      </c>
      <c r="T1009" s="7" t="s">
        <v>39</v>
      </c>
      <c r="U1009" s="16" t="s">
        <v>39</v>
      </c>
      <c r="V1009" s="16" t="s">
        <v>621</v>
      </c>
      <c r="W1009" s="16" t="s">
        <v>170</v>
      </c>
      <c r="X1009" s="17">
        <v>1</v>
      </c>
      <c r="Y1009" s="84">
        <f t="shared" si="32"/>
        <v>73050</v>
      </c>
      <c r="Z1009" s="75">
        <f>IF(IFERROR(MATCH(E1009,CONV_CAISO_Gen_List!C:C,0),FALSE),1,0)</f>
        <v>0</v>
      </c>
      <c r="AA1009" s="86">
        <f t="shared" si="33"/>
        <v>2.41292448</v>
      </c>
    </row>
    <row r="1010" spans="2:27" x14ac:dyDescent="0.25">
      <c r="B1010" s="7">
        <v>1005</v>
      </c>
      <c r="C1010" s="7" t="s">
        <v>2694</v>
      </c>
      <c r="D1010" s="7" t="s">
        <v>2695</v>
      </c>
      <c r="E1010" s="7"/>
      <c r="F1010" s="7" t="s">
        <v>2696</v>
      </c>
      <c r="G1010" s="7" t="s">
        <v>34</v>
      </c>
      <c r="H1010" s="7"/>
      <c r="I1010" s="7"/>
      <c r="J1010" s="7" t="s">
        <v>997</v>
      </c>
      <c r="K1010" s="7"/>
      <c r="L1010" s="7" t="s">
        <v>5</v>
      </c>
      <c r="M1010" s="13">
        <v>40909</v>
      </c>
      <c r="N1010" s="13">
        <v>43100</v>
      </c>
      <c r="O1010" s="7">
        <v>1</v>
      </c>
      <c r="P1010" s="14">
        <v>49.5</v>
      </c>
      <c r="Q1010" s="14">
        <v>183.708</v>
      </c>
      <c r="R1010" s="15">
        <v>0.42366127023661271</v>
      </c>
      <c r="S1010" s="7" t="s">
        <v>39</v>
      </c>
      <c r="T1010" s="7" t="s">
        <v>39</v>
      </c>
      <c r="U1010" s="16" t="s">
        <v>39</v>
      </c>
      <c r="V1010" s="16" t="s">
        <v>997</v>
      </c>
      <c r="W1010" s="16" t="s">
        <v>170</v>
      </c>
      <c r="X1010" s="17">
        <v>1</v>
      </c>
      <c r="Y1010" s="84">
        <f t="shared" si="32"/>
        <v>73050</v>
      </c>
      <c r="Z1010" s="75">
        <f>IF(IFERROR(MATCH(E1010,CONV_CAISO_Gen_List!C:C,0),FALSE),1,0)</f>
        <v>0</v>
      </c>
      <c r="AA1010" s="86">
        <f t="shared" si="33"/>
        <v>183.708</v>
      </c>
    </row>
    <row r="1011" spans="2:27" x14ac:dyDescent="0.25">
      <c r="B1011" s="7">
        <v>1006</v>
      </c>
      <c r="C1011" s="7" t="s">
        <v>2697</v>
      </c>
      <c r="D1011" s="7" t="s">
        <v>2698</v>
      </c>
      <c r="E1011" s="7" t="s">
        <v>2699</v>
      </c>
      <c r="F1011" s="7" t="s">
        <v>2700</v>
      </c>
      <c r="G1011" s="7" t="s">
        <v>34</v>
      </c>
      <c r="H1011" s="7"/>
      <c r="I1011" s="7"/>
      <c r="J1011" s="7" t="s">
        <v>37</v>
      </c>
      <c r="K1011" s="7"/>
      <c r="L1011" s="7" t="s">
        <v>5</v>
      </c>
      <c r="M1011" s="13">
        <v>41406</v>
      </c>
      <c r="N1011" s="13">
        <v>48710</v>
      </c>
      <c r="O1011" s="7">
        <v>1</v>
      </c>
      <c r="P1011" s="14">
        <v>1.41</v>
      </c>
      <c r="Q1011" s="14">
        <v>7.8319999999999999</v>
      </c>
      <c r="R1011" s="15">
        <v>0.63408789144726185</v>
      </c>
      <c r="S1011" s="7" t="s">
        <v>39</v>
      </c>
      <c r="T1011" s="7" t="s">
        <v>39</v>
      </c>
      <c r="U1011" s="16" t="s">
        <v>39</v>
      </c>
      <c r="V1011" s="16" t="s">
        <v>40</v>
      </c>
      <c r="W1011" s="16" t="s">
        <v>170</v>
      </c>
      <c r="X1011" s="17">
        <v>1</v>
      </c>
      <c r="Y1011" s="84">
        <f t="shared" si="32"/>
        <v>73050</v>
      </c>
      <c r="Z1011" s="75">
        <f>IF(IFERROR(MATCH(E1011,CONV_CAISO_Gen_List!C:C,0),FALSE),1,0)</f>
        <v>1</v>
      </c>
      <c r="AA1011" s="86">
        <f t="shared" si="33"/>
        <v>7.8319999999999999</v>
      </c>
    </row>
    <row r="1012" spans="2:27" x14ac:dyDescent="0.25">
      <c r="B1012" s="7">
        <v>1007</v>
      </c>
      <c r="C1012" s="7" t="s">
        <v>2701</v>
      </c>
      <c r="D1012" s="7" t="s">
        <v>2613</v>
      </c>
      <c r="E1012" s="7" t="s">
        <v>2614</v>
      </c>
      <c r="F1012" s="7" t="s">
        <v>2700</v>
      </c>
      <c r="G1012" s="7" t="s">
        <v>34</v>
      </c>
      <c r="H1012" s="7"/>
      <c r="I1012" s="7"/>
      <c r="J1012" s="7" t="s">
        <v>37</v>
      </c>
      <c r="K1012" s="7"/>
      <c r="L1012" s="7" t="s">
        <v>5</v>
      </c>
      <c r="M1012" s="13">
        <v>40026</v>
      </c>
      <c r="N1012" s="13">
        <v>47330</v>
      </c>
      <c r="O1012" s="7">
        <v>1</v>
      </c>
      <c r="P1012" s="14">
        <v>1.92</v>
      </c>
      <c r="Q1012" s="14">
        <v>14.852099999999998</v>
      </c>
      <c r="R1012" s="15">
        <v>0.88304437785388123</v>
      </c>
      <c r="S1012" s="7" t="s">
        <v>39</v>
      </c>
      <c r="T1012" s="7" t="s">
        <v>39</v>
      </c>
      <c r="U1012" s="16" t="s">
        <v>39</v>
      </c>
      <c r="V1012" s="16" t="s">
        <v>40</v>
      </c>
      <c r="W1012" s="16" t="s">
        <v>170</v>
      </c>
      <c r="X1012" s="17">
        <v>1</v>
      </c>
      <c r="Y1012" s="84">
        <f t="shared" si="32"/>
        <v>73050</v>
      </c>
      <c r="Z1012" s="75">
        <f>IF(IFERROR(MATCH(E1012,CONV_CAISO_Gen_List!C:C,0),FALSE),1,0)</f>
        <v>1</v>
      </c>
      <c r="AA1012" s="86">
        <f t="shared" si="33"/>
        <v>14.852099999999998</v>
      </c>
    </row>
    <row r="1013" spans="2:27" x14ac:dyDescent="0.25">
      <c r="B1013" s="7">
        <v>1008</v>
      </c>
      <c r="C1013" s="7" t="s">
        <v>2702</v>
      </c>
      <c r="D1013" s="7" t="s">
        <v>2610</v>
      </c>
      <c r="E1013" s="7" t="s">
        <v>2611</v>
      </c>
      <c r="F1013" s="7" t="s">
        <v>2700</v>
      </c>
      <c r="G1013" s="7" t="s">
        <v>34</v>
      </c>
      <c r="H1013" s="7"/>
      <c r="I1013" s="7"/>
      <c r="J1013" s="7" t="s">
        <v>40</v>
      </c>
      <c r="K1013" s="7"/>
      <c r="L1013" s="7" t="s">
        <v>5</v>
      </c>
      <c r="M1013" s="13">
        <v>39904</v>
      </c>
      <c r="N1013" s="13">
        <v>47208</v>
      </c>
      <c r="O1013" s="7">
        <v>1</v>
      </c>
      <c r="P1013" s="14">
        <v>5.7299999999999995</v>
      </c>
      <c r="Q1013" s="14">
        <v>43.790800000000004</v>
      </c>
      <c r="R1013" s="15">
        <v>0.87241706312207656</v>
      </c>
      <c r="S1013" s="7" t="s">
        <v>39</v>
      </c>
      <c r="T1013" s="7" t="s">
        <v>39</v>
      </c>
      <c r="U1013" s="16" t="s">
        <v>39</v>
      </c>
      <c r="V1013" s="16" t="s">
        <v>40</v>
      </c>
      <c r="W1013" s="16" t="s">
        <v>170</v>
      </c>
      <c r="X1013" s="17">
        <v>1</v>
      </c>
      <c r="Y1013" s="84">
        <f t="shared" si="32"/>
        <v>73050</v>
      </c>
      <c r="Z1013" s="75">
        <f>IF(IFERROR(MATCH(E1013,CONV_CAISO_Gen_List!C:C,0),FALSE),1,0)</f>
        <v>1</v>
      </c>
      <c r="AA1013" s="86">
        <f t="shared" si="33"/>
        <v>43.790800000000004</v>
      </c>
    </row>
    <row r="1014" spans="2:27" x14ac:dyDescent="0.25">
      <c r="B1014" s="7">
        <v>1009</v>
      </c>
      <c r="C1014" s="7" t="s">
        <v>2703</v>
      </c>
      <c r="D1014" s="7" t="s">
        <v>2606</v>
      </c>
      <c r="E1014" s="7" t="s">
        <v>2607</v>
      </c>
      <c r="F1014" s="7" t="s">
        <v>2700</v>
      </c>
      <c r="G1014" s="7" t="s">
        <v>34</v>
      </c>
      <c r="H1014" s="7"/>
      <c r="I1014" s="7"/>
      <c r="J1014" s="7" t="s">
        <v>37</v>
      </c>
      <c r="K1014" s="7"/>
      <c r="L1014" s="7" t="s">
        <v>5</v>
      </c>
      <c r="M1014" s="13">
        <v>38750</v>
      </c>
      <c r="N1014" s="13">
        <v>46054</v>
      </c>
      <c r="O1014" s="7">
        <v>1</v>
      </c>
      <c r="P1014" s="14">
        <v>1.59</v>
      </c>
      <c r="Q1014" s="14">
        <v>7.1808333333333332</v>
      </c>
      <c r="R1014" s="15">
        <v>0.51555335381905554</v>
      </c>
      <c r="S1014" s="7" t="s">
        <v>39</v>
      </c>
      <c r="T1014" s="7" t="s">
        <v>39</v>
      </c>
      <c r="U1014" s="16" t="s">
        <v>39</v>
      </c>
      <c r="V1014" s="16" t="s">
        <v>40</v>
      </c>
      <c r="W1014" s="16" t="s">
        <v>170</v>
      </c>
      <c r="X1014" s="17">
        <v>1</v>
      </c>
      <c r="Y1014" s="84">
        <f t="shared" si="32"/>
        <v>73050</v>
      </c>
      <c r="Z1014" s="75">
        <f>IF(IFERROR(MATCH(E1014,CONV_CAISO_Gen_List!C:C,0),FALSE),1,0)</f>
        <v>1</v>
      </c>
      <c r="AA1014" s="86">
        <f t="shared" si="33"/>
        <v>7.1808333333333332</v>
      </c>
    </row>
    <row r="1015" spans="2:27" x14ac:dyDescent="0.25">
      <c r="B1015" s="7">
        <v>1010</v>
      </c>
      <c r="C1015" s="7" t="s">
        <v>2704</v>
      </c>
      <c r="D1015" s="7" t="s">
        <v>2569</v>
      </c>
      <c r="E1015" s="7" t="s">
        <v>2570</v>
      </c>
      <c r="F1015" s="7" t="s">
        <v>2700</v>
      </c>
      <c r="G1015" s="7" t="s">
        <v>34</v>
      </c>
      <c r="H1015" s="7"/>
      <c r="I1015" s="7"/>
      <c r="J1015" s="7" t="s">
        <v>997</v>
      </c>
      <c r="K1015" s="7"/>
      <c r="L1015" s="7" t="s">
        <v>5</v>
      </c>
      <c r="M1015" s="13">
        <v>38322</v>
      </c>
      <c r="N1015" s="13">
        <v>46934</v>
      </c>
      <c r="O1015" s="7">
        <v>1</v>
      </c>
      <c r="P1015" s="14">
        <v>20.007000000000001</v>
      </c>
      <c r="Q1015" s="14">
        <v>40.683277374999996</v>
      </c>
      <c r="R1015" s="15">
        <v>0.23212924206550534</v>
      </c>
      <c r="S1015" s="7" t="s">
        <v>39</v>
      </c>
      <c r="T1015" s="7" t="s">
        <v>39</v>
      </c>
      <c r="U1015" s="16" t="s">
        <v>39</v>
      </c>
      <c r="V1015" s="16" t="s">
        <v>997</v>
      </c>
      <c r="W1015" s="16" t="s">
        <v>170</v>
      </c>
      <c r="X1015" s="17">
        <v>1</v>
      </c>
      <c r="Y1015" s="84">
        <f t="shared" si="32"/>
        <v>73050</v>
      </c>
      <c r="Z1015" s="75">
        <f>IF(IFERROR(MATCH(E1015,CONV_CAISO_Gen_List!C:C,0),FALSE),1,0)</f>
        <v>1</v>
      </c>
      <c r="AA1015" s="86">
        <f t="shared" si="33"/>
        <v>40.683277374999996</v>
      </c>
    </row>
    <row r="1016" spans="2:27" x14ac:dyDescent="0.25">
      <c r="B1016" s="7">
        <v>1011</v>
      </c>
      <c r="C1016" s="7" t="s">
        <v>2705</v>
      </c>
      <c r="D1016" s="7" t="s">
        <v>2706</v>
      </c>
      <c r="E1016" s="7" t="s">
        <v>1106</v>
      </c>
      <c r="F1016" s="7" t="s">
        <v>2700</v>
      </c>
      <c r="G1016" s="7" t="s">
        <v>34</v>
      </c>
      <c r="H1016" s="7" t="s">
        <v>62</v>
      </c>
      <c r="I1016" s="7" t="s">
        <v>62</v>
      </c>
      <c r="J1016" s="7" t="s">
        <v>997</v>
      </c>
      <c r="K1016" s="7"/>
      <c r="L1016" s="7" t="s">
        <v>5</v>
      </c>
      <c r="M1016" s="13">
        <v>38869</v>
      </c>
      <c r="N1016" s="13">
        <v>44561</v>
      </c>
      <c r="O1016" s="7">
        <v>1</v>
      </c>
      <c r="P1016" s="14">
        <v>25</v>
      </c>
      <c r="Q1016" s="14">
        <v>66.218759999999989</v>
      </c>
      <c r="R1016" s="15">
        <v>0.30236876712328764</v>
      </c>
      <c r="S1016" s="7" t="s">
        <v>39</v>
      </c>
      <c r="T1016" s="7" t="s">
        <v>39</v>
      </c>
      <c r="U1016" s="16" t="s">
        <v>39</v>
      </c>
      <c r="V1016" s="16" t="s">
        <v>997</v>
      </c>
      <c r="W1016" s="16" t="s">
        <v>62</v>
      </c>
      <c r="X1016" s="17">
        <v>1</v>
      </c>
      <c r="Y1016" s="84">
        <f t="shared" si="32"/>
        <v>73050</v>
      </c>
      <c r="Z1016" s="75">
        <f>IF(IFERROR(MATCH(E1016,CONV_CAISO_Gen_List!C:C,0),FALSE),1,0)</f>
        <v>1</v>
      </c>
      <c r="AA1016" s="86">
        <f t="shared" si="33"/>
        <v>66.218759999999989</v>
      </c>
    </row>
    <row r="1017" spans="2:27" x14ac:dyDescent="0.25">
      <c r="B1017" s="7">
        <v>1012</v>
      </c>
      <c r="C1017" s="7" t="s">
        <v>2707</v>
      </c>
      <c r="D1017" s="7" t="s">
        <v>2588</v>
      </c>
      <c r="E1017" s="7" t="s">
        <v>2589</v>
      </c>
      <c r="F1017" s="7" t="s">
        <v>2700</v>
      </c>
      <c r="G1017" s="7" t="s">
        <v>34</v>
      </c>
      <c r="H1017" s="7"/>
      <c r="I1017" s="7"/>
      <c r="J1017" s="7" t="s">
        <v>216</v>
      </c>
      <c r="K1017" s="7"/>
      <c r="L1017" s="7" t="s">
        <v>5</v>
      </c>
      <c r="M1017" s="13">
        <v>30195</v>
      </c>
      <c r="N1017" s="13">
        <v>73050</v>
      </c>
      <c r="O1017" s="7">
        <v>1</v>
      </c>
      <c r="P1017" s="14">
        <v>1.3752</v>
      </c>
      <c r="Q1017" s="14">
        <v>4.0700710909090905</v>
      </c>
      <c r="R1017" s="15">
        <v>0.33785630275356299</v>
      </c>
      <c r="S1017" s="7" t="s">
        <v>39</v>
      </c>
      <c r="T1017" s="7" t="s">
        <v>39</v>
      </c>
      <c r="U1017" s="16" t="s">
        <v>39</v>
      </c>
      <c r="V1017" s="16" t="s">
        <v>218</v>
      </c>
      <c r="W1017" s="16" t="s">
        <v>170</v>
      </c>
      <c r="X1017" s="17">
        <v>1</v>
      </c>
      <c r="Y1017" s="84">
        <f t="shared" si="32"/>
        <v>73050</v>
      </c>
      <c r="Z1017" s="75">
        <f>IF(IFERROR(MATCH(E1017,CONV_CAISO_Gen_List!C:C,0),FALSE),1,0)</f>
        <v>0</v>
      </c>
      <c r="AA1017" s="86">
        <f t="shared" si="33"/>
        <v>4.0700710909090905</v>
      </c>
    </row>
    <row r="1018" spans="2:27" x14ac:dyDescent="0.25">
      <c r="B1018" s="7">
        <v>1013</v>
      </c>
      <c r="C1018" s="7" t="s">
        <v>2708</v>
      </c>
      <c r="D1018" s="7" t="s">
        <v>2601</v>
      </c>
      <c r="E1018" s="7"/>
      <c r="F1018" s="7" t="s">
        <v>2700</v>
      </c>
      <c r="G1018" s="7" t="s">
        <v>34</v>
      </c>
      <c r="H1018" s="7"/>
      <c r="I1018" s="7"/>
      <c r="J1018" s="7" t="s">
        <v>216</v>
      </c>
      <c r="K1018" s="7"/>
      <c r="L1018" s="7" t="s">
        <v>5</v>
      </c>
      <c r="M1018" s="13">
        <v>38353</v>
      </c>
      <c r="N1018" s="13">
        <v>45657</v>
      </c>
      <c r="O1018" s="7">
        <v>1</v>
      </c>
      <c r="P1018" s="14">
        <v>1.5687324</v>
      </c>
      <c r="Q1018" s="14">
        <v>6.4288343968727268</v>
      </c>
      <c r="R1018" s="15">
        <v>0.46782051873376074</v>
      </c>
      <c r="S1018" s="7" t="s">
        <v>2596</v>
      </c>
      <c r="T1018" s="7" t="s">
        <v>39</v>
      </c>
      <c r="U1018" s="16" t="s">
        <v>2596</v>
      </c>
      <c r="V1018" s="16" t="s">
        <v>218</v>
      </c>
      <c r="W1018" s="16" t="s">
        <v>170</v>
      </c>
      <c r="X1018" s="17">
        <v>1</v>
      </c>
      <c r="Y1018" s="84">
        <f t="shared" si="32"/>
        <v>73050</v>
      </c>
      <c r="Z1018" s="75">
        <f>IF(IFERROR(MATCH(E1018,CONV_CAISO_Gen_List!C:C,0),FALSE),1,0)</f>
        <v>0</v>
      </c>
      <c r="AA1018" s="86">
        <f t="shared" si="33"/>
        <v>6.4288343968727268</v>
      </c>
    </row>
    <row r="1019" spans="2:27" x14ac:dyDescent="0.25">
      <c r="B1019" s="7">
        <v>1014</v>
      </c>
      <c r="C1019" s="7" t="s">
        <v>2708</v>
      </c>
      <c r="D1019" s="7" t="s">
        <v>2602</v>
      </c>
      <c r="E1019" s="7"/>
      <c r="F1019" s="7" t="s">
        <v>2700</v>
      </c>
      <c r="G1019" s="7" t="s">
        <v>34</v>
      </c>
      <c r="H1019" s="7"/>
      <c r="I1019" s="7"/>
      <c r="J1019" s="7" t="s">
        <v>216</v>
      </c>
      <c r="K1019" s="7"/>
      <c r="L1019" s="7" t="s">
        <v>5</v>
      </c>
      <c r="M1019" s="13">
        <v>38353</v>
      </c>
      <c r="N1019" s="13">
        <v>45657</v>
      </c>
      <c r="O1019" s="7">
        <v>1</v>
      </c>
      <c r="P1019" s="14">
        <v>0.42413876</v>
      </c>
      <c r="Q1019" s="14">
        <v>1.3850480971636363</v>
      </c>
      <c r="R1019" s="15">
        <v>0.37278015660451386</v>
      </c>
      <c r="S1019" s="7" t="s">
        <v>2596</v>
      </c>
      <c r="T1019" s="7" t="s">
        <v>39</v>
      </c>
      <c r="U1019" s="16" t="s">
        <v>2596</v>
      </c>
      <c r="V1019" s="16" t="s">
        <v>218</v>
      </c>
      <c r="W1019" s="16" t="s">
        <v>170</v>
      </c>
      <c r="X1019" s="17">
        <v>1</v>
      </c>
      <c r="Y1019" s="84">
        <f t="shared" si="32"/>
        <v>73050</v>
      </c>
      <c r="Z1019" s="75">
        <f>IF(IFERROR(MATCH(E1019,CONV_CAISO_Gen_List!C:C,0),FALSE),1,0)</f>
        <v>0</v>
      </c>
      <c r="AA1019" s="86">
        <f t="shared" si="33"/>
        <v>1.3850480971636363</v>
      </c>
    </row>
    <row r="1020" spans="2:27" x14ac:dyDescent="0.25">
      <c r="B1020" s="7">
        <v>1015</v>
      </c>
      <c r="C1020" s="7" t="s">
        <v>2708</v>
      </c>
      <c r="D1020" s="7" t="s">
        <v>2603</v>
      </c>
      <c r="E1020" s="7" t="s">
        <v>2604</v>
      </c>
      <c r="F1020" s="7" t="s">
        <v>2700</v>
      </c>
      <c r="G1020" s="7" t="s">
        <v>34</v>
      </c>
      <c r="H1020" s="7"/>
      <c r="I1020" s="7"/>
      <c r="J1020" s="7" t="s">
        <v>216</v>
      </c>
      <c r="K1020" s="7"/>
      <c r="L1020" s="7" t="s">
        <v>5</v>
      </c>
      <c r="M1020" s="13">
        <v>38353</v>
      </c>
      <c r="N1020" s="13">
        <v>45657</v>
      </c>
      <c r="O1020" s="7">
        <v>1</v>
      </c>
      <c r="P1020" s="14">
        <v>4.067084E-2</v>
      </c>
      <c r="Q1020" s="14">
        <v>0.23691776317265453</v>
      </c>
      <c r="R1020" s="15">
        <v>0.66498274328411311</v>
      </c>
      <c r="S1020" s="7" t="s">
        <v>39</v>
      </c>
      <c r="T1020" s="7" t="s">
        <v>39</v>
      </c>
      <c r="U1020" s="16" t="s">
        <v>39</v>
      </c>
      <c r="V1020" s="16" t="s">
        <v>218</v>
      </c>
      <c r="W1020" s="16" t="s">
        <v>170</v>
      </c>
      <c r="X1020" s="17">
        <v>1</v>
      </c>
      <c r="Y1020" s="84">
        <f t="shared" si="32"/>
        <v>73050</v>
      </c>
      <c r="Z1020" s="75">
        <f>IF(IFERROR(MATCH(E1020,CONV_CAISO_Gen_List!C:C,0),FALSE),1,0)</f>
        <v>0</v>
      </c>
      <c r="AA1020" s="86">
        <f t="shared" si="33"/>
        <v>0.23691776317265453</v>
      </c>
    </row>
    <row r="1021" spans="2:27" x14ac:dyDescent="0.25">
      <c r="B1021" s="7">
        <v>1016</v>
      </c>
      <c r="C1021" s="7" t="s">
        <v>2709</v>
      </c>
      <c r="D1021" s="7" t="s">
        <v>2710</v>
      </c>
      <c r="E1021" s="7" t="s">
        <v>2711</v>
      </c>
      <c r="F1021" s="7" t="s">
        <v>2700</v>
      </c>
      <c r="G1021" s="7" t="s">
        <v>34</v>
      </c>
      <c r="H1021" s="7"/>
      <c r="I1021" s="7"/>
      <c r="J1021" s="7" t="s">
        <v>619</v>
      </c>
      <c r="K1021" s="7"/>
      <c r="L1021" s="7" t="s">
        <v>5</v>
      </c>
      <c r="M1021" s="13">
        <v>42186</v>
      </c>
      <c r="N1021" s="13">
        <v>51364</v>
      </c>
      <c r="O1021" s="7">
        <v>1</v>
      </c>
      <c r="P1021" s="14">
        <v>20</v>
      </c>
      <c r="Q1021" s="14">
        <v>48.355200000000004</v>
      </c>
      <c r="R1021" s="15">
        <v>0.27600000000000002</v>
      </c>
      <c r="S1021" s="7" t="s">
        <v>39</v>
      </c>
      <c r="T1021" s="7" t="s">
        <v>39</v>
      </c>
      <c r="U1021" s="16" t="s">
        <v>39</v>
      </c>
      <c r="V1021" s="16" t="s">
        <v>621</v>
      </c>
      <c r="W1021" s="16" t="s">
        <v>170</v>
      </c>
      <c r="X1021" s="17">
        <v>1</v>
      </c>
      <c r="Y1021" s="84">
        <f t="shared" si="32"/>
        <v>73050</v>
      </c>
      <c r="Z1021" s="75">
        <f>IF(IFERROR(MATCH(E1021,CONV_CAISO_Gen_List!C:C,0),FALSE),1,0)</f>
        <v>1</v>
      </c>
      <c r="AA1021" s="86">
        <f t="shared" si="33"/>
        <v>48.355200000000004</v>
      </c>
    </row>
    <row r="1022" spans="2:27" x14ac:dyDescent="0.25">
      <c r="B1022" s="7">
        <v>1017</v>
      </c>
      <c r="C1022" s="7" t="s">
        <v>2712</v>
      </c>
      <c r="D1022" s="7" t="s">
        <v>2713</v>
      </c>
      <c r="E1022" s="7" t="s">
        <v>2714</v>
      </c>
      <c r="F1022" s="7" t="s">
        <v>2700</v>
      </c>
      <c r="G1022" s="7" t="s">
        <v>34</v>
      </c>
      <c r="H1022" s="7"/>
      <c r="I1022" s="7"/>
      <c r="J1022" s="7" t="s">
        <v>619</v>
      </c>
      <c r="K1022" s="7"/>
      <c r="L1022" s="7" t="s">
        <v>5</v>
      </c>
      <c r="M1022" s="13">
        <v>42309</v>
      </c>
      <c r="N1022" s="13">
        <v>52221</v>
      </c>
      <c r="O1022" s="7">
        <v>1</v>
      </c>
      <c r="P1022" s="14">
        <v>27</v>
      </c>
      <c r="Q1022" s="14">
        <v>65.279520000000005</v>
      </c>
      <c r="R1022" s="15">
        <v>0.27600000000000002</v>
      </c>
      <c r="S1022" s="7" t="s">
        <v>39</v>
      </c>
      <c r="T1022" s="7" t="s">
        <v>39</v>
      </c>
      <c r="U1022" s="16" t="s">
        <v>39</v>
      </c>
      <c r="V1022" s="16" t="s">
        <v>621</v>
      </c>
      <c r="W1022" s="16" t="s">
        <v>170</v>
      </c>
      <c r="X1022" s="17">
        <v>1</v>
      </c>
      <c r="Y1022" s="84">
        <f t="shared" si="32"/>
        <v>73050</v>
      </c>
      <c r="Z1022" s="75">
        <f>IF(IFERROR(MATCH(E1022,CONV_CAISO_Gen_List!C:C,0),FALSE),1,0)</f>
        <v>1</v>
      </c>
      <c r="AA1022" s="86">
        <f t="shared" si="33"/>
        <v>65.279520000000005</v>
      </c>
    </row>
    <row r="1023" spans="2:27" x14ac:dyDescent="0.25">
      <c r="B1023" s="7">
        <v>1018</v>
      </c>
      <c r="C1023" s="7" t="s">
        <v>2715</v>
      </c>
      <c r="D1023" s="7" t="s">
        <v>2716</v>
      </c>
      <c r="E1023" s="7" t="s">
        <v>2717</v>
      </c>
      <c r="F1023" s="7" t="s">
        <v>2700</v>
      </c>
      <c r="G1023" s="7" t="s">
        <v>34</v>
      </c>
      <c r="H1023" s="7"/>
      <c r="I1023" s="7"/>
      <c r="J1023" s="7" t="s">
        <v>37</v>
      </c>
      <c r="K1023" s="7"/>
      <c r="L1023" s="7" t="s">
        <v>5</v>
      </c>
      <c r="M1023" s="13">
        <v>41760</v>
      </c>
      <c r="N1023" s="13">
        <v>45412</v>
      </c>
      <c r="O1023" s="7">
        <v>1</v>
      </c>
      <c r="P1023" s="14">
        <v>4.34</v>
      </c>
      <c r="Q1023" s="14">
        <v>20.614999999999998</v>
      </c>
      <c r="R1023" s="15">
        <v>0.54223744292237441</v>
      </c>
      <c r="S1023" s="7" t="s">
        <v>39</v>
      </c>
      <c r="T1023" s="7" t="s">
        <v>39</v>
      </c>
      <c r="U1023" s="16" t="s">
        <v>39</v>
      </c>
      <c r="V1023" s="16" t="s">
        <v>40</v>
      </c>
      <c r="W1023" s="16" t="s">
        <v>170</v>
      </c>
      <c r="X1023" s="17">
        <v>1</v>
      </c>
      <c r="Y1023" s="84">
        <f t="shared" si="32"/>
        <v>73050</v>
      </c>
      <c r="Z1023" s="75">
        <f>IF(IFERROR(MATCH(E1023,CONV_CAISO_Gen_List!C:C,0),FALSE),1,0)</f>
        <v>1</v>
      </c>
      <c r="AA1023" s="86">
        <f t="shared" si="33"/>
        <v>20.614999999999998</v>
      </c>
    </row>
    <row r="1024" spans="2:27" x14ac:dyDescent="0.25">
      <c r="B1024" s="7">
        <v>1019</v>
      </c>
      <c r="C1024" s="7" t="s">
        <v>2718</v>
      </c>
      <c r="D1024" s="7" t="s">
        <v>2588</v>
      </c>
      <c r="E1024" s="7" t="s">
        <v>2589</v>
      </c>
      <c r="F1024" s="7" t="s">
        <v>2719</v>
      </c>
      <c r="G1024" s="7" t="s">
        <v>34</v>
      </c>
      <c r="H1024" s="7"/>
      <c r="I1024" s="7"/>
      <c r="J1024" s="7" t="s">
        <v>216</v>
      </c>
      <c r="K1024" s="7"/>
      <c r="L1024" s="7" t="s">
        <v>5</v>
      </c>
      <c r="M1024" s="13">
        <v>30195</v>
      </c>
      <c r="N1024" s="13">
        <v>73050</v>
      </c>
      <c r="O1024" s="7">
        <v>1</v>
      </c>
      <c r="P1024" s="14">
        <v>0.72</v>
      </c>
      <c r="Q1024" s="14">
        <v>2.130927272727273</v>
      </c>
      <c r="R1024" s="15">
        <v>0.3378563027535631</v>
      </c>
      <c r="S1024" s="7" t="s">
        <v>39</v>
      </c>
      <c r="T1024" s="7" t="s">
        <v>2596</v>
      </c>
      <c r="U1024" s="16" t="s">
        <v>39</v>
      </c>
      <c r="V1024" s="16" t="s">
        <v>218</v>
      </c>
      <c r="W1024" s="16" t="s">
        <v>170</v>
      </c>
      <c r="X1024" s="17">
        <v>1</v>
      </c>
      <c r="Y1024" s="84">
        <f t="shared" si="32"/>
        <v>73050</v>
      </c>
      <c r="Z1024" s="75">
        <f>IF(IFERROR(MATCH(E1024,CONV_CAISO_Gen_List!C:C,0),FALSE),1,0)</f>
        <v>0</v>
      </c>
      <c r="AA1024" s="86">
        <f t="shared" si="33"/>
        <v>2.130927272727273</v>
      </c>
    </row>
    <row r="1025" spans="2:27" x14ac:dyDescent="0.25">
      <c r="B1025" s="7">
        <v>1020</v>
      </c>
      <c r="C1025" s="7" t="s">
        <v>2720</v>
      </c>
      <c r="D1025" s="7" t="s">
        <v>2616</v>
      </c>
      <c r="E1025" s="7" t="s">
        <v>2617</v>
      </c>
      <c r="F1025" s="7" t="s">
        <v>2719</v>
      </c>
      <c r="G1025" s="7" t="s">
        <v>34</v>
      </c>
      <c r="H1025" s="7"/>
      <c r="I1025" s="7"/>
      <c r="J1025" s="7" t="s">
        <v>196</v>
      </c>
      <c r="K1025" s="7"/>
      <c r="L1025" s="7" t="s">
        <v>5</v>
      </c>
      <c r="M1025" s="13">
        <v>30317</v>
      </c>
      <c r="N1025" s="13">
        <v>73050</v>
      </c>
      <c r="O1025" s="7">
        <v>1</v>
      </c>
      <c r="P1025" s="14">
        <v>4.3339999999999996</v>
      </c>
      <c r="Q1025" s="14">
        <v>35.547888266666668</v>
      </c>
      <c r="R1025" s="15">
        <v>0.93631243946312459</v>
      </c>
      <c r="S1025" s="7" t="s">
        <v>39</v>
      </c>
      <c r="T1025" s="7" t="s">
        <v>2596</v>
      </c>
      <c r="U1025" s="16" t="s">
        <v>39</v>
      </c>
      <c r="V1025" s="16" t="s">
        <v>196</v>
      </c>
      <c r="W1025" s="16" t="s">
        <v>170</v>
      </c>
      <c r="X1025" s="17">
        <v>1</v>
      </c>
      <c r="Y1025" s="84">
        <f t="shared" si="32"/>
        <v>73050</v>
      </c>
      <c r="Z1025" s="75">
        <f>IF(IFERROR(MATCH(E1025,CONV_CAISO_Gen_List!C:C,0),FALSE),1,0)</f>
        <v>1</v>
      </c>
      <c r="AA1025" s="86">
        <f t="shared" si="33"/>
        <v>35.547888266666668</v>
      </c>
    </row>
    <row r="1026" spans="2:27" x14ac:dyDescent="0.25">
      <c r="B1026" s="7">
        <v>1021</v>
      </c>
      <c r="C1026" s="7" t="s">
        <v>2721</v>
      </c>
      <c r="D1026" s="7" t="s">
        <v>2619</v>
      </c>
      <c r="E1026" s="7" t="s">
        <v>2620</v>
      </c>
      <c r="F1026" s="7" t="s">
        <v>2719</v>
      </c>
      <c r="G1026" s="7" t="s">
        <v>34</v>
      </c>
      <c r="H1026" s="7"/>
      <c r="I1026" s="7"/>
      <c r="J1026" s="7" t="s">
        <v>196</v>
      </c>
      <c r="K1026" s="7"/>
      <c r="L1026" s="7" t="s">
        <v>5</v>
      </c>
      <c r="M1026" s="13">
        <v>31533</v>
      </c>
      <c r="N1026" s="13">
        <v>73050</v>
      </c>
      <c r="O1026" s="7">
        <v>1</v>
      </c>
      <c r="P1026" s="14">
        <v>4.3339999999999996</v>
      </c>
      <c r="Q1026" s="14">
        <v>32.246086839999997</v>
      </c>
      <c r="R1026" s="15">
        <v>0.84934474885844757</v>
      </c>
      <c r="S1026" s="7" t="s">
        <v>39</v>
      </c>
      <c r="T1026" s="7" t="s">
        <v>2596</v>
      </c>
      <c r="U1026" s="16" t="s">
        <v>39</v>
      </c>
      <c r="V1026" s="16" t="s">
        <v>196</v>
      </c>
      <c r="W1026" s="16" t="s">
        <v>170</v>
      </c>
      <c r="X1026" s="17">
        <v>1</v>
      </c>
      <c r="Y1026" s="84">
        <f t="shared" si="32"/>
        <v>73050</v>
      </c>
      <c r="Z1026" s="75">
        <f>IF(IFERROR(MATCH(E1026,CONV_CAISO_Gen_List!C:C,0),FALSE),1,0)</f>
        <v>1</v>
      </c>
      <c r="AA1026" s="86">
        <f t="shared" si="33"/>
        <v>32.246086839999997</v>
      </c>
    </row>
    <row r="1027" spans="2:27" x14ac:dyDescent="0.25">
      <c r="B1027" s="7">
        <v>1022</v>
      </c>
      <c r="C1027" s="7" t="s">
        <v>2722</v>
      </c>
      <c r="D1027" s="7" t="s">
        <v>2601</v>
      </c>
      <c r="E1027" s="7"/>
      <c r="F1027" s="7" t="s">
        <v>2719</v>
      </c>
      <c r="G1027" s="7" t="s">
        <v>34</v>
      </c>
      <c r="H1027" s="7"/>
      <c r="I1027" s="7"/>
      <c r="J1027" s="7" t="s">
        <v>216</v>
      </c>
      <c r="K1027" s="7"/>
      <c r="L1027" s="7" t="s">
        <v>5</v>
      </c>
      <c r="M1027" s="13">
        <v>38353</v>
      </c>
      <c r="N1027" s="13">
        <v>45657</v>
      </c>
      <c r="O1027" s="7">
        <v>1</v>
      </c>
      <c r="P1027" s="14">
        <v>0.61852949999999995</v>
      </c>
      <c r="Q1027" s="14">
        <v>2.5348005339090904</v>
      </c>
      <c r="R1027" s="15">
        <v>0.46782051873376068</v>
      </c>
      <c r="S1027" s="7" t="s">
        <v>2596</v>
      </c>
      <c r="T1027" s="7" t="s">
        <v>2596</v>
      </c>
      <c r="U1027" s="16" t="s">
        <v>2596</v>
      </c>
      <c r="V1027" s="16" t="s">
        <v>218</v>
      </c>
      <c r="W1027" s="16" t="s">
        <v>170</v>
      </c>
      <c r="X1027" s="17">
        <v>1</v>
      </c>
      <c r="Y1027" s="84">
        <f t="shared" si="32"/>
        <v>73050</v>
      </c>
      <c r="Z1027" s="75">
        <f>IF(IFERROR(MATCH(E1027,CONV_CAISO_Gen_List!C:C,0),FALSE),1,0)</f>
        <v>0</v>
      </c>
      <c r="AA1027" s="86">
        <f t="shared" si="33"/>
        <v>2.5348005339090904</v>
      </c>
    </row>
    <row r="1028" spans="2:27" x14ac:dyDescent="0.25">
      <c r="B1028" s="7">
        <v>1023</v>
      </c>
      <c r="C1028" s="7" t="s">
        <v>2722</v>
      </c>
      <c r="D1028" s="7" t="s">
        <v>2602</v>
      </c>
      <c r="E1028" s="7"/>
      <c r="F1028" s="7" t="s">
        <v>2719</v>
      </c>
      <c r="G1028" s="7" t="s">
        <v>34</v>
      </c>
      <c r="H1028" s="7"/>
      <c r="I1028" s="7"/>
      <c r="J1028" s="7" t="s">
        <v>216</v>
      </c>
      <c r="K1028" s="7"/>
      <c r="L1028" s="7" t="s">
        <v>5</v>
      </c>
      <c r="M1028" s="13">
        <v>38353</v>
      </c>
      <c r="N1028" s="13">
        <v>45657</v>
      </c>
      <c r="O1028" s="7">
        <v>1</v>
      </c>
      <c r="P1028" s="14">
        <v>0.16723204999999999</v>
      </c>
      <c r="Q1028" s="14">
        <v>0.54610531854545452</v>
      </c>
      <c r="R1028" s="15">
        <v>0.37278015660451391</v>
      </c>
      <c r="S1028" s="7" t="s">
        <v>2596</v>
      </c>
      <c r="T1028" s="7" t="s">
        <v>2596</v>
      </c>
      <c r="U1028" s="16" t="s">
        <v>2596</v>
      </c>
      <c r="V1028" s="16" t="s">
        <v>218</v>
      </c>
      <c r="W1028" s="16" t="s">
        <v>170</v>
      </c>
      <c r="X1028" s="17">
        <v>1</v>
      </c>
      <c r="Y1028" s="84">
        <f t="shared" si="32"/>
        <v>73050</v>
      </c>
      <c r="Z1028" s="75">
        <f>IF(IFERROR(MATCH(E1028,CONV_CAISO_Gen_List!C:C,0),FALSE),1,0)</f>
        <v>0</v>
      </c>
      <c r="AA1028" s="86">
        <f t="shared" si="33"/>
        <v>0.54610531854545452</v>
      </c>
    </row>
    <row r="1029" spans="2:27" x14ac:dyDescent="0.25">
      <c r="B1029" s="7">
        <v>1024</v>
      </c>
      <c r="C1029" s="7" t="s">
        <v>2722</v>
      </c>
      <c r="D1029" s="7" t="s">
        <v>2603</v>
      </c>
      <c r="E1029" s="7" t="s">
        <v>2604</v>
      </c>
      <c r="F1029" s="7" t="s">
        <v>2719</v>
      </c>
      <c r="G1029" s="7" t="s">
        <v>34</v>
      </c>
      <c r="H1029" s="7"/>
      <c r="I1029" s="7"/>
      <c r="J1029" s="7" t="s">
        <v>216</v>
      </c>
      <c r="K1029" s="7"/>
      <c r="L1029" s="7" t="s">
        <v>5</v>
      </c>
      <c r="M1029" s="13">
        <v>38353</v>
      </c>
      <c r="N1029" s="13">
        <v>45657</v>
      </c>
      <c r="O1029" s="7">
        <v>1</v>
      </c>
      <c r="P1029" s="14">
        <v>1.6035949999999997E-2</v>
      </c>
      <c r="Q1029" s="14">
        <v>9.3413398994181801E-2</v>
      </c>
      <c r="R1029" s="15">
        <v>0.66498274328411311</v>
      </c>
      <c r="S1029" s="7" t="s">
        <v>39</v>
      </c>
      <c r="T1029" s="7" t="s">
        <v>2596</v>
      </c>
      <c r="U1029" s="16" t="s">
        <v>39</v>
      </c>
      <c r="V1029" s="16" t="s">
        <v>218</v>
      </c>
      <c r="W1029" s="16" t="s">
        <v>170</v>
      </c>
      <c r="X1029" s="17">
        <v>1</v>
      </c>
      <c r="Y1029" s="84">
        <f t="shared" si="32"/>
        <v>73050</v>
      </c>
      <c r="Z1029" s="75">
        <f>IF(IFERROR(MATCH(E1029,CONV_CAISO_Gen_List!C:C,0),FALSE),1,0)</f>
        <v>0</v>
      </c>
      <c r="AA1029" s="86">
        <f t="shared" si="33"/>
        <v>9.3413398994181801E-2</v>
      </c>
    </row>
    <row r="1030" spans="2:27" x14ac:dyDescent="0.25">
      <c r="B1030" s="7">
        <v>1025</v>
      </c>
      <c r="C1030" s="7" t="s">
        <v>2723</v>
      </c>
      <c r="D1030" s="7" t="s">
        <v>2724</v>
      </c>
      <c r="E1030" s="7" t="s">
        <v>2725</v>
      </c>
      <c r="F1030" s="7" t="s">
        <v>2719</v>
      </c>
      <c r="G1030" s="7" t="s">
        <v>34</v>
      </c>
      <c r="H1030" s="7"/>
      <c r="I1030" s="7"/>
      <c r="J1030" s="7" t="s">
        <v>37</v>
      </c>
      <c r="K1030" s="7"/>
      <c r="L1030" s="7" t="s">
        <v>5</v>
      </c>
      <c r="M1030" s="13">
        <v>38063</v>
      </c>
      <c r="N1030" s="13">
        <v>42469</v>
      </c>
      <c r="O1030" s="7">
        <v>0</v>
      </c>
      <c r="P1030" s="14">
        <v>4.8600000000000003</v>
      </c>
      <c r="Q1030" s="14">
        <v>21.975250000000003</v>
      </c>
      <c r="R1030" s="15">
        <v>0.51617081947497989</v>
      </c>
      <c r="S1030" s="7" t="s">
        <v>39</v>
      </c>
      <c r="T1030" s="7" t="s">
        <v>2596</v>
      </c>
      <c r="U1030" s="16" t="s">
        <v>39</v>
      </c>
      <c r="V1030" s="16" t="s">
        <v>40</v>
      </c>
      <c r="W1030" s="16" t="s">
        <v>170</v>
      </c>
      <c r="X1030" s="17">
        <v>1</v>
      </c>
      <c r="Y1030" s="84">
        <f t="shared" si="32"/>
        <v>42469</v>
      </c>
      <c r="Z1030" s="75">
        <f>IF(IFERROR(MATCH(E1030,CONV_CAISO_Gen_List!C:C,0),FALSE),1,0)</f>
        <v>1</v>
      </c>
      <c r="AA1030" s="86">
        <f t="shared" si="33"/>
        <v>21.975250000000003</v>
      </c>
    </row>
    <row r="1031" spans="2:27" x14ac:dyDescent="0.25">
      <c r="B1031" s="7">
        <v>1026</v>
      </c>
      <c r="C1031" s="7" t="s">
        <v>2726</v>
      </c>
      <c r="D1031" s="7" t="s">
        <v>918</v>
      </c>
      <c r="E1031" s="7" t="s">
        <v>2727</v>
      </c>
      <c r="F1031" s="7" t="s">
        <v>2719</v>
      </c>
      <c r="G1031" s="7" t="s">
        <v>34</v>
      </c>
      <c r="H1031" s="7"/>
      <c r="I1031" s="7"/>
      <c r="J1031" s="7" t="s">
        <v>619</v>
      </c>
      <c r="K1031" s="7"/>
      <c r="L1031" s="7" t="s">
        <v>5</v>
      </c>
      <c r="M1031" s="13">
        <v>42104</v>
      </c>
      <c r="N1031" s="13">
        <v>46022</v>
      </c>
      <c r="O1031" s="7">
        <v>1</v>
      </c>
      <c r="P1031" s="14">
        <v>12</v>
      </c>
      <c r="Q1031" s="14">
        <v>29.013120000000001</v>
      </c>
      <c r="R1031" s="15">
        <v>0.27599999999999997</v>
      </c>
      <c r="S1031" s="7" t="s">
        <v>39</v>
      </c>
      <c r="T1031" s="7" t="s">
        <v>2596</v>
      </c>
      <c r="U1031" s="16" t="s">
        <v>39</v>
      </c>
      <c r="V1031" s="16" t="s">
        <v>621</v>
      </c>
      <c r="W1031" s="16" t="s">
        <v>170</v>
      </c>
      <c r="X1031" s="17">
        <v>1</v>
      </c>
      <c r="Y1031" s="84">
        <f t="shared" ref="Y1031:Y1094" si="34">IF(O1031,DATE(2099,12,31),N1031)</f>
        <v>73050</v>
      </c>
      <c r="Z1031" s="75">
        <f>IF(IFERROR(MATCH(E1031,CONV_CAISO_Gen_List!C:C,0),FALSE),1,0)</f>
        <v>1</v>
      </c>
      <c r="AA1031" s="86">
        <f t="shared" ref="AA1031:AA1094" si="35">Q1031*X1031</f>
        <v>29.013120000000001</v>
      </c>
    </row>
    <row r="1032" spans="2:27" x14ac:dyDescent="0.25">
      <c r="B1032" s="7">
        <v>1027</v>
      </c>
      <c r="C1032" s="7" t="s">
        <v>2728</v>
      </c>
      <c r="D1032" s="7" t="s">
        <v>2729</v>
      </c>
      <c r="E1032" s="7"/>
      <c r="F1032" s="7" t="s">
        <v>2719</v>
      </c>
      <c r="G1032" s="7" t="s">
        <v>1080</v>
      </c>
      <c r="H1032" s="7"/>
      <c r="I1032" s="7"/>
      <c r="J1032" s="7" t="s">
        <v>997</v>
      </c>
      <c r="K1032" s="7"/>
      <c r="L1032" s="7" t="s">
        <v>5</v>
      </c>
      <c r="M1032" s="87">
        <v>36526</v>
      </c>
      <c r="N1032" s="13">
        <v>45657</v>
      </c>
      <c r="O1032" s="7">
        <v>1</v>
      </c>
      <c r="P1032" s="14">
        <v>151.19999999999999</v>
      </c>
      <c r="Q1032" s="14">
        <v>232.87100000000001</v>
      </c>
      <c r="R1032" s="15">
        <v>0.17581645164407722</v>
      </c>
      <c r="S1032" s="7" t="s">
        <v>1083</v>
      </c>
      <c r="T1032" s="7" t="s">
        <v>2596</v>
      </c>
      <c r="U1032" s="16" t="s">
        <v>1084</v>
      </c>
      <c r="V1032" s="16" t="s">
        <v>997</v>
      </c>
      <c r="W1032" s="16" t="s">
        <v>170</v>
      </c>
      <c r="X1032" s="17">
        <v>1</v>
      </c>
      <c r="Y1032" s="84">
        <f t="shared" si="34"/>
        <v>73050</v>
      </c>
      <c r="Z1032" s="75">
        <f>IF(IFERROR(MATCH(E1032,CONV_CAISO_Gen_List!C:C,0),FALSE),1,0)</f>
        <v>0</v>
      </c>
      <c r="AA1032" s="86">
        <f t="shared" si="35"/>
        <v>232.87100000000001</v>
      </c>
    </row>
    <row r="1033" spans="2:27" x14ac:dyDescent="0.25">
      <c r="B1033" s="7">
        <v>1028</v>
      </c>
      <c r="C1033" s="7" t="s">
        <v>2730</v>
      </c>
      <c r="D1033" s="7" t="s">
        <v>2601</v>
      </c>
      <c r="E1033" s="7"/>
      <c r="F1033" s="7" t="s">
        <v>2731</v>
      </c>
      <c r="G1033" s="7" t="s">
        <v>34</v>
      </c>
      <c r="H1033" s="7"/>
      <c r="I1033" s="7"/>
      <c r="J1033" s="7" t="s">
        <v>216</v>
      </c>
      <c r="K1033" s="7"/>
      <c r="L1033" s="7" t="s">
        <v>5</v>
      </c>
      <c r="M1033" s="13">
        <v>38353</v>
      </c>
      <c r="N1033" s="13">
        <v>45657</v>
      </c>
      <c r="O1033" s="7">
        <v>1</v>
      </c>
      <c r="P1033" s="14">
        <v>0.10264050000000001</v>
      </c>
      <c r="Q1033" s="14">
        <v>0.42063182790909093</v>
      </c>
      <c r="R1033" s="15">
        <v>0.46782051873376074</v>
      </c>
      <c r="S1033" s="7" t="s">
        <v>2596</v>
      </c>
      <c r="T1033" s="7" t="s">
        <v>2596</v>
      </c>
      <c r="U1033" s="16" t="s">
        <v>2596</v>
      </c>
      <c r="V1033" s="16" t="s">
        <v>218</v>
      </c>
      <c r="W1033" s="16" t="s">
        <v>170</v>
      </c>
      <c r="X1033" s="17">
        <v>1</v>
      </c>
      <c r="Y1033" s="84">
        <f t="shared" si="34"/>
        <v>73050</v>
      </c>
      <c r="Z1033" s="75">
        <f>IF(IFERROR(MATCH(E1033,CONV_CAISO_Gen_List!C:C,0),FALSE),1,0)</f>
        <v>0</v>
      </c>
      <c r="AA1033" s="86">
        <f t="shared" si="35"/>
        <v>0.42063182790909093</v>
      </c>
    </row>
    <row r="1034" spans="2:27" x14ac:dyDescent="0.25">
      <c r="B1034" s="7">
        <v>1029</v>
      </c>
      <c r="C1034" s="7" t="s">
        <v>2730</v>
      </c>
      <c r="D1034" s="7" t="s">
        <v>2602</v>
      </c>
      <c r="E1034" s="7"/>
      <c r="F1034" s="7" t="s">
        <v>2731</v>
      </c>
      <c r="G1034" s="7" t="s">
        <v>34</v>
      </c>
      <c r="H1034" s="7"/>
      <c r="I1034" s="7"/>
      <c r="J1034" s="7" t="s">
        <v>216</v>
      </c>
      <c r="K1034" s="7"/>
      <c r="L1034" s="7" t="s">
        <v>5</v>
      </c>
      <c r="M1034" s="13">
        <v>38353</v>
      </c>
      <c r="N1034" s="13">
        <v>45657</v>
      </c>
      <c r="O1034" s="7">
        <v>1</v>
      </c>
      <c r="P1034" s="14">
        <v>2.775095E-2</v>
      </c>
      <c r="Q1034" s="14">
        <v>9.0622230545454555E-2</v>
      </c>
      <c r="R1034" s="15">
        <v>0.37278015660451391</v>
      </c>
      <c r="S1034" s="7" t="s">
        <v>2596</v>
      </c>
      <c r="T1034" s="7" t="s">
        <v>2596</v>
      </c>
      <c r="U1034" s="16" t="s">
        <v>2596</v>
      </c>
      <c r="V1034" s="16" t="s">
        <v>218</v>
      </c>
      <c r="W1034" s="16" t="s">
        <v>170</v>
      </c>
      <c r="X1034" s="17">
        <v>1</v>
      </c>
      <c r="Y1034" s="84">
        <f t="shared" si="34"/>
        <v>73050</v>
      </c>
      <c r="Z1034" s="75">
        <f>IF(IFERROR(MATCH(E1034,CONV_CAISO_Gen_List!C:C,0),FALSE),1,0)</f>
        <v>0</v>
      </c>
      <c r="AA1034" s="86">
        <f t="shared" si="35"/>
        <v>9.0622230545454555E-2</v>
      </c>
    </row>
    <row r="1035" spans="2:27" x14ac:dyDescent="0.25">
      <c r="B1035" s="7">
        <v>1030</v>
      </c>
      <c r="C1035" s="7" t="s">
        <v>2730</v>
      </c>
      <c r="D1035" s="7" t="s">
        <v>2603</v>
      </c>
      <c r="E1035" s="7" t="s">
        <v>2604</v>
      </c>
      <c r="F1035" s="7" t="s">
        <v>2731</v>
      </c>
      <c r="G1035" s="7" t="s">
        <v>34</v>
      </c>
      <c r="H1035" s="7"/>
      <c r="I1035" s="7"/>
      <c r="J1035" s="7" t="s">
        <v>216</v>
      </c>
      <c r="K1035" s="7"/>
      <c r="L1035" s="7" t="s">
        <v>5</v>
      </c>
      <c r="M1035" s="13">
        <v>38353</v>
      </c>
      <c r="N1035" s="13">
        <v>45657</v>
      </c>
      <c r="O1035" s="7">
        <v>1</v>
      </c>
      <c r="P1035" s="14">
        <v>2.6610499999999999E-3</v>
      </c>
      <c r="Q1035" s="14">
        <v>1.5501278402181819E-2</v>
      </c>
      <c r="R1035" s="15">
        <v>0.66498274328411333</v>
      </c>
      <c r="S1035" s="7" t="s">
        <v>39</v>
      </c>
      <c r="T1035" s="7" t="s">
        <v>2596</v>
      </c>
      <c r="U1035" s="16" t="s">
        <v>39</v>
      </c>
      <c r="V1035" s="16" t="s">
        <v>218</v>
      </c>
      <c r="W1035" s="16" t="s">
        <v>170</v>
      </c>
      <c r="X1035" s="17">
        <v>1</v>
      </c>
      <c r="Y1035" s="84">
        <f t="shared" si="34"/>
        <v>73050</v>
      </c>
      <c r="Z1035" s="75">
        <f>IF(IFERROR(MATCH(E1035,CONV_CAISO_Gen_List!C:C,0),FALSE),1,0)</f>
        <v>0</v>
      </c>
      <c r="AA1035" s="86">
        <f t="shared" si="35"/>
        <v>1.5501278402181819E-2</v>
      </c>
    </row>
    <row r="1036" spans="2:27" x14ac:dyDescent="0.25">
      <c r="B1036" s="7">
        <v>1031</v>
      </c>
      <c r="C1036" s="7" t="s">
        <v>2732</v>
      </c>
      <c r="D1036" s="7" t="s">
        <v>2733</v>
      </c>
      <c r="E1036" s="7" t="s">
        <v>2734</v>
      </c>
      <c r="F1036" s="7" t="s">
        <v>2731</v>
      </c>
      <c r="G1036" s="7" t="s">
        <v>34</v>
      </c>
      <c r="H1036" s="7"/>
      <c r="I1036" s="7"/>
      <c r="J1036" s="7" t="s">
        <v>997</v>
      </c>
      <c r="K1036" s="7"/>
      <c r="L1036" s="7" t="s">
        <v>5</v>
      </c>
      <c r="M1036" s="13">
        <v>41640</v>
      </c>
      <c r="N1036" s="13">
        <v>42004</v>
      </c>
      <c r="O1036" s="7">
        <v>1</v>
      </c>
      <c r="P1036" s="14">
        <v>61.5</v>
      </c>
      <c r="Q1036" s="14">
        <v>161.0429</v>
      </c>
      <c r="R1036" s="15">
        <v>0.29892508445632404</v>
      </c>
      <c r="S1036" s="7" t="s">
        <v>39</v>
      </c>
      <c r="T1036" s="7" t="s">
        <v>2596</v>
      </c>
      <c r="U1036" s="16" t="s">
        <v>39</v>
      </c>
      <c r="V1036" s="16" t="s">
        <v>997</v>
      </c>
      <c r="W1036" s="16" t="s">
        <v>170</v>
      </c>
      <c r="X1036" s="17">
        <v>1</v>
      </c>
      <c r="Y1036" s="84">
        <f t="shared" si="34"/>
        <v>73050</v>
      </c>
      <c r="Z1036" s="75">
        <f>IF(IFERROR(MATCH(E1036,CONV_CAISO_Gen_List!C:C,0),FALSE),1,0)</f>
        <v>1</v>
      </c>
      <c r="AA1036" s="86">
        <f t="shared" si="35"/>
        <v>161.0429</v>
      </c>
    </row>
    <row r="1037" spans="2:27" x14ac:dyDescent="0.25">
      <c r="B1037" s="7">
        <v>1032</v>
      </c>
      <c r="C1037" s="7" t="s">
        <v>2735</v>
      </c>
      <c r="D1037" s="7" t="s">
        <v>2736</v>
      </c>
      <c r="E1037" s="7"/>
      <c r="F1037" s="7" t="s">
        <v>2737</v>
      </c>
      <c r="G1037" s="7" t="s">
        <v>1080</v>
      </c>
      <c r="H1037" s="7"/>
      <c r="I1037" s="7"/>
      <c r="J1037" s="7" t="s">
        <v>37</v>
      </c>
      <c r="K1037" s="7"/>
      <c r="L1037" s="7" t="s">
        <v>5</v>
      </c>
      <c r="M1037" s="13">
        <v>41275</v>
      </c>
      <c r="N1037" s="13">
        <v>45291</v>
      </c>
      <c r="O1037" s="7">
        <v>1</v>
      </c>
      <c r="P1037" s="14">
        <v>26</v>
      </c>
      <c r="Q1037" s="14">
        <v>64.516499999999994</v>
      </c>
      <c r="R1037" s="15">
        <v>0.28326527924130662</v>
      </c>
      <c r="S1037" s="7" t="s">
        <v>1083</v>
      </c>
      <c r="T1037" s="7" t="s">
        <v>39</v>
      </c>
      <c r="U1037" s="16" t="s">
        <v>1084</v>
      </c>
      <c r="V1037" s="16" t="s">
        <v>40</v>
      </c>
      <c r="W1037" s="16" t="s">
        <v>170</v>
      </c>
      <c r="X1037" s="17">
        <v>1</v>
      </c>
      <c r="Y1037" s="84">
        <f t="shared" si="34"/>
        <v>73050</v>
      </c>
      <c r="Z1037" s="75">
        <f>IF(IFERROR(MATCH(E1037,CONV_CAISO_Gen_List!C:C,0),FALSE),1,0)</f>
        <v>0</v>
      </c>
      <c r="AA1037" s="86">
        <f t="shared" si="35"/>
        <v>64.516499999999994</v>
      </c>
    </row>
    <row r="1038" spans="2:27" x14ac:dyDescent="0.25">
      <c r="B1038" s="7">
        <v>1033</v>
      </c>
      <c r="C1038" s="7" t="s">
        <v>2738</v>
      </c>
      <c r="D1038" s="7" t="s">
        <v>2601</v>
      </c>
      <c r="E1038" s="7"/>
      <c r="F1038" s="7" t="s">
        <v>2739</v>
      </c>
      <c r="G1038" s="7" t="s">
        <v>34</v>
      </c>
      <c r="H1038" s="7"/>
      <c r="I1038" s="7"/>
      <c r="J1038" s="7" t="s">
        <v>216</v>
      </c>
      <c r="K1038" s="7"/>
      <c r="L1038" s="7" t="s">
        <v>5</v>
      </c>
      <c r="M1038" s="13">
        <v>38353</v>
      </c>
      <c r="N1038" s="13">
        <v>45657</v>
      </c>
      <c r="O1038" s="7">
        <v>1</v>
      </c>
      <c r="P1038" s="14">
        <v>8.6971049999999994E-2</v>
      </c>
      <c r="Q1038" s="14">
        <v>0.35641673351818176</v>
      </c>
      <c r="R1038" s="15">
        <v>0.46782051873376074</v>
      </c>
      <c r="S1038" s="7" t="s">
        <v>2596</v>
      </c>
      <c r="T1038" s="7" t="s">
        <v>39</v>
      </c>
      <c r="U1038" s="16" t="s">
        <v>2596</v>
      </c>
      <c r="V1038" s="16" t="s">
        <v>218</v>
      </c>
      <c r="W1038" s="16" t="s">
        <v>170</v>
      </c>
      <c r="X1038" s="17">
        <v>1</v>
      </c>
      <c r="Y1038" s="84">
        <f t="shared" si="34"/>
        <v>73050</v>
      </c>
      <c r="Z1038" s="75">
        <f>IF(IFERROR(MATCH(E1038,CONV_CAISO_Gen_List!C:C,0),FALSE),1,0)</f>
        <v>0</v>
      </c>
      <c r="AA1038" s="86">
        <f t="shared" si="35"/>
        <v>0.35641673351818176</v>
      </c>
    </row>
    <row r="1039" spans="2:27" x14ac:dyDescent="0.25">
      <c r="B1039" s="7">
        <v>1034</v>
      </c>
      <c r="C1039" s="7" t="s">
        <v>2738</v>
      </c>
      <c r="D1039" s="7" t="s">
        <v>2602</v>
      </c>
      <c r="E1039" s="7"/>
      <c r="F1039" s="7" t="s">
        <v>2739</v>
      </c>
      <c r="G1039" s="7" t="s">
        <v>34</v>
      </c>
      <c r="H1039" s="7"/>
      <c r="I1039" s="7"/>
      <c r="J1039" s="7" t="s">
        <v>216</v>
      </c>
      <c r="K1039" s="7"/>
      <c r="L1039" s="7" t="s">
        <v>5</v>
      </c>
      <c r="M1039" s="13">
        <v>38353</v>
      </c>
      <c r="N1039" s="13">
        <v>45657</v>
      </c>
      <c r="O1039" s="7">
        <v>1</v>
      </c>
      <c r="P1039" s="14">
        <v>2.3514394999999997E-2</v>
      </c>
      <c r="Q1039" s="14">
        <v>7.67875306909091E-2</v>
      </c>
      <c r="R1039" s="15">
        <v>0.37278015660451402</v>
      </c>
      <c r="S1039" s="7" t="s">
        <v>2596</v>
      </c>
      <c r="T1039" s="7" t="s">
        <v>39</v>
      </c>
      <c r="U1039" s="16" t="s">
        <v>2596</v>
      </c>
      <c r="V1039" s="16" t="s">
        <v>218</v>
      </c>
      <c r="W1039" s="16" t="s">
        <v>170</v>
      </c>
      <c r="X1039" s="17">
        <v>1</v>
      </c>
      <c r="Y1039" s="84">
        <f t="shared" si="34"/>
        <v>73050</v>
      </c>
      <c r="Z1039" s="75">
        <f>IF(IFERROR(MATCH(E1039,CONV_CAISO_Gen_List!C:C,0),FALSE),1,0)</f>
        <v>0</v>
      </c>
      <c r="AA1039" s="86">
        <f t="shared" si="35"/>
        <v>7.67875306909091E-2</v>
      </c>
    </row>
    <row r="1040" spans="2:27" x14ac:dyDescent="0.25">
      <c r="B1040" s="7">
        <v>1035</v>
      </c>
      <c r="C1040" s="7" t="s">
        <v>2738</v>
      </c>
      <c r="D1040" s="7" t="s">
        <v>2603</v>
      </c>
      <c r="E1040" s="7" t="s">
        <v>2604</v>
      </c>
      <c r="F1040" s="7" t="s">
        <v>2739</v>
      </c>
      <c r="G1040" s="7" t="s">
        <v>34</v>
      </c>
      <c r="H1040" s="7"/>
      <c r="I1040" s="7"/>
      <c r="J1040" s="7" t="s">
        <v>216</v>
      </c>
      <c r="K1040" s="7"/>
      <c r="L1040" s="7" t="s">
        <v>5</v>
      </c>
      <c r="M1040" s="13">
        <v>38353</v>
      </c>
      <c r="N1040" s="13">
        <v>45657</v>
      </c>
      <c r="O1040" s="7">
        <v>1</v>
      </c>
      <c r="P1040" s="14">
        <v>2.2548049999999999E-3</v>
      </c>
      <c r="Q1040" s="14">
        <v>1.3134800190763636E-2</v>
      </c>
      <c r="R1040" s="15">
        <v>0.66498274328411311</v>
      </c>
      <c r="S1040" s="7" t="s">
        <v>39</v>
      </c>
      <c r="T1040" s="7" t="s">
        <v>39</v>
      </c>
      <c r="U1040" s="16" t="s">
        <v>39</v>
      </c>
      <c r="V1040" s="16" t="s">
        <v>218</v>
      </c>
      <c r="W1040" s="16" t="s">
        <v>170</v>
      </c>
      <c r="X1040" s="17">
        <v>1</v>
      </c>
      <c r="Y1040" s="84">
        <f t="shared" si="34"/>
        <v>73050</v>
      </c>
      <c r="Z1040" s="75">
        <f>IF(IFERROR(MATCH(E1040,CONV_CAISO_Gen_List!C:C,0),FALSE),1,0)</f>
        <v>0</v>
      </c>
      <c r="AA1040" s="86">
        <f t="shared" si="35"/>
        <v>1.3134800190763636E-2</v>
      </c>
    </row>
    <row r="1041" spans="2:27" x14ac:dyDescent="0.25">
      <c r="B1041" s="7">
        <v>1036</v>
      </c>
      <c r="C1041" s="7" t="s">
        <v>2740</v>
      </c>
      <c r="D1041" s="7" t="s">
        <v>2616</v>
      </c>
      <c r="E1041" s="7" t="s">
        <v>2617</v>
      </c>
      <c r="F1041" s="7" t="s">
        <v>2741</v>
      </c>
      <c r="G1041" s="7" t="s">
        <v>34</v>
      </c>
      <c r="H1041" s="7"/>
      <c r="I1041" s="7"/>
      <c r="J1041" s="7" t="s">
        <v>196</v>
      </c>
      <c r="K1041" s="7"/>
      <c r="L1041" s="7" t="s">
        <v>5</v>
      </c>
      <c r="M1041" s="13">
        <v>30317</v>
      </c>
      <c r="N1041" s="13">
        <v>73050</v>
      </c>
      <c r="O1041" s="7">
        <v>1</v>
      </c>
      <c r="P1041" s="14">
        <v>0.187</v>
      </c>
      <c r="Q1041" s="14">
        <v>1.5337921333333335</v>
      </c>
      <c r="R1041" s="15">
        <v>0.93631243946312448</v>
      </c>
      <c r="S1041" s="7" t="s">
        <v>39</v>
      </c>
      <c r="T1041" s="7" t="s">
        <v>39</v>
      </c>
      <c r="U1041" s="16" t="s">
        <v>39</v>
      </c>
      <c r="V1041" s="16" t="s">
        <v>196</v>
      </c>
      <c r="W1041" s="16" t="s">
        <v>170</v>
      </c>
      <c r="X1041" s="17">
        <v>1</v>
      </c>
      <c r="Y1041" s="84">
        <f t="shared" si="34"/>
        <v>73050</v>
      </c>
      <c r="Z1041" s="75">
        <f>IF(IFERROR(MATCH(E1041,CONV_CAISO_Gen_List!C:C,0),FALSE),1,0)</f>
        <v>1</v>
      </c>
      <c r="AA1041" s="86">
        <f t="shared" si="35"/>
        <v>1.5337921333333335</v>
      </c>
    </row>
    <row r="1042" spans="2:27" x14ac:dyDescent="0.25">
      <c r="B1042" s="7">
        <v>1037</v>
      </c>
      <c r="C1042" s="7" t="s">
        <v>2742</v>
      </c>
      <c r="D1042" s="7" t="s">
        <v>2619</v>
      </c>
      <c r="E1042" s="7" t="s">
        <v>2620</v>
      </c>
      <c r="F1042" s="7" t="s">
        <v>2741</v>
      </c>
      <c r="G1042" s="7" t="s">
        <v>34</v>
      </c>
      <c r="H1042" s="7"/>
      <c r="I1042" s="7"/>
      <c r="J1042" s="7" t="s">
        <v>196</v>
      </c>
      <c r="K1042" s="7"/>
      <c r="L1042" s="7" t="s">
        <v>5</v>
      </c>
      <c r="M1042" s="13">
        <v>31048</v>
      </c>
      <c r="N1042" s="13">
        <v>73050</v>
      </c>
      <c r="O1042" s="7">
        <v>1</v>
      </c>
      <c r="P1042" s="14">
        <v>0.187</v>
      </c>
      <c r="Q1042" s="14">
        <v>1.3913286200000001</v>
      </c>
      <c r="R1042" s="15">
        <v>0.84934474885844757</v>
      </c>
      <c r="S1042" s="7" t="s">
        <v>39</v>
      </c>
      <c r="T1042" s="7" t="s">
        <v>39</v>
      </c>
      <c r="U1042" s="16" t="s">
        <v>39</v>
      </c>
      <c r="V1042" s="16" t="s">
        <v>196</v>
      </c>
      <c r="W1042" s="16" t="s">
        <v>170</v>
      </c>
      <c r="X1042" s="17">
        <v>1</v>
      </c>
      <c r="Y1042" s="84">
        <f t="shared" si="34"/>
        <v>73050</v>
      </c>
      <c r="Z1042" s="75">
        <f>IF(IFERROR(MATCH(E1042,CONV_CAISO_Gen_List!C:C,0),FALSE),1,0)</f>
        <v>1</v>
      </c>
      <c r="AA1042" s="86">
        <f t="shared" si="35"/>
        <v>1.3913286200000001</v>
      </c>
    </row>
    <row r="1043" spans="2:27" x14ac:dyDescent="0.25">
      <c r="B1043" s="7">
        <v>1038</v>
      </c>
      <c r="C1043" s="7" t="s">
        <v>2743</v>
      </c>
      <c r="D1043" s="7" t="s">
        <v>2601</v>
      </c>
      <c r="E1043" s="7"/>
      <c r="F1043" s="7" t="s">
        <v>2741</v>
      </c>
      <c r="G1043" s="7" t="s">
        <v>34</v>
      </c>
      <c r="H1043" s="7"/>
      <c r="I1043" s="7"/>
      <c r="J1043" s="7" t="s">
        <v>216</v>
      </c>
      <c r="K1043" s="7"/>
      <c r="L1043" s="7" t="s">
        <v>5</v>
      </c>
      <c r="M1043" s="13">
        <v>38353</v>
      </c>
      <c r="N1043" s="13">
        <v>45657</v>
      </c>
      <c r="O1043" s="7">
        <v>1</v>
      </c>
      <c r="P1043" s="14">
        <v>8.3699999999999997E-2</v>
      </c>
      <c r="Q1043" s="14">
        <v>0.34301161818181819</v>
      </c>
      <c r="R1043" s="15">
        <v>0.46782051873376079</v>
      </c>
      <c r="S1043" s="7" t="s">
        <v>2596</v>
      </c>
      <c r="T1043" s="7" t="s">
        <v>39</v>
      </c>
      <c r="U1043" s="16" t="s">
        <v>2596</v>
      </c>
      <c r="V1043" s="16" t="s">
        <v>218</v>
      </c>
      <c r="W1043" s="16" t="s">
        <v>170</v>
      </c>
      <c r="X1043" s="17">
        <v>1</v>
      </c>
      <c r="Y1043" s="84">
        <f t="shared" si="34"/>
        <v>73050</v>
      </c>
      <c r="Z1043" s="75">
        <f>IF(IFERROR(MATCH(E1043,CONV_CAISO_Gen_List!C:C,0),FALSE),1,0)</f>
        <v>0</v>
      </c>
      <c r="AA1043" s="86">
        <f t="shared" si="35"/>
        <v>0.34301161818181819</v>
      </c>
    </row>
    <row r="1044" spans="2:27" x14ac:dyDescent="0.25">
      <c r="B1044" s="7">
        <v>1039</v>
      </c>
      <c r="C1044" s="7" t="s">
        <v>2743</v>
      </c>
      <c r="D1044" s="7" t="s">
        <v>2602</v>
      </c>
      <c r="E1044" s="7"/>
      <c r="F1044" s="7" t="s">
        <v>2741</v>
      </c>
      <c r="G1044" s="7" t="s">
        <v>34</v>
      </c>
      <c r="H1044" s="7"/>
      <c r="I1044" s="7"/>
      <c r="J1044" s="7" t="s">
        <v>216</v>
      </c>
      <c r="K1044" s="7"/>
      <c r="L1044" s="7" t="s">
        <v>5</v>
      </c>
      <c r="M1044" s="13">
        <v>38353</v>
      </c>
      <c r="N1044" s="13">
        <v>45657</v>
      </c>
      <c r="O1044" s="7">
        <v>1</v>
      </c>
      <c r="P1044" s="14">
        <v>2.2629999999999997E-2</v>
      </c>
      <c r="Q1044" s="14">
        <v>7.3899490909090912E-2</v>
      </c>
      <c r="R1044" s="15">
        <v>0.37278015660451397</v>
      </c>
      <c r="S1044" s="7" t="s">
        <v>2596</v>
      </c>
      <c r="T1044" s="7" t="s">
        <v>39</v>
      </c>
      <c r="U1044" s="16" t="s">
        <v>2596</v>
      </c>
      <c r="V1044" s="16" t="s">
        <v>218</v>
      </c>
      <c r="W1044" s="16" t="s">
        <v>170</v>
      </c>
      <c r="X1044" s="17">
        <v>1</v>
      </c>
      <c r="Y1044" s="84">
        <f t="shared" si="34"/>
        <v>73050</v>
      </c>
      <c r="Z1044" s="75">
        <f>IF(IFERROR(MATCH(E1044,CONV_CAISO_Gen_List!C:C,0),FALSE),1,0)</f>
        <v>0</v>
      </c>
      <c r="AA1044" s="86">
        <f t="shared" si="35"/>
        <v>7.3899490909090912E-2</v>
      </c>
    </row>
    <row r="1045" spans="2:27" x14ac:dyDescent="0.25">
      <c r="B1045" s="7">
        <v>1040</v>
      </c>
      <c r="C1045" s="7" t="s">
        <v>2743</v>
      </c>
      <c r="D1045" s="7" t="s">
        <v>2603</v>
      </c>
      <c r="E1045" s="7" t="s">
        <v>2604</v>
      </c>
      <c r="F1045" s="7" t="s">
        <v>2741</v>
      </c>
      <c r="G1045" s="7" t="s">
        <v>34</v>
      </c>
      <c r="H1045" s="7"/>
      <c r="I1045" s="7"/>
      <c r="J1045" s="7" t="s">
        <v>216</v>
      </c>
      <c r="K1045" s="7"/>
      <c r="L1045" s="7" t="s">
        <v>5</v>
      </c>
      <c r="M1045" s="13">
        <v>38353</v>
      </c>
      <c r="N1045" s="13">
        <v>45657</v>
      </c>
      <c r="O1045" s="7">
        <v>1</v>
      </c>
      <c r="P1045" s="14">
        <v>2.1699999999999996E-3</v>
      </c>
      <c r="Q1045" s="14">
        <v>1.2640789963636363E-2</v>
      </c>
      <c r="R1045" s="15">
        <v>0.66498274328411322</v>
      </c>
      <c r="S1045" s="7" t="s">
        <v>39</v>
      </c>
      <c r="T1045" s="7" t="s">
        <v>39</v>
      </c>
      <c r="U1045" s="16" t="s">
        <v>39</v>
      </c>
      <c r="V1045" s="16" t="s">
        <v>218</v>
      </c>
      <c r="W1045" s="16" t="s">
        <v>170</v>
      </c>
      <c r="X1045" s="17">
        <v>1</v>
      </c>
      <c r="Y1045" s="84">
        <f t="shared" si="34"/>
        <v>73050</v>
      </c>
      <c r="Z1045" s="75">
        <f>IF(IFERROR(MATCH(E1045,CONV_CAISO_Gen_List!C:C,0),FALSE),1,0)</f>
        <v>0</v>
      </c>
      <c r="AA1045" s="86">
        <f t="shared" si="35"/>
        <v>1.2640789963636363E-2</v>
      </c>
    </row>
    <row r="1046" spans="2:27" x14ac:dyDescent="0.25">
      <c r="B1046" s="7">
        <v>1041</v>
      </c>
      <c r="C1046" s="7" t="s">
        <v>2744</v>
      </c>
      <c r="D1046" s="7" t="s">
        <v>2745</v>
      </c>
      <c r="E1046" s="7" t="s">
        <v>2746</v>
      </c>
      <c r="F1046" s="7" t="s">
        <v>2741</v>
      </c>
      <c r="G1046" s="7" t="s">
        <v>34</v>
      </c>
      <c r="H1046" s="7"/>
      <c r="I1046" s="7"/>
      <c r="J1046" s="7" t="s">
        <v>619</v>
      </c>
      <c r="K1046" s="7"/>
      <c r="L1046" s="7" t="s">
        <v>5</v>
      </c>
      <c r="M1046" s="13">
        <v>41334</v>
      </c>
      <c r="N1046" s="13">
        <v>50464</v>
      </c>
      <c r="O1046" s="7">
        <v>1</v>
      </c>
      <c r="P1046" s="14">
        <v>2.5</v>
      </c>
      <c r="Q1046" s="14">
        <v>4.843</v>
      </c>
      <c r="R1046" s="15">
        <v>0.22114155251141554</v>
      </c>
      <c r="S1046" s="7" t="s">
        <v>39</v>
      </c>
      <c r="T1046" s="7" t="s">
        <v>39</v>
      </c>
      <c r="U1046" s="16" t="s">
        <v>39</v>
      </c>
      <c r="V1046" s="16" t="s">
        <v>621</v>
      </c>
      <c r="W1046" s="16" t="s">
        <v>170</v>
      </c>
      <c r="X1046" s="17">
        <v>1</v>
      </c>
      <c r="Y1046" s="84">
        <f t="shared" si="34"/>
        <v>73050</v>
      </c>
      <c r="Z1046" s="75">
        <f>IF(IFERROR(MATCH(E1046,CONV_CAISO_Gen_List!C:C,0),FALSE),1,0)</f>
        <v>1</v>
      </c>
      <c r="AA1046" s="86">
        <f t="shared" si="35"/>
        <v>4.843</v>
      </c>
    </row>
    <row r="1047" spans="2:27" x14ac:dyDescent="0.25">
      <c r="B1047" s="7">
        <v>1042</v>
      </c>
      <c r="C1047" s="7" t="s">
        <v>2744</v>
      </c>
      <c r="D1047" s="7" t="s">
        <v>2747</v>
      </c>
      <c r="E1047" s="7" t="s">
        <v>2746</v>
      </c>
      <c r="F1047" s="7" t="s">
        <v>2741</v>
      </c>
      <c r="G1047" s="7" t="s">
        <v>34</v>
      </c>
      <c r="H1047" s="7"/>
      <c r="I1047" s="7"/>
      <c r="J1047" s="7" t="s">
        <v>619</v>
      </c>
      <c r="K1047" s="7"/>
      <c r="L1047" s="7" t="s">
        <v>5</v>
      </c>
      <c r="M1047" s="13">
        <v>41334</v>
      </c>
      <c r="N1047" s="13">
        <v>50464</v>
      </c>
      <c r="O1047" s="7">
        <v>1</v>
      </c>
      <c r="P1047" s="14">
        <v>1</v>
      </c>
      <c r="Q1047" s="14">
        <v>2.0205000000000002</v>
      </c>
      <c r="R1047" s="15">
        <v>0.23065068493150687</v>
      </c>
      <c r="S1047" s="7" t="s">
        <v>39</v>
      </c>
      <c r="T1047" s="7" t="s">
        <v>39</v>
      </c>
      <c r="U1047" s="16" t="s">
        <v>39</v>
      </c>
      <c r="V1047" s="16" t="s">
        <v>621</v>
      </c>
      <c r="W1047" s="16" t="s">
        <v>170</v>
      </c>
      <c r="X1047" s="17">
        <v>1</v>
      </c>
      <c r="Y1047" s="84">
        <f t="shared" si="34"/>
        <v>73050</v>
      </c>
      <c r="Z1047" s="75">
        <f>IF(IFERROR(MATCH(E1047,CONV_CAISO_Gen_List!C:C,0),FALSE),1,0)</f>
        <v>1</v>
      </c>
      <c r="AA1047" s="86">
        <f t="shared" si="35"/>
        <v>2.0205000000000002</v>
      </c>
    </row>
    <row r="1048" spans="2:27" x14ac:dyDescent="0.25">
      <c r="B1048" s="7">
        <v>1043</v>
      </c>
      <c r="C1048" s="7" t="s">
        <v>2748</v>
      </c>
      <c r="D1048" s="7" t="s">
        <v>2749</v>
      </c>
      <c r="E1048" s="7"/>
      <c r="F1048" s="7" t="s">
        <v>2750</v>
      </c>
      <c r="G1048" s="7" t="s">
        <v>34</v>
      </c>
      <c r="H1048" s="7"/>
      <c r="I1048" s="7"/>
      <c r="J1048" s="7" t="s">
        <v>37</v>
      </c>
      <c r="K1048" s="7" t="s">
        <v>2649</v>
      </c>
      <c r="L1048" s="7" t="s">
        <v>5</v>
      </c>
      <c r="M1048" s="13">
        <v>34516</v>
      </c>
      <c r="N1048" s="13">
        <v>73050</v>
      </c>
      <c r="O1048" s="7">
        <v>1</v>
      </c>
      <c r="P1048" s="14">
        <v>0</v>
      </c>
      <c r="Q1048" s="14">
        <v>66.419210377202248</v>
      </c>
      <c r="R1048" s="15">
        <v>0</v>
      </c>
      <c r="S1048" s="7" t="s">
        <v>2650</v>
      </c>
      <c r="T1048" s="7" t="s">
        <v>39</v>
      </c>
      <c r="U1048" s="16" t="s">
        <v>2651</v>
      </c>
      <c r="V1048" s="16" t="s">
        <v>1059</v>
      </c>
      <c r="W1048" s="16" t="s">
        <v>170</v>
      </c>
      <c r="X1048" s="17">
        <v>1</v>
      </c>
      <c r="Y1048" s="84">
        <f t="shared" si="34"/>
        <v>73050</v>
      </c>
      <c r="Z1048" s="75">
        <f>IF(IFERROR(MATCH(E1048,CONV_CAISO_Gen_List!C:C,0),FALSE),1,0)</f>
        <v>0</v>
      </c>
      <c r="AA1048" s="86">
        <f t="shared" si="35"/>
        <v>66.419210377202248</v>
      </c>
    </row>
    <row r="1049" spans="2:27" x14ac:dyDescent="0.25">
      <c r="B1049" s="7">
        <v>1044</v>
      </c>
      <c r="C1049" s="7" t="s">
        <v>2751</v>
      </c>
      <c r="D1049" s="7" t="s">
        <v>2661</v>
      </c>
      <c r="E1049" s="7"/>
      <c r="F1049" s="7" t="s">
        <v>2750</v>
      </c>
      <c r="G1049" s="7" t="s">
        <v>1080</v>
      </c>
      <c r="H1049" s="7"/>
      <c r="I1049" s="7"/>
      <c r="J1049" s="7" t="s">
        <v>216</v>
      </c>
      <c r="K1049" s="7"/>
      <c r="L1049" s="7" t="s">
        <v>5</v>
      </c>
      <c r="M1049" s="13">
        <v>40179</v>
      </c>
      <c r="N1049" s="13">
        <v>73050</v>
      </c>
      <c r="O1049" s="7">
        <v>1</v>
      </c>
      <c r="P1049" s="14">
        <v>28.734000000000002</v>
      </c>
      <c r="Q1049" s="14">
        <v>23.941800000000001</v>
      </c>
      <c r="R1049" s="15">
        <v>9.511666290042535E-2</v>
      </c>
      <c r="S1049" s="7" t="s">
        <v>1083</v>
      </c>
      <c r="T1049" s="7" t="s">
        <v>39</v>
      </c>
      <c r="U1049" s="16" t="s">
        <v>1084</v>
      </c>
      <c r="V1049" s="16" t="s">
        <v>218</v>
      </c>
      <c r="W1049" s="16" t="s">
        <v>170</v>
      </c>
      <c r="X1049" s="17">
        <v>1</v>
      </c>
      <c r="Y1049" s="84">
        <f t="shared" si="34"/>
        <v>73050</v>
      </c>
      <c r="Z1049" s="75">
        <f>IF(IFERROR(MATCH(E1049,CONV_CAISO_Gen_List!C:C,0),FALSE),1,0)</f>
        <v>0</v>
      </c>
      <c r="AA1049" s="86">
        <f t="shared" si="35"/>
        <v>23.941800000000001</v>
      </c>
    </row>
    <row r="1050" spans="2:27" x14ac:dyDescent="0.25">
      <c r="B1050" s="7">
        <v>1045</v>
      </c>
      <c r="C1050" s="7" t="s">
        <v>2752</v>
      </c>
      <c r="D1050" s="7" t="s">
        <v>2569</v>
      </c>
      <c r="E1050" s="7" t="s">
        <v>2570</v>
      </c>
      <c r="F1050" s="7" t="s">
        <v>2750</v>
      </c>
      <c r="G1050" s="7" t="s">
        <v>34</v>
      </c>
      <c r="H1050" s="7"/>
      <c r="I1050" s="7"/>
      <c r="J1050" s="7" t="s">
        <v>997</v>
      </c>
      <c r="K1050" s="7"/>
      <c r="L1050" s="7" t="s">
        <v>5</v>
      </c>
      <c r="M1050" s="13">
        <v>37865</v>
      </c>
      <c r="N1050" s="13">
        <v>47118</v>
      </c>
      <c r="O1050" s="7">
        <v>1</v>
      </c>
      <c r="P1050" s="14">
        <v>8.9909999999999997</v>
      </c>
      <c r="Q1050" s="14">
        <v>18.282768375</v>
      </c>
      <c r="R1050" s="15">
        <v>0.23212924206550542</v>
      </c>
      <c r="S1050" s="7" t="s">
        <v>39</v>
      </c>
      <c r="T1050" s="7" t="s">
        <v>39</v>
      </c>
      <c r="U1050" s="16" t="s">
        <v>39</v>
      </c>
      <c r="V1050" s="16" t="s">
        <v>997</v>
      </c>
      <c r="W1050" s="16" t="s">
        <v>170</v>
      </c>
      <c r="X1050" s="17">
        <v>1</v>
      </c>
      <c r="Y1050" s="84">
        <f t="shared" si="34"/>
        <v>73050</v>
      </c>
      <c r="Z1050" s="75">
        <f>IF(IFERROR(MATCH(E1050,CONV_CAISO_Gen_List!C:C,0),FALSE),1,0)</f>
        <v>1</v>
      </c>
      <c r="AA1050" s="86">
        <f t="shared" si="35"/>
        <v>18.282768375</v>
      </c>
    </row>
    <row r="1051" spans="2:27" x14ac:dyDescent="0.25">
      <c r="B1051" s="7">
        <v>1046</v>
      </c>
      <c r="C1051" s="7" t="s">
        <v>2753</v>
      </c>
      <c r="D1051" s="7" t="s">
        <v>2624</v>
      </c>
      <c r="E1051" s="7"/>
      <c r="F1051" s="7" t="s">
        <v>2750</v>
      </c>
      <c r="G1051" s="7" t="s">
        <v>2625</v>
      </c>
      <c r="H1051" s="7"/>
      <c r="I1051" s="7"/>
      <c r="J1051" s="7" t="s">
        <v>997</v>
      </c>
      <c r="K1051" s="7"/>
      <c r="L1051" s="7" t="s">
        <v>5</v>
      </c>
      <c r="M1051" s="13">
        <v>38996</v>
      </c>
      <c r="N1051" s="13">
        <v>44742</v>
      </c>
      <c r="O1051" s="7">
        <v>1</v>
      </c>
      <c r="P1051" s="14">
        <v>9.7687709930238569</v>
      </c>
      <c r="Q1051" s="14">
        <v>16.76990245324394</v>
      </c>
      <c r="R1051" s="15">
        <v>0.19596860521518056</v>
      </c>
      <c r="S1051" s="7" t="s">
        <v>2160</v>
      </c>
      <c r="T1051" s="7" t="s">
        <v>39</v>
      </c>
      <c r="U1051" s="16" t="s">
        <v>1084</v>
      </c>
      <c r="V1051" s="16" t="s">
        <v>997</v>
      </c>
      <c r="W1051" s="16" t="s">
        <v>170</v>
      </c>
      <c r="X1051" s="17">
        <v>1</v>
      </c>
      <c r="Y1051" s="84">
        <f t="shared" si="34"/>
        <v>73050</v>
      </c>
      <c r="Z1051" s="75">
        <f>IF(IFERROR(MATCH(E1051,CONV_CAISO_Gen_List!C:C,0),FALSE),1,0)</f>
        <v>0</v>
      </c>
      <c r="AA1051" s="86">
        <f t="shared" si="35"/>
        <v>16.76990245324394</v>
      </c>
    </row>
    <row r="1052" spans="2:27" x14ac:dyDescent="0.25">
      <c r="B1052" s="7">
        <v>1047</v>
      </c>
      <c r="C1052" s="7" t="s">
        <v>2754</v>
      </c>
      <c r="D1052" s="7" t="s">
        <v>2658</v>
      </c>
      <c r="E1052" s="7"/>
      <c r="F1052" s="7" t="s">
        <v>2750</v>
      </c>
      <c r="G1052" s="7" t="s">
        <v>1091</v>
      </c>
      <c r="H1052" s="7"/>
      <c r="I1052" s="7"/>
      <c r="J1052" s="7" t="s">
        <v>997</v>
      </c>
      <c r="K1052" s="7"/>
      <c r="L1052" s="7" t="s">
        <v>5</v>
      </c>
      <c r="M1052" s="13">
        <v>39814</v>
      </c>
      <c r="N1052" s="13">
        <v>46752</v>
      </c>
      <c r="O1052" s="7">
        <v>1</v>
      </c>
      <c r="P1052" s="14">
        <v>19.740000000000002</v>
      </c>
      <c r="Q1052" s="14">
        <v>50.250466666666675</v>
      </c>
      <c r="R1052" s="15">
        <v>0.29059547326816348</v>
      </c>
      <c r="S1052" s="7" t="s">
        <v>1083</v>
      </c>
      <c r="T1052" s="7" t="s">
        <v>39</v>
      </c>
      <c r="U1052" s="16" t="s">
        <v>1084</v>
      </c>
      <c r="V1052" s="16" t="s">
        <v>997</v>
      </c>
      <c r="W1052" s="16" t="s">
        <v>170</v>
      </c>
      <c r="X1052" s="17">
        <v>1</v>
      </c>
      <c r="Y1052" s="84">
        <f t="shared" si="34"/>
        <v>73050</v>
      </c>
      <c r="Z1052" s="75">
        <f>IF(IFERROR(MATCH(E1052,CONV_CAISO_Gen_List!C:C,0),FALSE),1,0)</f>
        <v>0</v>
      </c>
      <c r="AA1052" s="86">
        <f t="shared" si="35"/>
        <v>50.250466666666675</v>
      </c>
    </row>
    <row r="1053" spans="2:27" x14ac:dyDescent="0.25">
      <c r="B1053" s="7">
        <v>1048</v>
      </c>
      <c r="C1053" s="7" t="s">
        <v>2755</v>
      </c>
      <c r="D1053" s="7" t="s">
        <v>2627</v>
      </c>
      <c r="E1053" s="7" t="s">
        <v>1170</v>
      </c>
      <c r="F1053" s="7" t="s">
        <v>2750</v>
      </c>
      <c r="G1053" s="7" t="s">
        <v>34</v>
      </c>
      <c r="H1053" s="7"/>
      <c r="I1053" s="7"/>
      <c r="J1053" s="7" t="s">
        <v>196</v>
      </c>
      <c r="K1053" s="7"/>
      <c r="L1053" s="7" t="s">
        <v>5</v>
      </c>
      <c r="M1053" s="13">
        <v>38742</v>
      </c>
      <c r="N1053" s="13">
        <v>48213</v>
      </c>
      <c r="O1053" s="7">
        <v>1</v>
      </c>
      <c r="P1053" s="14">
        <v>9.5250000000000004</v>
      </c>
      <c r="Q1053" s="14">
        <v>48.179234749999999</v>
      </c>
      <c r="R1053" s="15">
        <v>0.57741865015160765</v>
      </c>
      <c r="S1053" s="7" t="s">
        <v>39</v>
      </c>
      <c r="T1053" s="7" t="s">
        <v>39</v>
      </c>
      <c r="U1053" s="16" t="s">
        <v>39</v>
      </c>
      <c r="V1053" s="16" t="s">
        <v>196</v>
      </c>
      <c r="W1053" s="16" t="s">
        <v>170</v>
      </c>
      <c r="X1053" s="17">
        <v>1</v>
      </c>
      <c r="Y1053" s="84">
        <f t="shared" si="34"/>
        <v>73050</v>
      </c>
      <c r="Z1053" s="75">
        <f>IF(IFERROR(MATCH(E1053,CONV_CAISO_Gen_List!C:C,0),FALSE),1,0)</f>
        <v>0</v>
      </c>
      <c r="AA1053" s="86">
        <f t="shared" si="35"/>
        <v>48.179234749999999</v>
      </c>
    </row>
    <row r="1054" spans="2:27" x14ac:dyDescent="0.25">
      <c r="B1054" s="7">
        <v>1049</v>
      </c>
      <c r="C1054" s="7" t="s">
        <v>2756</v>
      </c>
      <c r="D1054" s="7" t="s">
        <v>2616</v>
      </c>
      <c r="E1054" s="7" t="s">
        <v>2617</v>
      </c>
      <c r="F1054" s="7" t="s">
        <v>2757</v>
      </c>
      <c r="G1054" s="7" t="s">
        <v>34</v>
      </c>
      <c r="H1054" s="7"/>
      <c r="I1054" s="7"/>
      <c r="J1054" s="7" t="s">
        <v>196</v>
      </c>
      <c r="K1054" s="7"/>
      <c r="L1054" s="7" t="s">
        <v>5</v>
      </c>
      <c r="M1054" s="13">
        <v>30317</v>
      </c>
      <c r="N1054" s="13">
        <v>73050</v>
      </c>
      <c r="O1054" s="7">
        <v>1</v>
      </c>
      <c r="P1054" s="14">
        <v>1.7875000000000001</v>
      </c>
      <c r="Q1054" s="14">
        <v>14.661248333333335</v>
      </c>
      <c r="R1054" s="15">
        <v>0.93631243946312448</v>
      </c>
      <c r="S1054" s="7" t="s">
        <v>39</v>
      </c>
      <c r="T1054" s="7" t="s">
        <v>39</v>
      </c>
      <c r="U1054" s="16" t="s">
        <v>39</v>
      </c>
      <c r="V1054" s="16" t="s">
        <v>196</v>
      </c>
      <c r="W1054" s="16" t="s">
        <v>170</v>
      </c>
      <c r="X1054" s="17">
        <v>1</v>
      </c>
      <c r="Y1054" s="84">
        <f t="shared" si="34"/>
        <v>73050</v>
      </c>
      <c r="Z1054" s="75">
        <f>IF(IFERROR(MATCH(E1054,CONV_CAISO_Gen_List!C:C,0),FALSE),1,0)</f>
        <v>1</v>
      </c>
      <c r="AA1054" s="86">
        <f t="shared" si="35"/>
        <v>14.661248333333335</v>
      </c>
    </row>
    <row r="1055" spans="2:27" x14ac:dyDescent="0.25">
      <c r="B1055" s="7">
        <v>1050</v>
      </c>
      <c r="C1055" s="7" t="s">
        <v>2758</v>
      </c>
      <c r="D1055" s="7" t="s">
        <v>2619</v>
      </c>
      <c r="E1055" s="7" t="s">
        <v>2620</v>
      </c>
      <c r="F1055" s="7" t="s">
        <v>2757</v>
      </c>
      <c r="G1055" s="7" t="s">
        <v>34</v>
      </c>
      <c r="H1055" s="7"/>
      <c r="I1055" s="7"/>
      <c r="J1055" s="7" t="s">
        <v>196</v>
      </c>
      <c r="K1055" s="7"/>
      <c r="L1055" s="7" t="s">
        <v>5</v>
      </c>
      <c r="M1055" s="13">
        <v>31168</v>
      </c>
      <c r="N1055" s="13">
        <v>73050</v>
      </c>
      <c r="O1055" s="7">
        <v>1</v>
      </c>
      <c r="P1055" s="14">
        <v>1.7875000000000001</v>
      </c>
      <c r="Q1055" s="14">
        <v>13.299464750000002</v>
      </c>
      <c r="R1055" s="15">
        <v>0.84934474885844757</v>
      </c>
      <c r="S1055" s="7" t="s">
        <v>39</v>
      </c>
      <c r="T1055" s="7" t="s">
        <v>39</v>
      </c>
      <c r="U1055" s="16" t="s">
        <v>39</v>
      </c>
      <c r="V1055" s="16" t="s">
        <v>196</v>
      </c>
      <c r="W1055" s="16" t="s">
        <v>170</v>
      </c>
      <c r="X1055" s="17">
        <v>1</v>
      </c>
      <c r="Y1055" s="84">
        <f t="shared" si="34"/>
        <v>73050</v>
      </c>
      <c r="Z1055" s="75">
        <f>IF(IFERROR(MATCH(E1055,CONV_CAISO_Gen_List!C:C,0),FALSE),1,0)</f>
        <v>1</v>
      </c>
      <c r="AA1055" s="86">
        <f t="shared" si="35"/>
        <v>13.299464750000002</v>
      </c>
    </row>
    <row r="1056" spans="2:27" x14ac:dyDescent="0.25">
      <c r="B1056" s="7">
        <v>1051</v>
      </c>
      <c r="C1056" s="7" t="s">
        <v>2759</v>
      </c>
      <c r="D1056" s="7" t="s">
        <v>2588</v>
      </c>
      <c r="E1056" s="7" t="s">
        <v>2589</v>
      </c>
      <c r="F1056" s="7" t="s">
        <v>2757</v>
      </c>
      <c r="G1056" s="7" t="s">
        <v>34</v>
      </c>
      <c r="H1056" s="7"/>
      <c r="I1056" s="7"/>
      <c r="J1056" s="7" t="s">
        <v>216</v>
      </c>
      <c r="K1056" s="7"/>
      <c r="L1056" s="7" t="s">
        <v>5</v>
      </c>
      <c r="M1056" s="13">
        <v>32842</v>
      </c>
      <c r="N1056" s="13">
        <v>73050</v>
      </c>
      <c r="O1056" s="7">
        <v>1</v>
      </c>
      <c r="P1056" s="14">
        <v>9.06E-2</v>
      </c>
      <c r="Q1056" s="14">
        <v>0.26814168181818182</v>
      </c>
      <c r="R1056" s="15">
        <v>0.33785630275356304</v>
      </c>
      <c r="S1056" s="7" t="s">
        <v>39</v>
      </c>
      <c r="T1056" s="7" t="s">
        <v>39</v>
      </c>
      <c r="U1056" s="16" t="s">
        <v>39</v>
      </c>
      <c r="V1056" s="16" t="s">
        <v>218</v>
      </c>
      <c r="W1056" s="16" t="s">
        <v>170</v>
      </c>
      <c r="X1056" s="17">
        <v>1</v>
      </c>
      <c r="Y1056" s="84">
        <f t="shared" si="34"/>
        <v>73050</v>
      </c>
      <c r="Z1056" s="75">
        <f>IF(IFERROR(MATCH(E1056,CONV_CAISO_Gen_List!C:C,0),FALSE),1,0)</f>
        <v>0</v>
      </c>
      <c r="AA1056" s="86">
        <f t="shared" si="35"/>
        <v>0.26814168181818182</v>
      </c>
    </row>
    <row r="1057" spans="2:27" x14ac:dyDescent="0.25">
      <c r="B1057" s="7">
        <v>1052</v>
      </c>
      <c r="C1057" s="7" t="s">
        <v>2760</v>
      </c>
      <c r="D1057" s="7" t="s">
        <v>2761</v>
      </c>
      <c r="E1057" s="7"/>
      <c r="F1057" s="7" t="s">
        <v>910</v>
      </c>
      <c r="G1057" s="7" t="s">
        <v>34</v>
      </c>
      <c r="H1057" s="7"/>
      <c r="I1057" s="7"/>
      <c r="J1057" s="7" t="s">
        <v>216</v>
      </c>
      <c r="K1057" s="7"/>
      <c r="L1057" s="7" t="s">
        <v>5</v>
      </c>
      <c r="M1057" s="87">
        <v>36526</v>
      </c>
      <c r="N1057" s="13">
        <v>73050</v>
      </c>
      <c r="O1057" s="7">
        <v>1</v>
      </c>
      <c r="P1057" s="14">
        <v>33</v>
      </c>
      <c r="Q1057" s="14">
        <v>19.983070000000005</v>
      </c>
      <c r="R1057" s="15">
        <v>6.9126435588764371E-2</v>
      </c>
      <c r="S1057" s="7" t="s">
        <v>910</v>
      </c>
      <c r="T1057" s="7" t="s">
        <v>910</v>
      </c>
      <c r="U1057" s="16" t="s">
        <v>910</v>
      </c>
      <c r="V1057" s="16" t="s">
        <v>218</v>
      </c>
      <c r="W1057" s="16" t="s">
        <v>170</v>
      </c>
      <c r="X1057" s="17">
        <v>1</v>
      </c>
      <c r="Y1057" s="84">
        <f t="shared" si="34"/>
        <v>73050</v>
      </c>
      <c r="Z1057" s="75">
        <f>IF(IFERROR(MATCH(E1057,CONV_CAISO_Gen_List!C:C,0),FALSE),1,0)</f>
        <v>0</v>
      </c>
      <c r="AA1057" s="86">
        <f t="shared" si="35"/>
        <v>19.983070000000005</v>
      </c>
    </row>
    <row r="1058" spans="2:27" x14ac:dyDescent="0.25">
      <c r="B1058" s="7">
        <v>1053</v>
      </c>
      <c r="C1058" s="7" t="s">
        <v>2762</v>
      </c>
      <c r="D1058" s="7" t="s">
        <v>2763</v>
      </c>
      <c r="E1058" s="7"/>
      <c r="F1058" s="7" t="s">
        <v>910</v>
      </c>
      <c r="G1058" s="7" t="s">
        <v>34</v>
      </c>
      <c r="H1058" s="7"/>
      <c r="I1058" s="7"/>
      <c r="J1058" s="7" t="s">
        <v>216</v>
      </c>
      <c r="K1058" s="7"/>
      <c r="L1058" s="7" t="s">
        <v>5</v>
      </c>
      <c r="M1058" s="13">
        <v>22189</v>
      </c>
      <c r="N1058" s="13">
        <v>73050</v>
      </c>
      <c r="O1058" s="7">
        <v>1</v>
      </c>
      <c r="P1058" s="14">
        <v>0.42</v>
      </c>
      <c r="Q1058" s="14">
        <v>0</v>
      </c>
      <c r="R1058" s="15">
        <v>0</v>
      </c>
      <c r="S1058" s="7" t="s">
        <v>910</v>
      </c>
      <c r="T1058" s="7" t="s">
        <v>910</v>
      </c>
      <c r="U1058" s="16" t="s">
        <v>910</v>
      </c>
      <c r="V1058" s="16" t="s">
        <v>218</v>
      </c>
      <c r="W1058" s="16" t="s">
        <v>170</v>
      </c>
      <c r="X1058" s="17">
        <v>1</v>
      </c>
      <c r="Y1058" s="84">
        <f t="shared" si="34"/>
        <v>73050</v>
      </c>
      <c r="Z1058" s="75">
        <f>IF(IFERROR(MATCH(E1058,CONV_CAISO_Gen_List!C:C,0),FALSE),1,0)</f>
        <v>0</v>
      </c>
      <c r="AA1058" s="86">
        <f t="shared" si="35"/>
        <v>0</v>
      </c>
    </row>
    <row r="1059" spans="2:27" x14ac:dyDescent="0.25">
      <c r="B1059" s="7">
        <v>1054</v>
      </c>
      <c r="C1059" s="7" t="s">
        <v>2764</v>
      </c>
      <c r="D1059" s="7" t="s">
        <v>2765</v>
      </c>
      <c r="E1059" s="7"/>
      <c r="F1059" s="7" t="s">
        <v>910</v>
      </c>
      <c r="G1059" s="7" t="s">
        <v>34</v>
      </c>
      <c r="H1059" s="7"/>
      <c r="I1059" s="7"/>
      <c r="J1059" s="7" t="s">
        <v>216</v>
      </c>
      <c r="K1059" s="7"/>
      <c r="L1059" s="7" t="s">
        <v>5</v>
      </c>
      <c r="M1059" s="13">
        <v>36969</v>
      </c>
      <c r="N1059" s="13">
        <v>73050</v>
      </c>
      <c r="O1059" s="7">
        <v>1</v>
      </c>
      <c r="P1059" s="14">
        <v>0.39600000000000002</v>
      </c>
      <c r="Q1059" s="14">
        <v>1.0489999999999999</v>
      </c>
      <c r="R1059" s="15">
        <v>0.30239610719062771</v>
      </c>
      <c r="S1059" s="7" t="s">
        <v>910</v>
      </c>
      <c r="T1059" s="7" t="s">
        <v>910</v>
      </c>
      <c r="U1059" s="16" t="s">
        <v>910</v>
      </c>
      <c r="V1059" s="16" t="s">
        <v>218</v>
      </c>
      <c r="W1059" s="16" t="s">
        <v>170</v>
      </c>
      <c r="X1059" s="17">
        <v>1</v>
      </c>
      <c r="Y1059" s="84">
        <f t="shared" si="34"/>
        <v>73050</v>
      </c>
      <c r="Z1059" s="75">
        <f>IF(IFERROR(MATCH(E1059,CONV_CAISO_Gen_List!C:C,0),FALSE),1,0)</f>
        <v>0</v>
      </c>
      <c r="AA1059" s="86">
        <f t="shared" si="35"/>
        <v>1.0489999999999999</v>
      </c>
    </row>
    <row r="1060" spans="2:27" x14ac:dyDescent="0.25">
      <c r="B1060" s="7">
        <v>1055</v>
      </c>
      <c r="C1060" s="7" t="s">
        <v>2766</v>
      </c>
      <c r="D1060" s="7" t="s">
        <v>2767</v>
      </c>
      <c r="E1060" s="7"/>
      <c r="F1060" s="7" t="s">
        <v>910</v>
      </c>
      <c r="G1060" s="7" t="s">
        <v>34</v>
      </c>
      <c r="H1060" s="7"/>
      <c r="I1060" s="7"/>
      <c r="J1060" s="7" t="s">
        <v>216</v>
      </c>
      <c r="K1060" s="7"/>
      <c r="L1060" s="7" t="s">
        <v>5</v>
      </c>
      <c r="M1060" s="87">
        <v>36526</v>
      </c>
      <c r="N1060" s="13">
        <v>73050</v>
      </c>
      <c r="O1060" s="7">
        <v>1</v>
      </c>
      <c r="P1060" s="14">
        <v>4.4000000000000004</v>
      </c>
      <c r="Q1060" s="14">
        <v>10.1624</v>
      </c>
      <c r="R1060" s="15">
        <v>0.26365711913657114</v>
      </c>
      <c r="S1060" s="7" t="s">
        <v>910</v>
      </c>
      <c r="T1060" s="7" t="s">
        <v>910</v>
      </c>
      <c r="U1060" s="16" t="s">
        <v>910</v>
      </c>
      <c r="V1060" s="16" t="s">
        <v>218</v>
      </c>
      <c r="W1060" s="16" t="s">
        <v>170</v>
      </c>
      <c r="X1060" s="17">
        <v>1</v>
      </c>
      <c r="Y1060" s="84">
        <f t="shared" si="34"/>
        <v>73050</v>
      </c>
      <c r="Z1060" s="75">
        <f>IF(IFERROR(MATCH(E1060,CONV_CAISO_Gen_List!C:C,0),FALSE),1,0)</f>
        <v>0</v>
      </c>
      <c r="AA1060" s="86">
        <f t="shared" si="35"/>
        <v>10.1624</v>
      </c>
    </row>
    <row r="1061" spans="2:27" x14ac:dyDescent="0.25">
      <c r="B1061" s="7">
        <v>1056</v>
      </c>
      <c r="C1061" s="7" t="s">
        <v>2768</v>
      </c>
      <c r="D1061" s="7" t="s">
        <v>2769</v>
      </c>
      <c r="E1061" s="7" t="s">
        <v>1170</v>
      </c>
      <c r="F1061" s="7" t="s">
        <v>910</v>
      </c>
      <c r="G1061" s="7" t="s">
        <v>34</v>
      </c>
      <c r="H1061" s="7"/>
      <c r="I1061" s="7"/>
      <c r="J1061" s="7" t="s">
        <v>40</v>
      </c>
      <c r="K1061" s="7"/>
      <c r="L1061" s="7" t="s">
        <v>5</v>
      </c>
      <c r="M1061" s="13">
        <v>41030</v>
      </c>
      <c r="N1061" s="13">
        <v>44317</v>
      </c>
      <c r="O1061" s="7">
        <v>1</v>
      </c>
      <c r="P1061" s="14">
        <v>47</v>
      </c>
      <c r="Q1061" s="14">
        <v>344.83883333333341</v>
      </c>
      <c r="R1061" s="15">
        <v>0.83755667281971591</v>
      </c>
      <c r="S1061" s="7" t="s">
        <v>39</v>
      </c>
      <c r="T1061" s="7" t="s">
        <v>910</v>
      </c>
      <c r="U1061" s="16" t="s">
        <v>39</v>
      </c>
      <c r="V1061" s="16" t="s">
        <v>40</v>
      </c>
      <c r="W1061" s="16" t="s">
        <v>170</v>
      </c>
      <c r="X1061" s="17">
        <v>1</v>
      </c>
      <c r="Y1061" s="84">
        <f t="shared" si="34"/>
        <v>73050</v>
      </c>
      <c r="Z1061" s="75">
        <f>IF(IFERROR(MATCH(E1061,CONV_CAISO_Gen_List!C:C,0),FALSE),1,0)</f>
        <v>0</v>
      </c>
      <c r="AA1061" s="86">
        <f t="shared" si="35"/>
        <v>344.83883333333341</v>
      </c>
    </row>
    <row r="1062" spans="2:27" x14ac:dyDescent="0.25">
      <c r="B1062" s="7">
        <v>1057</v>
      </c>
      <c r="C1062" s="7" t="s">
        <v>2770</v>
      </c>
      <c r="D1062" s="7" t="s">
        <v>2771</v>
      </c>
      <c r="E1062" s="7"/>
      <c r="F1062" s="7" t="s">
        <v>910</v>
      </c>
      <c r="G1062" s="7" t="s">
        <v>34</v>
      </c>
      <c r="H1062" s="7"/>
      <c r="I1062" s="7"/>
      <c r="J1062" s="7" t="s">
        <v>196</v>
      </c>
      <c r="K1062" s="7"/>
      <c r="L1062" s="7" t="s">
        <v>5</v>
      </c>
      <c r="M1062" s="13">
        <v>40977</v>
      </c>
      <c r="N1062" s="13">
        <v>41639</v>
      </c>
      <c r="O1062" s="7">
        <v>1</v>
      </c>
      <c r="P1062" s="14">
        <v>49.9</v>
      </c>
      <c r="Q1062" s="14">
        <v>389.56333333333333</v>
      </c>
      <c r="R1062" s="15">
        <v>0.89119639583581167</v>
      </c>
      <c r="S1062" s="7" t="s">
        <v>910</v>
      </c>
      <c r="T1062" s="7" t="s">
        <v>910</v>
      </c>
      <c r="U1062" s="16" t="s">
        <v>910</v>
      </c>
      <c r="V1062" s="16" t="s">
        <v>196</v>
      </c>
      <c r="W1062" s="16" t="s">
        <v>170</v>
      </c>
      <c r="X1062" s="17">
        <v>1</v>
      </c>
      <c r="Y1062" s="84">
        <f t="shared" si="34"/>
        <v>73050</v>
      </c>
      <c r="Z1062" s="75">
        <f>IF(IFERROR(MATCH(E1062,CONV_CAISO_Gen_List!C:C,0),FALSE),1,0)</f>
        <v>0</v>
      </c>
      <c r="AA1062" s="86">
        <f t="shared" si="35"/>
        <v>389.56333333333333</v>
      </c>
    </row>
    <row r="1063" spans="2:27" x14ac:dyDescent="0.25">
      <c r="B1063" s="7">
        <v>1058</v>
      </c>
      <c r="C1063" s="7" t="s">
        <v>2772</v>
      </c>
      <c r="D1063" s="7" t="s">
        <v>2773</v>
      </c>
      <c r="E1063" s="7"/>
      <c r="F1063" s="7" t="s">
        <v>910</v>
      </c>
      <c r="G1063" s="7" t="s">
        <v>34</v>
      </c>
      <c r="H1063" s="7"/>
      <c r="I1063" s="7"/>
      <c r="J1063" s="7" t="s">
        <v>619</v>
      </c>
      <c r="K1063" s="7"/>
      <c r="L1063" s="7" t="s">
        <v>5</v>
      </c>
      <c r="M1063" s="13">
        <v>41061</v>
      </c>
      <c r="N1063" s="13">
        <v>51653</v>
      </c>
      <c r="O1063" s="7">
        <v>1</v>
      </c>
      <c r="P1063" s="14">
        <v>23</v>
      </c>
      <c r="Q1063" s="14">
        <v>53.486999999999995</v>
      </c>
      <c r="R1063" s="15">
        <v>0.26547051816557471</v>
      </c>
      <c r="S1063" s="7" t="s">
        <v>910</v>
      </c>
      <c r="T1063" s="7" t="s">
        <v>910</v>
      </c>
      <c r="U1063" s="16" t="s">
        <v>910</v>
      </c>
      <c r="V1063" s="16" t="s">
        <v>621</v>
      </c>
      <c r="W1063" s="16" t="s">
        <v>170</v>
      </c>
      <c r="X1063" s="17">
        <v>1</v>
      </c>
      <c r="Y1063" s="84">
        <f t="shared" si="34"/>
        <v>73050</v>
      </c>
      <c r="Z1063" s="75">
        <f>IF(IFERROR(MATCH(E1063,CONV_CAISO_Gen_List!C:C,0),FALSE),1,0)</f>
        <v>0</v>
      </c>
      <c r="AA1063" s="86">
        <f t="shared" si="35"/>
        <v>53.486999999999995</v>
      </c>
    </row>
    <row r="1064" spans="2:27" x14ac:dyDescent="0.25">
      <c r="B1064" s="7">
        <v>1059</v>
      </c>
      <c r="C1064" s="7" t="s">
        <v>2774</v>
      </c>
      <c r="D1064" s="7" t="s">
        <v>2775</v>
      </c>
      <c r="E1064" s="7"/>
      <c r="F1064" s="7" t="s">
        <v>910</v>
      </c>
      <c r="G1064" s="7" t="s">
        <v>34</v>
      </c>
      <c r="H1064" s="7"/>
      <c r="I1064" s="7"/>
      <c r="J1064" s="7" t="s">
        <v>216</v>
      </c>
      <c r="K1064" s="7"/>
      <c r="L1064" s="7" t="s">
        <v>5</v>
      </c>
      <c r="M1064" s="13">
        <v>29540</v>
      </c>
      <c r="N1064" s="13">
        <v>73050</v>
      </c>
      <c r="O1064" s="7">
        <v>1</v>
      </c>
      <c r="P1064" s="14">
        <v>5.85</v>
      </c>
      <c r="Q1064" s="14">
        <v>19.459499999999998</v>
      </c>
      <c r="R1064" s="15">
        <v>0.37972719822034889</v>
      </c>
      <c r="S1064" s="7" t="s">
        <v>910</v>
      </c>
      <c r="T1064" s="7" t="s">
        <v>910</v>
      </c>
      <c r="U1064" s="16" t="s">
        <v>910</v>
      </c>
      <c r="V1064" s="16" t="s">
        <v>218</v>
      </c>
      <c r="W1064" s="16" t="s">
        <v>170</v>
      </c>
      <c r="X1064" s="17">
        <v>1</v>
      </c>
      <c r="Y1064" s="84">
        <f t="shared" si="34"/>
        <v>73050</v>
      </c>
      <c r="Z1064" s="75">
        <f>IF(IFERROR(MATCH(E1064,CONV_CAISO_Gen_List!C:C,0),FALSE),1,0)</f>
        <v>0</v>
      </c>
      <c r="AA1064" s="86">
        <f t="shared" si="35"/>
        <v>19.459499999999998</v>
      </c>
    </row>
    <row r="1065" spans="2:27" x14ac:dyDescent="0.25">
      <c r="B1065" s="7">
        <v>1060</v>
      </c>
      <c r="C1065" s="7" t="s">
        <v>2776</v>
      </c>
      <c r="D1065" s="7" t="s">
        <v>2777</v>
      </c>
      <c r="E1065" s="7"/>
      <c r="F1065" s="7" t="s">
        <v>910</v>
      </c>
      <c r="G1065" s="7" t="s">
        <v>34</v>
      </c>
      <c r="H1065" s="7"/>
      <c r="I1065" s="7"/>
      <c r="J1065" s="7" t="s">
        <v>216</v>
      </c>
      <c r="K1065" s="7"/>
      <c r="L1065" s="7" t="s">
        <v>5</v>
      </c>
      <c r="M1065" s="13">
        <v>18261</v>
      </c>
      <c r="N1065" s="13">
        <v>73050</v>
      </c>
      <c r="O1065" s="7">
        <v>1</v>
      </c>
      <c r="P1065" s="14">
        <v>10</v>
      </c>
      <c r="Q1065" s="14">
        <v>50.490375454545458</v>
      </c>
      <c r="R1065" s="15">
        <v>0.57637414902449158</v>
      </c>
      <c r="S1065" s="7" t="s">
        <v>910</v>
      </c>
      <c r="T1065" s="7" t="s">
        <v>910</v>
      </c>
      <c r="U1065" s="16" t="s">
        <v>910</v>
      </c>
      <c r="V1065" s="16" t="s">
        <v>218</v>
      </c>
      <c r="W1065" s="16" t="s">
        <v>170</v>
      </c>
      <c r="X1065" s="17">
        <v>1</v>
      </c>
      <c r="Y1065" s="84">
        <f t="shared" si="34"/>
        <v>73050</v>
      </c>
      <c r="Z1065" s="75">
        <f>IF(IFERROR(MATCH(E1065,CONV_CAISO_Gen_List!C:C,0),FALSE),1,0)</f>
        <v>0</v>
      </c>
      <c r="AA1065" s="86">
        <f t="shared" si="35"/>
        <v>50.490375454545458</v>
      </c>
    </row>
    <row r="1066" spans="2:27" x14ac:dyDescent="0.25">
      <c r="B1066" s="7">
        <v>1061</v>
      </c>
      <c r="C1066" s="7" t="s">
        <v>2778</v>
      </c>
      <c r="D1066" s="7" t="s">
        <v>2779</v>
      </c>
      <c r="E1066" s="7"/>
      <c r="F1066" s="7" t="s">
        <v>910</v>
      </c>
      <c r="G1066" s="7" t="s">
        <v>34</v>
      </c>
      <c r="H1066" s="7"/>
      <c r="I1066" s="7"/>
      <c r="J1066" s="7" t="s">
        <v>216</v>
      </c>
      <c r="K1066" s="7"/>
      <c r="L1066" s="7" t="s">
        <v>5</v>
      </c>
      <c r="M1066" s="87">
        <v>36526</v>
      </c>
      <c r="N1066" s="13">
        <v>73050</v>
      </c>
      <c r="O1066" s="7">
        <v>1</v>
      </c>
      <c r="P1066" s="14">
        <v>9.8000000000000007</v>
      </c>
      <c r="Q1066" s="14">
        <v>47.538363636363641</v>
      </c>
      <c r="R1066" s="15">
        <v>0.55375039181301422</v>
      </c>
      <c r="S1066" s="7" t="s">
        <v>910</v>
      </c>
      <c r="T1066" s="7" t="s">
        <v>910</v>
      </c>
      <c r="U1066" s="16" t="s">
        <v>910</v>
      </c>
      <c r="V1066" s="16" t="s">
        <v>218</v>
      </c>
      <c r="W1066" s="16" t="s">
        <v>170</v>
      </c>
      <c r="X1066" s="17">
        <v>1</v>
      </c>
      <c r="Y1066" s="84">
        <f t="shared" si="34"/>
        <v>73050</v>
      </c>
      <c r="Z1066" s="75">
        <f>IF(IFERROR(MATCH(E1066,CONV_CAISO_Gen_List!C:C,0),FALSE),1,0)</f>
        <v>0</v>
      </c>
      <c r="AA1066" s="86">
        <f t="shared" si="35"/>
        <v>47.538363636363641</v>
      </c>
    </row>
    <row r="1067" spans="2:27" x14ac:dyDescent="0.25">
      <c r="B1067" s="7">
        <v>1062</v>
      </c>
      <c r="C1067" s="7" t="s">
        <v>2780</v>
      </c>
      <c r="D1067" s="7" t="s">
        <v>2781</v>
      </c>
      <c r="E1067" s="7"/>
      <c r="F1067" s="7" t="s">
        <v>910</v>
      </c>
      <c r="G1067" s="7" t="s">
        <v>34</v>
      </c>
      <c r="H1067" s="7"/>
      <c r="I1067" s="7"/>
      <c r="J1067" s="7" t="s">
        <v>216</v>
      </c>
      <c r="K1067" s="7"/>
      <c r="L1067" s="7" t="s">
        <v>5</v>
      </c>
      <c r="M1067" s="13">
        <v>28549</v>
      </c>
      <c r="N1067" s="13">
        <v>73050</v>
      </c>
      <c r="O1067" s="7">
        <v>1</v>
      </c>
      <c r="P1067" s="14">
        <v>4</v>
      </c>
      <c r="Q1067" s="14">
        <v>15.903909090909091</v>
      </c>
      <c r="R1067" s="15">
        <v>0.45387868410128684</v>
      </c>
      <c r="S1067" s="7" t="s">
        <v>910</v>
      </c>
      <c r="T1067" s="7" t="s">
        <v>910</v>
      </c>
      <c r="U1067" s="16" t="s">
        <v>910</v>
      </c>
      <c r="V1067" s="16" t="s">
        <v>218</v>
      </c>
      <c r="W1067" s="16" t="s">
        <v>170</v>
      </c>
      <c r="X1067" s="17">
        <v>1</v>
      </c>
      <c r="Y1067" s="84">
        <f t="shared" si="34"/>
        <v>73050</v>
      </c>
      <c r="Z1067" s="75">
        <f>IF(IFERROR(MATCH(E1067,CONV_CAISO_Gen_List!C:C,0),FALSE),1,0)</f>
        <v>0</v>
      </c>
      <c r="AA1067" s="86">
        <f t="shared" si="35"/>
        <v>15.903909090909091</v>
      </c>
    </row>
    <row r="1068" spans="2:27" x14ac:dyDescent="0.25">
      <c r="B1068" s="7">
        <v>1063</v>
      </c>
      <c r="C1068" s="7" t="s">
        <v>2782</v>
      </c>
      <c r="D1068" s="7" t="s">
        <v>2783</v>
      </c>
      <c r="E1068" s="7"/>
      <c r="F1068" s="7" t="s">
        <v>910</v>
      </c>
      <c r="G1068" s="7" t="s">
        <v>34</v>
      </c>
      <c r="H1068" s="7"/>
      <c r="I1068" s="7"/>
      <c r="J1068" s="7" t="s">
        <v>216</v>
      </c>
      <c r="K1068" s="7"/>
      <c r="L1068" s="7" t="s">
        <v>5</v>
      </c>
      <c r="M1068" s="13">
        <v>29475</v>
      </c>
      <c r="N1068" s="13">
        <v>73050</v>
      </c>
      <c r="O1068" s="7">
        <v>1</v>
      </c>
      <c r="P1068" s="14">
        <v>2.42</v>
      </c>
      <c r="Q1068" s="14">
        <v>3.1675999999999997</v>
      </c>
      <c r="R1068" s="15">
        <v>0.14942073285784369</v>
      </c>
      <c r="S1068" s="7" t="s">
        <v>910</v>
      </c>
      <c r="T1068" s="7" t="s">
        <v>910</v>
      </c>
      <c r="U1068" s="16" t="s">
        <v>910</v>
      </c>
      <c r="V1068" s="16" t="s">
        <v>218</v>
      </c>
      <c r="W1068" s="16" t="s">
        <v>170</v>
      </c>
      <c r="X1068" s="17">
        <v>1</v>
      </c>
      <c r="Y1068" s="84">
        <f t="shared" si="34"/>
        <v>73050</v>
      </c>
      <c r="Z1068" s="75">
        <f>IF(IFERROR(MATCH(E1068,CONV_CAISO_Gen_List!C:C,0),FALSE),1,0)</f>
        <v>0</v>
      </c>
      <c r="AA1068" s="86">
        <f t="shared" si="35"/>
        <v>3.1675999999999997</v>
      </c>
    </row>
    <row r="1069" spans="2:27" x14ac:dyDescent="0.25">
      <c r="B1069" s="7">
        <v>1064</v>
      </c>
      <c r="C1069" s="7" t="s">
        <v>2784</v>
      </c>
      <c r="D1069" s="7" t="s">
        <v>2785</v>
      </c>
      <c r="E1069" s="7"/>
      <c r="F1069" s="7" t="s">
        <v>910</v>
      </c>
      <c r="G1069" s="7" t="s">
        <v>34</v>
      </c>
      <c r="H1069" s="7"/>
      <c r="I1069" s="7"/>
      <c r="J1069" s="7" t="s">
        <v>216</v>
      </c>
      <c r="K1069" s="7"/>
      <c r="L1069" s="7" t="s">
        <v>5</v>
      </c>
      <c r="M1069" s="87">
        <v>36526</v>
      </c>
      <c r="N1069" s="13">
        <v>73050</v>
      </c>
      <c r="O1069" s="7">
        <v>1</v>
      </c>
      <c r="P1069" s="14">
        <v>19.600000000000001</v>
      </c>
      <c r="Q1069" s="14">
        <v>102.69719181818181</v>
      </c>
      <c r="R1069" s="15">
        <v>0.59813386344575181</v>
      </c>
      <c r="S1069" s="7" t="s">
        <v>910</v>
      </c>
      <c r="T1069" s="7" t="s">
        <v>910</v>
      </c>
      <c r="U1069" s="16" t="s">
        <v>910</v>
      </c>
      <c r="V1069" s="16" t="s">
        <v>218</v>
      </c>
      <c r="W1069" s="16" t="s">
        <v>170</v>
      </c>
      <c r="X1069" s="17">
        <v>1</v>
      </c>
      <c r="Y1069" s="84">
        <f t="shared" si="34"/>
        <v>73050</v>
      </c>
      <c r="Z1069" s="75">
        <f>IF(IFERROR(MATCH(E1069,CONV_CAISO_Gen_List!C:C,0),FALSE),1,0)</f>
        <v>0</v>
      </c>
      <c r="AA1069" s="86">
        <f t="shared" si="35"/>
        <v>102.69719181818181</v>
      </c>
    </row>
    <row r="1070" spans="2:27" x14ac:dyDescent="0.25">
      <c r="B1070" s="7">
        <v>1065</v>
      </c>
      <c r="C1070" s="7" t="s">
        <v>2786</v>
      </c>
      <c r="D1070" s="7" t="s">
        <v>2787</v>
      </c>
      <c r="E1070" s="7"/>
      <c r="F1070" s="7" t="s">
        <v>910</v>
      </c>
      <c r="G1070" s="7" t="s">
        <v>34</v>
      </c>
      <c r="H1070" s="7"/>
      <c r="I1070" s="7"/>
      <c r="J1070" s="7" t="s">
        <v>619</v>
      </c>
      <c r="K1070" s="7"/>
      <c r="L1070" s="7" t="s">
        <v>5</v>
      </c>
      <c r="M1070" s="13">
        <v>42200</v>
      </c>
      <c r="N1070" s="13">
        <v>53157</v>
      </c>
      <c r="O1070" s="7">
        <v>1</v>
      </c>
      <c r="P1070" s="14">
        <v>20</v>
      </c>
      <c r="Q1070" s="14">
        <v>48.355200000000004</v>
      </c>
      <c r="R1070" s="15">
        <v>0.27600000000000002</v>
      </c>
      <c r="S1070" s="7" t="s">
        <v>910</v>
      </c>
      <c r="T1070" s="7" t="s">
        <v>910</v>
      </c>
      <c r="U1070" s="16" t="s">
        <v>910</v>
      </c>
      <c r="V1070" s="16" t="s">
        <v>621</v>
      </c>
      <c r="W1070" s="16" t="s">
        <v>170</v>
      </c>
      <c r="X1070" s="17">
        <v>1</v>
      </c>
      <c r="Y1070" s="84">
        <f t="shared" si="34"/>
        <v>73050</v>
      </c>
      <c r="Z1070" s="75">
        <f>IF(IFERROR(MATCH(E1070,CONV_CAISO_Gen_List!C:C,0),FALSE),1,0)</f>
        <v>0</v>
      </c>
      <c r="AA1070" s="86">
        <f t="shared" si="35"/>
        <v>48.355200000000004</v>
      </c>
    </row>
    <row r="1071" spans="2:27" x14ac:dyDescent="0.25">
      <c r="B1071" s="7">
        <v>1066</v>
      </c>
      <c r="C1071" s="7" t="s">
        <v>2788</v>
      </c>
      <c r="D1071" s="7" t="s">
        <v>2789</v>
      </c>
      <c r="E1071" s="7"/>
      <c r="F1071" s="7" t="s">
        <v>910</v>
      </c>
      <c r="G1071" s="7" t="s">
        <v>34</v>
      </c>
      <c r="H1071" s="7"/>
      <c r="I1071" s="7"/>
      <c r="J1071" s="7" t="s">
        <v>619</v>
      </c>
      <c r="K1071" s="7"/>
      <c r="L1071" s="7" t="s">
        <v>5</v>
      </c>
      <c r="M1071" s="87">
        <v>36526</v>
      </c>
      <c r="N1071" s="13">
        <v>49056</v>
      </c>
      <c r="O1071" s="7">
        <v>1</v>
      </c>
      <c r="P1071" s="14">
        <v>10</v>
      </c>
      <c r="Q1071" s="14">
        <v>19.729029999999998</v>
      </c>
      <c r="R1071" s="15">
        <v>0.22521723744292238</v>
      </c>
      <c r="S1071" s="7" t="s">
        <v>910</v>
      </c>
      <c r="T1071" s="7" t="s">
        <v>910</v>
      </c>
      <c r="U1071" s="16" t="s">
        <v>910</v>
      </c>
      <c r="V1071" s="16" t="s">
        <v>621</v>
      </c>
      <c r="W1071" s="16" t="s">
        <v>170</v>
      </c>
      <c r="X1071" s="17">
        <v>1</v>
      </c>
      <c r="Y1071" s="84">
        <f t="shared" si="34"/>
        <v>73050</v>
      </c>
      <c r="Z1071" s="75">
        <f>IF(IFERROR(MATCH(E1071,CONV_CAISO_Gen_List!C:C,0),FALSE),1,0)</f>
        <v>0</v>
      </c>
      <c r="AA1071" s="86">
        <f t="shared" si="35"/>
        <v>19.729029999999998</v>
      </c>
    </row>
    <row r="1072" spans="2:27" x14ac:dyDescent="0.25">
      <c r="B1072" s="7">
        <v>1067</v>
      </c>
      <c r="C1072" s="7" t="s">
        <v>2790</v>
      </c>
      <c r="D1072" s="7" t="s">
        <v>2791</v>
      </c>
      <c r="E1072" s="7"/>
      <c r="F1072" s="7" t="s">
        <v>910</v>
      </c>
      <c r="G1072" s="7" t="s">
        <v>34</v>
      </c>
      <c r="H1072" s="7"/>
      <c r="I1072" s="7"/>
      <c r="J1072" s="7" t="s">
        <v>619</v>
      </c>
      <c r="K1072" s="7"/>
      <c r="L1072" s="7" t="s">
        <v>5</v>
      </c>
      <c r="M1072" s="87">
        <v>36526</v>
      </c>
      <c r="N1072" s="13">
        <v>50947</v>
      </c>
      <c r="O1072" s="7">
        <v>1</v>
      </c>
      <c r="P1072" s="14">
        <v>5.72</v>
      </c>
      <c r="Q1072" s="14">
        <v>7.335</v>
      </c>
      <c r="R1072" s="15">
        <v>0.14638614809847686</v>
      </c>
      <c r="S1072" s="7" t="s">
        <v>910</v>
      </c>
      <c r="T1072" s="7" t="s">
        <v>910</v>
      </c>
      <c r="U1072" s="16" t="s">
        <v>910</v>
      </c>
      <c r="V1072" s="16" t="s">
        <v>621</v>
      </c>
      <c r="W1072" s="16" t="s">
        <v>170</v>
      </c>
      <c r="X1072" s="17">
        <v>1</v>
      </c>
      <c r="Y1072" s="84">
        <f t="shared" si="34"/>
        <v>73050</v>
      </c>
      <c r="Z1072" s="75">
        <f>IF(IFERROR(MATCH(E1072,CONV_CAISO_Gen_List!C:C,0),FALSE),1,0)</f>
        <v>0</v>
      </c>
      <c r="AA1072" s="86">
        <f t="shared" si="35"/>
        <v>7.335</v>
      </c>
    </row>
    <row r="1073" spans="2:27" x14ac:dyDescent="0.25">
      <c r="B1073" s="7">
        <v>1068</v>
      </c>
      <c r="C1073" s="7" t="s">
        <v>2792</v>
      </c>
      <c r="D1073" s="7" t="s">
        <v>2793</v>
      </c>
      <c r="E1073" s="7"/>
      <c r="F1073" s="7" t="s">
        <v>910</v>
      </c>
      <c r="G1073" s="7" t="s">
        <v>34</v>
      </c>
      <c r="H1073" s="7"/>
      <c r="I1073" s="7"/>
      <c r="J1073" s="7" t="s">
        <v>619</v>
      </c>
      <c r="K1073" s="7"/>
      <c r="L1073" s="7" t="s">
        <v>5</v>
      </c>
      <c r="M1073" s="87">
        <v>36526</v>
      </c>
      <c r="N1073" s="13">
        <v>50359</v>
      </c>
      <c r="O1073" s="7">
        <v>1</v>
      </c>
      <c r="P1073" s="14">
        <v>20</v>
      </c>
      <c r="Q1073" s="14">
        <v>28.124500000000001</v>
      </c>
      <c r="R1073" s="15">
        <v>0.16052796803652969</v>
      </c>
      <c r="S1073" s="7" t="s">
        <v>910</v>
      </c>
      <c r="T1073" s="7" t="s">
        <v>910</v>
      </c>
      <c r="U1073" s="16" t="s">
        <v>910</v>
      </c>
      <c r="V1073" s="16" t="s">
        <v>621</v>
      </c>
      <c r="W1073" s="16" t="s">
        <v>170</v>
      </c>
      <c r="X1073" s="17">
        <v>1</v>
      </c>
      <c r="Y1073" s="84">
        <f t="shared" si="34"/>
        <v>73050</v>
      </c>
      <c r="Z1073" s="75">
        <f>IF(IFERROR(MATCH(E1073,CONV_CAISO_Gen_List!C:C,0),FALSE),1,0)</f>
        <v>0</v>
      </c>
      <c r="AA1073" s="86">
        <f t="shared" si="35"/>
        <v>28.124500000000001</v>
      </c>
    </row>
    <row r="1074" spans="2:27" x14ac:dyDescent="0.25">
      <c r="B1074" s="7">
        <v>1069</v>
      </c>
      <c r="C1074" s="7" t="s">
        <v>2794</v>
      </c>
      <c r="D1074" s="7" t="s">
        <v>2795</v>
      </c>
      <c r="E1074" s="7"/>
      <c r="F1074" s="7" t="s">
        <v>910</v>
      </c>
      <c r="G1074" s="7" t="s">
        <v>34</v>
      </c>
      <c r="H1074" s="7"/>
      <c r="I1074" s="7"/>
      <c r="J1074" s="7" t="s">
        <v>619</v>
      </c>
      <c r="K1074" s="7"/>
      <c r="L1074" s="7" t="s">
        <v>5</v>
      </c>
      <c r="M1074" s="87">
        <v>36526</v>
      </c>
      <c r="N1074" s="13">
        <v>73050</v>
      </c>
      <c r="O1074" s="7">
        <v>1</v>
      </c>
      <c r="P1074" s="14">
        <v>30</v>
      </c>
      <c r="Q1074" s="14">
        <v>72.532800000000009</v>
      </c>
      <c r="R1074" s="15">
        <v>0.27600000000000002</v>
      </c>
      <c r="S1074" s="7" t="s">
        <v>39</v>
      </c>
      <c r="T1074" s="7" t="s">
        <v>910</v>
      </c>
      <c r="U1074" s="16" t="s">
        <v>39</v>
      </c>
      <c r="V1074" s="16" t="s">
        <v>621</v>
      </c>
      <c r="W1074" s="16" t="s">
        <v>170</v>
      </c>
      <c r="X1074" s="17">
        <v>1</v>
      </c>
      <c r="Y1074" s="84">
        <f t="shared" si="34"/>
        <v>73050</v>
      </c>
      <c r="Z1074" s="75">
        <f>IF(IFERROR(MATCH(E1074,CONV_CAISO_Gen_List!C:C,0),FALSE),1,0)</f>
        <v>0</v>
      </c>
      <c r="AA1074" s="86">
        <f t="shared" si="35"/>
        <v>72.532800000000009</v>
      </c>
    </row>
    <row r="1075" spans="2:27" x14ac:dyDescent="0.25">
      <c r="B1075" s="7">
        <v>1070</v>
      </c>
      <c r="C1075" s="7" t="s">
        <v>2796</v>
      </c>
      <c r="D1075" s="7" t="s">
        <v>2797</v>
      </c>
      <c r="E1075" s="7"/>
      <c r="F1075" s="7" t="s">
        <v>2650</v>
      </c>
      <c r="G1075" s="7" t="s">
        <v>34</v>
      </c>
      <c r="H1075" s="7"/>
      <c r="I1075" s="7"/>
      <c r="J1075" s="7" t="s">
        <v>216</v>
      </c>
      <c r="K1075" s="7"/>
      <c r="L1075" s="7" t="s">
        <v>5</v>
      </c>
      <c r="M1075" s="13">
        <v>9342</v>
      </c>
      <c r="N1075" s="13">
        <v>73050</v>
      </c>
      <c r="O1075" s="7">
        <v>1</v>
      </c>
      <c r="P1075" s="14">
        <v>3.2</v>
      </c>
      <c r="Q1075" s="14">
        <v>10.208454545454545</v>
      </c>
      <c r="R1075" s="15">
        <v>0.36417146637608966</v>
      </c>
      <c r="S1075" s="7" t="s">
        <v>2650</v>
      </c>
      <c r="T1075" s="7" t="s">
        <v>2651</v>
      </c>
      <c r="U1075" s="16" t="s">
        <v>2651</v>
      </c>
      <c r="V1075" s="16" t="s">
        <v>218</v>
      </c>
      <c r="W1075" s="16" t="s">
        <v>170</v>
      </c>
      <c r="X1075" s="17">
        <v>1</v>
      </c>
      <c r="Y1075" s="84">
        <f t="shared" si="34"/>
        <v>73050</v>
      </c>
      <c r="Z1075" s="75">
        <f>IF(IFERROR(MATCH(E1075,CONV_CAISO_Gen_List!C:C,0),FALSE),1,0)</f>
        <v>0</v>
      </c>
      <c r="AA1075" s="86">
        <f t="shared" si="35"/>
        <v>10.208454545454545</v>
      </c>
    </row>
    <row r="1076" spans="2:27" x14ac:dyDescent="0.25">
      <c r="B1076" s="7">
        <v>1071</v>
      </c>
      <c r="C1076" s="7" t="s">
        <v>2798</v>
      </c>
      <c r="D1076" s="7" t="s">
        <v>2799</v>
      </c>
      <c r="E1076" s="7"/>
      <c r="F1076" s="7" t="s">
        <v>2650</v>
      </c>
      <c r="G1076" s="7" t="s">
        <v>34</v>
      </c>
      <c r="H1076" s="7"/>
      <c r="I1076" s="7"/>
      <c r="J1076" s="7" t="s">
        <v>216</v>
      </c>
      <c r="K1076" s="7"/>
      <c r="L1076" s="7" t="s">
        <v>5</v>
      </c>
      <c r="M1076" s="13">
        <v>19085</v>
      </c>
      <c r="N1076" s="13">
        <v>73050</v>
      </c>
      <c r="O1076" s="7">
        <v>1</v>
      </c>
      <c r="P1076" s="14">
        <v>37.5</v>
      </c>
      <c r="Q1076" s="14">
        <v>62.682737272727273</v>
      </c>
      <c r="R1076" s="15">
        <v>0.19081502974955031</v>
      </c>
      <c r="S1076" s="7" t="s">
        <v>2650</v>
      </c>
      <c r="T1076" s="7" t="s">
        <v>2651</v>
      </c>
      <c r="U1076" s="16" t="s">
        <v>2651</v>
      </c>
      <c r="V1076" s="16" t="s">
        <v>218</v>
      </c>
      <c r="W1076" s="16" t="s">
        <v>170</v>
      </c>
      <c r="X1076" s="17">
        <v>1</v>
      </c>
      <c r="Y1076" s="84">
        <f t="shared" si="34"/>
        <v>73050</v>
      </c>
      <c r="Z1076" s="75">
        <f>IF(IFERROR(MATCH(E1076,CONV_CAISO_Gen_List!C:C,0),FALSE),1,0)</f>
        <v>0</v>
      </c>
      <c r="AA1076" s="86">
        <f t="shared" si="35"/>
        <v>62.682737272727273</v>
      </c>
    </row>
    <row r="1077" spans="2:27" x14ac:dyDescent="0.25">
      <c r="B1077" s="7">
        <v>1072</v>
      </c>
      <c r="C1077" s="7" t="s">
        <v>2800</v>
      </c>
      <c r="D1077" s="7" t="s">
        <v>2801</v>
      </c>
      <c r="E1077" s="7"/>
      <c r="F1077" s="7" t="s">
        <v>2650</v>
      </c>
      <c r="G1077" s="7" t="s">
        <v>34</v>
      </c>
      <c r="H1077" s="7"/>
      <c r="I1077" s="7"/>
      <c r="J1077" s="7" t="s">
        <v>216</v>
      </c>
      <c r="K1077" s="7"/>
      <c r="L1077" s="7" t="s">
        <v>5</v>
      </c>
      <c r="M1077" s="13">
        <v>19125</v>
      </c>
      <c r="N1077" s="13">
        <v>73050</v>
      </c>
      <c r="O1077" s="7">
        <v>1</v>
      </c>
      <c r="P1077" s="14">
        <v>37.5</v>
      </c>
      <c r="Q1077" s="14">
        <v>75.916645454545446</v>
      </c>
      <c r="R1077" s="15">
        <v>0.23110089940500897</v>
      </c>
      <c r="S1077" s="7" t="s">
        <v>2650</v>
      </c>
      <c r="T1077" s="7" t="s">
        <v>2651</v>
      </c>
      <c r="U1077" s="16" t="s">
        <v>2651</v>
      </c>
      <c r="V1077" s="16" t="s">
        <v>218</v>
      </c>
      <c r="W1077" s="16" t="s">
        <v>170</v>
      </c>
      <c r="X1077" s="17">
        <v>1</v>
      </c>
      <c r="Y1077" s="84">
        <f t="shared" si="34"/>
        <v>73050</v>
      </c>
      <c r="Z1077" s="75">
        <f>IF(IFERROR(MATCH(E1077,CONV_CAISO_Gen_List!C:C,0),FALSE),1,0)</f>
        <v>0</v>
      </c>
      <c r="AA1077" s="86">
        <f t="shared" si="35"/>
        <v>75.916645454545446</v>
      </c>
    </row>
    <row r="1078" spans="2:27" x14ac:dyDescent="0.25">
      <c r="B1078" s="7">
        <v>1073</v>
      </c>
      <c r="C1078" s="7" t="s">
        <v>2802</v>
      </c>
      <c r="D1078" s="7" t="s">
        <v>2803</v>
      </c>
      <c r="E1078" s="7"/>
      <c r="F1078" s="7" t="s">
        <v>2650</v>
      </c>
      <c r="G1078" s="7" t="s">
        <v>34</v>
      </c>
      <c r="H1078" s="7"/>
      <c r="I1078" s="7"/>
      <c r="J1078" s="7" t="s">
        <v>216</v>
      </c>
      <c r="K1078" s="7"/>
      <c r="L1078" s="7" t="s">
        <v>5</v>
      </c>
      <c r="M1078" s="13">
        <v>19525</v>
      </c>
      <c r="N1078" s="13">
        <v>73050</v>
      </c>
      <c r="O1078" s="7">
        <v>1</v>
      </c>
      <c r="P1078" s="14">
        <v>37.5</v>
      </c>
      <c r="Q1078" s="14">
        <v>76.26900090909092</v>
      </c>
      <c r="R1078" s="15">
        <v>0.23217351874913522</v>
      </c>
      <c r="S1078" s="7" t="s">
        <v>2650</v>
      </c>
      <c r="T1078" s="7" t="s">
        <v>2651</v>
      </c>
      <c r="U1078" s="16" t="s">
        <v>2651</v>
      </c>
      <c r="V1078" s="16" t="s">
        <v>218</v>
      </c>
      <c r="W1078" s="16" t="s">
        <v>170</v>
      </c>
      <c r="X1078" s="17">
        <v>1</v>
      </c>
      <c r="Y1078" s="84">
        <f t="shared" si="34"/>
        <v>73050</v>
      </c>
      <c r="Z1078" s="75">
        <f>IF(IFERROR(MATCH(E1078,CONV_CAISO_Gen_List!C:C,0),FALSE),1,0)</f>
        <v>0</v>
      </c>
      <c r="AA1078" s="86">
        <f t="shared" si="35"/>
        <v>76.26900090909092</v>
      </c>
    </row>
    <row r="1079" spans="2:27" x14ac:dyDescent="0.25">
      <c r="B1079" s="7">
        <v>1074</v>
      </c>
      <c r="C1079" s="7" t="s">
        <v>2804</v>
      </c>
      <c r="D1079" s="7" t="s">
        <v>2805</v>
      </c>
      <c r="E1079" s="7"/>
      <c r="F1079" s="7" t="s">
        <v>2650</v>
      </c>
      <c r="G1079" s="7" t="s">
        <v>34</v>
      </c>
      <c r="H1079" s="7"/>
      <c r="I1079" s="7"/>
      <c r="J1079" s="7" t="s">
        <v>216</v>
      </c>
      <c r="K1079" s="7"/>
      <c r="L1079" s="7" t="s">
        <v>5</v>
      </c>
      <c r="M1079" s="87">
        <v>36526</v>
      </c>
      <c r="N1079" s="13">
        <v>73050</v>
      </c>
      <c r="O1079" s="7">
        <v>1</v>
      </c>
      <c r="P1079" s="14">
        <v>28</v>
      </c>
      <c r="Q1079" s="14">
        <v>41.949200909090912</v>
      </c>
      <c r="R1079" s="15">
        <v>0.1710257701773113</v>
      </c>
      <c r="S1079" s="7" t="s">
        <v>2650</v>
      </c>
      <c r="T1079" s="7" t="s">
        <v>2651</v>
      </c>
      <c r="U1079" s="16" t="s">
        <v>2651</v>
      </c>
      <c r="V1079" s="16" t="s">
        <v>218</v>
      </c>
      <c r="W1079" s="16" t="s">
        <v>170</v>
      </c>
      <c r="X1079" s="17">
        <v>1</v>
      </c>
      <c r="Y1079" s="84">
        <f t="shared" si="34"/>
        <v>73050</v>
      </c>
      <c r="Z1079" s="75">
        <f>IF(IFERROR(MATCH(E1079,CONV_CAISO_Gen_List!C:C,0),FALSE),1,0)</f>
        <v>0</v>
      </c>
      <c r="AA1079" s="86">
        <f t="shared" si="35"/>
        <v>41.949200909090912</v>
      </c>
    </row>
    <row r="1080" spans="2:27" x14ac:dyDescent="0.25">
      <c r="B1080" s="7">
        <v>1075</v>
      </c>
      <c r="C1080" s="7" t="s">
        <v>2806</v>
      </c>
      <c r="D1080" s="7" t="s">
        <v>2807</v>
      </c>
      <c r="E1080" s="7"/>
      <c r="F1080" s="7" t="s">
        <v>2650</v>
      </c>
      <c r="G1080" s="7" t="s">
        <v>34</v>
      </c>
      <c r="H1080" s="7"/>
      <c r="I1080" s="7"/>
      <c r="J1080" s="7" t="s">
        <v>216</v>
      </c>
      <c r="K1080" s="7"/>
      <c r="L1080" s="7" t="s">
        <v>5</v>
      </c>
      <c r="M1080" s="87">
        <v>36526</v>
      </c>
      <c r="N1080" s="13">
        <v>73050</v>
      </c>
      <c r="O1080" s="7">
        <v>1</v>
      </c>
      <c r="P1080" s="14">
        <v>69.38</v>
      </c>
      <c r="Q1080" s="14">
        <v>143.40842999999998</v>
      </c>
      <c r="R1080" s="15">
        <v>0.23595885474871364</v>
      </c>
      <c r="S1080" s="7" t="s">
        <v>2650</v>
      </c>
      <c r="T1080" s="7" t="s">
        <v>2651</v>
      </c>
      <c r="U1080" s="16" t="s">
        <v>2651</v>
      </c>
      <c r="V1080" s="16" t="s">
        <v>218</v>
      </c>
      <c r="W1080" s="16" t="s">
        <v>170</v>
      </c>
      <c r="X1080" s="17">
        <v>1</v>
      </c>
      <c r="Y1080" s="84">
        <f t="shared" si="34"/>
        <v>73050</v>
      </c>
      <c r="Z1080" s="75">
        <f>IF(IFERROR(MATCH(E1080,CONV_CAISO_Gen_List!C:C,0),FALSE),1,0)</f>
        <v>0</v>
      </c>
      <c r="AA1080" s="86">
        <f t="shared" si="35"/>
        <v>143.40842999999998</v>
      </c>
    </row>
    <row r="1081" spans="2:27" x14ac:dyDescent="0.25">
      <c r="B1081" s="7">
        <v>1076</v>
      </c>
      <c r="C1081" s="7" t="s">
        <v>2808</v>
      </c>
      <c r="D1081" s="7" t="s">
        <v>2809</v>
      </c>
      <c r="E1081" s="7" t="s">
        <v>226</v>
      </c>
      <c r="F1081" s="7" t="s">
        <v>2650</v>
      </c>
      <c r="G1081" s="7" t="s">
        <v>34</v>
      </c>
      <c r="H1081" s="7"/>
      <c r="I1081" s="7"/>
      <c r="J1081" s="7" t="s">
        <v>216</v>
      </c>
      <c r="K1081" s="7"/>
      <c r="L1081" s="7" t="s">
        <v>5</v>
      </c>
      <c r="M1081" s="13">
        <v>3240</v>
      </c>
      <c r="N1081" s="13">
        <v>73050</v>
      </c>
      <c r="O1081" s="7">
        <v>1</v>
      </c>
      <c r="P1081" s="14">
        <v>1.5</v>
      </c>
      <c r="Q1081" s="14">
        <v>6.9362190909090913</v>
      </c>
      <c r="R1081" s="15">
        <v>0.5278705548637056</v>
      </c>
      <c r="S1081" s="7" t="s">
        <v>39</v>
      </c>
      <c r="T1081" s="7" t="s">
        <v>2651</v>
      </c>
      <c r="U1081" s="16" t="s">
        <v>39</v>
      </c>
      <c r="V1081" s="16" t="s">
        <v>218</v>
      </c>
      <c r="W1081" s="16" t="s">
        <v>170</v>
      </c>
      <c r="X1081" s="17">
        <v>1</v>
      </c>
      <c r="Y1081" s="84">
        <f t="shared" si="34"/>
        <v>73050</v>
      </c>
      <c r="Z1081" s="75">
        <f>IF(IFERROR(MATCH(E1081,CONV_CAISO_Gen_List!C:C,0),FALSE),1,0)</f>
        <v>1</v>
      </c>
      <c r="AA1081" s="86">
        <f t="shared" si="35"/>
        <v>6.9362190909090913</v>
      </c>
    </row>
    <row r="1082" spans="2:27" x14ac:dyDescent="0.25">
      <c r="B1082" s="7">
        <v>1077</v>
      </c>
      <c r="C1082" s="7" t="s">
        <v>2810</v>
      </c>
      <c r="D1082" s="7" t="s">
        <v>2811</v>
      </c>
      <c r="E1082" s="7"/>
      <c r="F1082" s="7" t="s">
        <v>2650</v>
      </c>
      <c r="G1082" s="7" t="s">
        <v>34</v>
      </c>
      <c r="H1082" s="7"/>
      <c r="I1082" s="7"/>
      <c r="J1082" s="7" t="s">
        <v>37</v>
      </c>
      <c r="K1082" s="7"/>
      <c r="L1082" s="7" t="s">
        <v>5</v>
      </c>
      <c r="M1082" s="13">
        <v>38706</v>
      </c>
      <c r="N1082" s="13">
        <v>42347</v>
      </c>
      <c r="O1082" s="7">
        <v>1</v>
      </c>
      <c r="P1082" s="14">
        <v>6</v>
      </c>
      <c r="Q1082" s="14">
        <v>23.06</v>
      </c>
      <c r="R1082" s="15">
        <v>0.43873668188736675</v>
      </c>
      <c r="S1082" s="7" t="s">
        <v>2650</v>
      </c>
      <c r="T1082" s="7" t="s">
        <v>2651</v>
      </c>
      <c r="U1082" s="16" t="s">
        <v>2651</v>
      </c>
      <c r="V1082" s="16" t="s">
        <v>40</v>
      </c>
      <c r="W1082" s="16" t="s">
        <v>170</v>
      </c>
      <c r="X1082" s="17">
        <v>1</v>
      </c>
      <c r="Y1082" s="84">
        <f t="shared" si="34"/>
        <v>73050</v>
      </c>
      <c r="Z1082" s="75">
        <f>IF(IFERROR(MATCH(E1082,CONV_CAISO_Gen_List!C:C,0),FALSE),1,0)</f>
        <v>0</v>
      </c>
      <c r="AA1082" s="86">
        <f t="shared" si="35"/>
        <v>23.06</v>
      </c>
    </row>
    <row r="1083" spans="2:27" x14ac:dyDescent="0.25">
      <c r="B1083" s="7">
        <v>1078</v>
      </c>
      <c r="C1083" s="7" t="s">
        <v>2812</v>
      </c>
      <c r="D1083" s="7" t="s">
        <v>2813</v>
      </c>
      <c r="E1083" s="7"/>
      <c r="F1083" s="7" t="s">
        <v>2650</v>
      </c>
      <c r="G1083" s="7" t="s">
        <v>34</v>
      </c>
      <c r="H1083" s="7"/>
      <c r="I1083" s="7"/>
      <c r="J1083" s="7" t="s">
        <v>216</v>
      </c>
      <c r="K1083" s="7"/>
      <c r="L1083" s="7" t="s">
        <v>5</v>
      </c>
      <c r="M1083" s="13">
        <v>3369</v>
      </c>
      <c r="N1083" s="13">
        <v>73050</v>
      </c>
      <c r="O1083" s="7">
        <v>1</v>
      </c>
      <c r="P1083" s="14">
        <v>0.6</v>
      </c>
      <c r="Q1083" s="14">
        <v>3.7961827272727273</v>
      </c>
      <c r="R1083" s="15">
        <v>0.72225698768506996</v>
      </c>
      <c r="S1083" s="7" t="s">
        <v>2650</v>
      </c>
      <c r="T1083" s="7" t="s">
        <v>2651</v>
      </c>
      <c r="U1083" s="16" t="s">
        <v>2651</v>
      </c>
      <c r="V1083" s="16" t="s">
        <v>218</v>
      </c>
      <c r="W1083" s="16" t="s">
        <v>170</v>
      </c>
      <c r="X1083" s="17">
        <v>1</v>
      </c>
      <c r="Y1083" s="84">
        <f t="shared" si="34"/>
        <v>73050</v>
      </c>
      <c r="Z1083" s="75">
        <f>IF(IFERROR(MATCH(E1083,CONV_CAISO_Gen_List!C:C,0),FALSE),1,0)</f>
        <v>0</v>
      </c>
      <c r="AA1083" s="86">
        <f t="shared" si="35"/>
        <v>3.7961827272727273</v>
      </c>
    </row>
    <row r="1084" spans="2:27" x14ac:dyDescent="0.25">
      <c r="B1084" s="7">
        <v>1079</v>
      </c>
      <c r="C1084" s="7" t="s">
        <v>2814</v>
      </c>
      <c r="D1084" s="7" t="s">
        <v>2815</v>
      </c>
      <c r="E1084" s="7"/>
      <c r="F1084" s="7" t="s">
        <v>2650</v>
      </c>
      <c r="G1084" s="7" t="s">
        <v>34</v>
      </c>
      <c r="H1084" s="7"/>
      <c r="I1084" s="7"/>
      <c r="J1084" s="7" t="s">
        <v>216</v>
      </c>
      <c r="K1084" s="7"/>
      <c r="L1084" s="7" t="s">
        <v>5</v>
      </c>
      <c r="M1084" s="13">
        <v>26212</v>
      </c>
      <c r="N1084" s="13">
        <v>73050</v>
      </c>
      <c r="O1084" s="7">
        <v>1</v>
      </c>
      <c r="P1084" s="14">
        <v>11</v>
      </c>
      <c r="Q1084" s="14">
        <v>38.899272727272731</v>
      </c>
      <c r="R1084" s="15">
        <v>0.40368693158232388</v>
      </c>
      <c r="S1084" s="7" t="s">
        <v>2650</v>
      </c>
      <c r="T1084" s="7" t="s">
        <v>2651</v>
      </c>
      <c r="U1084" s="16" t="s">
        <v>2651</v>
      </c>
      <c r="V1084" s="16" t="s">
        <v>218</v>
      </c>
      <c r="W1084" s="16" t="s">
        <v>170</v>
      </c>
      <c r="X1084" s="17">
        <v>1</v>
      </c>
      <c r="Y1084" s="84">
        <f t="shared" si="34"/>
        <v>73050</v>
      </c>
      <c r="Z1084" s="75">
        <f>IF(IFERROR(MATCH(E1084,CONV_CAISO_Gen_List!C:C,0),FALSE),1,0)</f>
        <v>0</v>
      </c>
      <c r="AA1084" s="86">
        <f t="shared" si="35"/>
        <v>38.899272727272731</v>
      </c>
    </row>
    <row r="1085" spans="2:27" x14ac:dyDescent="0.25">
      <c r="B1085" s="7">
        <v>1080</v>
      </c>
      <c r="C1085" s="7" t="s">
        <v>2816</v>
      </c>
      <c r="D1085" s="7" t="s">
        <v>2817</v>
      </c>
      <c r="E1085" s="7"/>
      <c r="F1085" s="7" t="s">
        <v>2650</v>
      </c>
      <c r="G1085" s="7" t="s">
        <v>34</v>
      </c>
      <c r="H1085" s="7"/>
      <c r="I1085" s="7"/>
      <c r="J1085" s="7" t="s">
        <v>216</v>
      </c>
      <c r="K1085" s="7"/>
      <c r="L1085" s="7" t="s">
        <v>5</v>
      </c>
      <c r="M1085" s="13">
        <v>7825</v>
      </c>
      <c r="N1085" s="13">
        <v>73050</v>
      </c>
      <c r="O1085" s="7">
        <v>1</v>
      </c>
      <c r="P1085" s="14">
        <v>2</v>
      </c>
      <c r="Q1085" s="14">
        <v>4.6952454545454536</v>
      </c>
      <c r="R1085" s="15">
        <v>0.26799346201743457</v>
      </c>
      <c r="S1085" s="7" t="s">
        <v>2650</v>
      </c>
      <c r="T1085" s="7" t="s">
        <v>2651</v>
      </c>
      <c r="U1085" s="16" t="s">
        <v>2651</v>
      </c>
      <c r="V1085" s="16" t="s">
        <v>218</v>
      </c>
      <c r="W1085" s="16" t="s">
        <v>170</v>
      </c>
      <c r="X1085" s="17">
        <v>1</v>
      </c>
      <c r="Y1085" s="84">
        <f t="shared" si="34"/>
        <v>73050</v>
      </c>
      <c r="Z1085" s="75">
        <f>IF(IFERROR(MATCH(E1085,CONV_CAISO_Gen_List!C:C,0),FALSE),1,0)</f>
        <v>0</v>
      </c>
      <c r="AA1085" s="86">
        <f t="shared" si="35"/>
        <v>4.6952454545454536</v>
      </c>
    </row>
    <row r="1086" spans="2:27" x14ac:dyDescent="0.25">
      <c r="B1086" s="7">
        <v>1081</v>
      </c>
      <c r="C1086" s="7" t="s">
        <v>2818</v>
      </c>
      <c r="D1086" s="7" t="s">
        <v>2819</v>
      </c>
      <c r="E1086" s="7"/>
      <c r="F1086" s="7" t="s">
        <v>2650</v>
      </c>
      <c r="G1086" s="7" t="s">
        <v>34</v>
      </c>
      <c r="H1086" s="7"/>
      <c r="I1086" s="7"/>
      <c r="J1086" s="7" t="s">
        <v>216</v>
      </c>
      <c r="K1086" s="7"/>
      <c r="L1086" s="7" t="s">
        <v>5</v>
      </c>
      <c r="M1086" s="13">
        <v>10061</v>
      </c>
      <c r="N1086" s="13">
        <v>73050</v>
      </c>
      <c r="O1086" s="7">
        <v>1</v>
      </c>
      <c r="P1086" s="14">
        <v>6.34</v>
      </c>
      <c r="Q1086" s="14">
        <v>12.564363636363636</v>
      </c>
      <c r="R1086" s="15">
        <v>0.22622840478594336</v>
      </c>
      <c r="S1086" s="7" t="s">
        <v>2650</v>
      </c>
      <c r="T1086" s="7" t="s">
        <v>2651</v>
      </c>
      <c r="U1086" s="16" t="s">
        <v>2651</v>
      </c>
      <c r="V1086" s="16" t="s">
        <v>218</v>
      </c>
      <c r="W1086" s="16" t="s">
        <v>170</v>
      </c>
      <c r="X1086" s="17">
        <v>1</v>
      </c>
      <c r="Y1086" s="84">
        <f t="shared" si="34"/>
        <v>73050</v>
      </c>
      <c r="Z1086" s="75">
        <f>IF(IFERROR(MATCH(E1086,CONV_CAISO_Gen_List!C:C,0),FALSE),1,0)</f>
        <v>0</v>
      </c>
      <c r="AA1086" s="86">
        <f t="shared" si="35"/>
        <v>12.564363636363636</v>
      </c>
    </row>
    <row r="1087" spans="2:27" x14ac:dyDescent="0.25">
      <c r="B1087" s="7">
        <v>1082</v>
      </c>
      <c r="C1087" s="7" t="s">
        <v>2820</v>
      </c>
      <c r="D1087" s="7" t="s">
        <v>2624</v>
      </c>
      <c r="E1087" s="7"/>
      <c r="F1087" s="7" t="s">
        <v>2650</v>
      </c>
      <c r="G1087" s="7" t="s">
        <v>2625</v>
      </c>
      <c r="H1087" s="7"/>
      <c r="I1087" s="7"/>
      <c r="J1087" s="7" t="s">
        <v>997</v>
      </c>
      <c r="K1087" s="7"/>
      <c r="L1087" s="7" t="s">
        <v>5</v>
      </c>
      <c r="M1087" s="13">
        <v>38959</v>
      </c>
      <c r="N1087" s="13">
        <v>44743</v>
      </c>
      <c r="O1087" s="7">
        <v>1</v>
      </c>
      <c r="P1087" s="14">
        <v>80.815605890965458</v>
      </c>
      <c r="Q1087" s="14">
        <v>138.73493691879273</v>
      </c>
      <c r="R1087" s="15">
        <v>0.19596860521518056</v>
      </c>
      <c r="S1087" s="7" t="s">
        <v>2160</v>
      </c>
      <c r="T1087" s="7" t="s">
        <v>2651</v>
      </c>
      <c r="U1087" s="16" t="s">
        <v>1084</v>
      </c>
      <c r="V1087" s="16" t="s">
        <v>997</v>
      </c>
      <c r="W1087" s="16" t="s">
        <v>170</v>
      </c>
      <c r="X1087" s="17">
        <v>1</v>
      </c>
      <c r="Y1087" s="84">
        <f t="shared" si="34"/>
        <v>73050</v>
      </c>
      <c r="Z1087" s="75">
        <f>IF(IFERROR(MATCH(E1087,CONV_CAISO_Gen_List!C:C,0),FALSE),1,0)</f>
        <v>0</v>
      </c>
      <c r="AA1087" s="86">
        <f t="shared" si="35"/>
        <v>138.73493691879273</v>
      </c>
    </row>
    <row r="1088" spans="2:27" x14ac:dyDescent="0.25">
      <c r="B1088" s="7">
        <v>1083</v>
      </c>
      <c r="C1088" s="7" t="s">
        <v>2821</v>
      </c>
      <c r="D1088" s="7" t="s">
        <v>2658</v>
      </c>
      <c r="E1088" s="7"/>
      <c r="F1088" s="7" t="s">
        <v>2650</v>
      </c>
      <c r="G1088" s="7" t="s">
        <v>1091</v>
      </c>
      <c r="H1088" s="7"/>
      <c r="I1088" s="7"/>
      <c r="J1088" s="7" t="s">
        <v>997</v>
      </c>
      <c r="K1088" s="7"/>
      <c r="L1088" s="7" t="s">
        <v>5</v>
      </c>
      <c r="M1088" s="13">
        <v>39843</v>
      </c>
      <c r="N1088" s="13">
        <v>46416</v>
      </c>
      <c r="O1088" s="7">
        <v>1</v>
      </c>
      <c r="P1088" s="14">
        <v>69.09</v>
      </c>
      <c r="Q1088" s="14">
        <v>175.87663333333333</v>
      </c>
      <c r="R1088" s="15">
        <v>0.29059547326816348</v>
      </c>
      <c r="S1088" s="7" t="s">
        <v>1083</v>
      </c>
      <c r="T1088" s="7" t="s">
        <v>2651</v>
      </c>
      <c r="U1088" s="16" t="s">
        <v>1084</v>
      </c>
      <c r="V1088" s="16" t="s">
        <v>997</v>
      </c>
      <c r="W1088" s="16" t="s">
        <v>170</v>
      </c>
      <c r="X1088" s="17">
        <v>1</v>
      </c>
      <c r="Y1088" s="84">
        <f t="shared" si="34"/>
        <v>73050</v>
      </c>
      <c r="Z1088" s="75">
        <f>IF(IFERROR(MATCH(E1088,CONV_CAISO_Gen_List!C:C,0),FALSE),1,0)</f>
        <v>0</v>
      </c>
      <c r="AA1088" s="86">
        <f t="shared" si="35"/>
        <v>175.87663333333333</v>
      </c>
    </row>
    <row r="1089" spans="2:27" x14ac:dyDescent="0.25">
      <c r="B1089" s="7">
        <v>1084</v>
      </c>
      <c r="C1089" s="7" t="s">
        <v>2822</v>
      </c>
      <c r="D1089" s="7" t="s">
        <v>2823</v>
      </c>
      <c r="E1089" s="7" t="s">
        <v>2824</v>
      </c>
      <c r="F1089" s="7" t="s">
        <v>2650</v>
      </c>
      <c r="G1089" s="7" t="s">
        <v>34</v>
      </c>
      <c r="H1089" s="7"/>
      <c r="I1089" s="7"/>
      <c r="J1089" s="7" t="s">
        <v>216</v>
      </c>
      <c r="K1089" s="7"/>
      <c r="L1089" s="7" t="s">
        <v>5</v>
      </c>
      <c r="M1089" s="13">
        <v>39753</v>
      </c>
      <c r="N1089" s="13">
        <v>45292</v>
      </c>
      <c r="O1089" s="7">
        <v>1</v>
      </c>
      <c r="P1089" s="14">
        <v>8.5399999999999991</v>
      </c>
      <c r="Q1089" s="14">
        <v>30.588364545454546</v>
      </c>
      <c r="R1089" s="15">
        <v>0.40887850546788351</v>
      </c>
      <c r="S1089" s="7" t="s">
        <v>39</v>
      </c>
      <c r="T1089" s="7" t="s">
        <v>2651</v>
      </c>
      <c r="U1089" s="16" t="s">
        <v>39</v>
      </c>
      <c r="V1089" s="16" t="s">
        <v>218</v>
      </c>
      <c r="W1089" s="16" t="s">
        <v>170</v>
      </c>
      <c r="X1089" s="17">
        <v>1</v>
      </c>
      <c r="Y1089" s="84">
        <f t="shared" si="34"/>
        <v>73050</v>
      </c>
      <c r="Z1089" s="75">
        <f>IF(IFERROR(MATCH(E1089,CONV_CAISO_Gen_List!C:C,0),FALSE),1,0)</f>
        <v>0</v>
      </c>
      <c r="AA1089" s="86">
        <f t="shared" si="35"/>
        <v>30.588364545454546</v>
      </c>
    </row>
    <row r="1090" spans="2:27" x14ac:dyDescent="0.25">
      <c r="B1090" s="7">
        <v>1085</v>
      </c>
      <c r="C1090" s="7" t="s">
        <v>2825</v>
      </c>
      <c r="D1090" s="7" t="s">
        <v>2826</v>
      </c>
      <c r="E1090" s="7"/>
      <c r="F1090" s="7" t="s">
        <v>2650</v>
      </c>
      <c r="G1090" s="7" t="s">
        <v>1091</v>
      </c>
      <c r="H1090" s="7"/>
      <c r="I1090" s="7"/>
      <c r="J1090" s="7" t="s">
        <v>997</v>
      </c>
      <c r="K1090" s="7"/>
      <c r="L1090" s="7" t="s">
        <v>5</v>
      </c>
      <c r="M1090" s="13">
        <v>39783</v>
      </c>
      <c r="N1090" s="13">
        <v>45260</v>
      </c>
      <c r="O1090" s="7">
        <v>1</v>
      </c>
      <c r="P1090" s="14">
        <v>72</v>
      </c>
      <c r="Q1090" s="14">
        <v>173.36266666666666</v>
      </c>
      <c r="R1090" s="15">
        <v>0.27486470488753589</v>
      </c>
      <c r="S1090" s="7" t="s">
        <v>1083</v>
      </c>
      <c r="T1090" s="7" t="s">
        <v>2651</v>
      </c>
      <c r="U1090" s="16" t="s">
        <v>1084</v>
      </c>
      <c r="V1090" s="16" t="s">
        <v>997</v>
      </c>
      <c r="W1090" s="16" t="s">
        <v>170</v>
      </c>
      <c r="X1090" s="17">
        <v>1</v>
      </c>
      <c r="Y1090" s="84">
        <f t="shared" si="34"/>
        <v>73050</v>
      </c>
      <c r="Z1090" s="75">
        <f>IF(IFERROR(MATCH(E1090,CONV_CAISO_Gen_List!C:C,0),FALSE),1,0)</f>
        <v>0</v>
      </c>
      <c r="AA1090" s="86">
        <f t="shared" si="35"/>
        <v>173.36266666666666</v>
      </c>
    </row>
    <row r="1091" spans="2:27" x14ac:dyDescent="0.25">
      <c r="B1091" s="7">
        <v>1086</v>
      </c>
      <c r="C1091" s="7" t="s">
        <v>2827</v>
      </c>
      <c r="D1091" s="7" t="s">
        <v>2828</v>
      </c>
      <c r="E1091" s="7"/>
      <c r="F1091" s="7" t="s">
        <v>2650</v>
      </c>
      <c r="G1091" s="7" t="s">
        <v>34</v>
      </c>
      <c r="H1091" s="7"/>
      <c r="I1091" s="7"/>
      <c r="J1091" s="7" t="s">
        <v>997</v>
      </c>
      <c r="K1091" s="7"/>
      <c r="L1091" s="7" t="s">
        <v>5</v>
      </c>
      <c r="M1091" s="13">
        <v>39965</v>
      </c>
      <c r="N1091" s="13">
        <v>73050</v>
      </c>
      <c r="O1091" s="7">
        <v>1</v>
      </c>
      <c r="P1091" s="14">
        <v>135</v>
      </c>
      <c r="Q1091" s="14">
        <v>283.722802</v>
      </c>
      <c r="R1091" s="15">
        <v>0.2399144275325554</v>
      </c>
      <c r="S1091" s="7" t="s">
        <v>2650</v>
      </c>
      <c r="T1091" s="7" t="s">
        <v>2651</v>
      </c>
      <c r="U1091" s="16" t="s">
        <v>2651</v>
      </c>
      <c r="V1091" s="16" t="s">
        <v>997</v>
      </c>
      <c r="W1091" s="16" t="s">
        <v>170</v>
      </c>
      <c r="X1091" s="17">
        <v>1</v>
      </c>
      <c r="Y1091" s="84">
        <f t="shared" si="34"/>
        <v>73050</v>
      </c>
      <c r="Z1091" s="75">
        <f>IF(IFERROR(MATCH(E1091,CONV_CAISO_Gen_List!C:C,0),FALSE),1,0)</f>
        <v>0</v>
      </c>
      <c r="AA1091" s="86">
        <f t="shared" si="35"/>
        <v>283.722802</v>
      </c>
    </row>
    <row r="1092" spans="2:27" x14ac:dyDescent="0.25">
      <c r="B1092" s="7">
        <v>1087</v>
      </c>
      <c r="C1092" s="7" t="s">
        <v>2829</v>
      </c>
      <c r="D1092" s="7" t="s">
        <v>2656</v>
      </c>
      <c r="E1092" s="7"/>
      <c r="F1092" s="7" t="s">
        <v>2650</v>
      </c>
      <c r="G1092" s="7" t="s">
        <v>2637</v>
      </c>
      <c r="H1092" s="7"/>
      <c r="I1092" s="7"/>
      <c r="J1092" s="7" t="s">
        <v>997</v>
      </c>
      <c r="K1092" s="7"/>
      <c r="L1092" s="7" t="s">
        <v>5</v>
      </c>
      <c r="M1092" s="13">
        <v>40133</v>
      </c>
      <c r="N1092" s="13">
        <v>47437</v>
      </c>
      <c r="O1092" s="7">
        <v>1</v>
      </c>
      <c r="P1092" s="14">
        <v>188.23750000000001</v>
      </c>
      <c r="Q1092" s="14">
        <v>375.09786000000003</v>
      </c>
      <c r="R1092" s="15">
        <v>0.22747534583151022</v>
      </c>
      <c r="S1092" s="7" t="s">
        <v>2650</v>
      </c>
      <c r="T1092" s="7" t="s">
        <v>2651</v>
      </c>
      <c r="U1092" s="16" t="s">
        <v>2651</v>
      </c>
      <c r="V1092" s="16" t="s">
        <v>997</v>
      </c>
      <c r="W1092" s="16" t="s">
        <v>170</v>
      </c>
      <c r="X1092" s="17">
        <v>1</v>
      </c>
      <c r="Y1092" s="84">
        <f t="shared" si="34"/>
        <v>73050</v>
      </c>
      <c r="Z1092" s="75">
        <f>IF(IFERROR(MATCH(E1092,CONV_CAISO_Gen_List!C:C,0),FALSE),1,0)</f>
        <v>0</v>
      </c>
      <c r="AA1092" s="86">
        <f t="shared" si="35"/>
        <v>375.09786000000003</v>
      </c>
    </row>
    <row r="1093" spans="2:27" x14ac:dyDescent="0.25">
      <c r="B1093" s="7">
        <v>1088</v>
      </c>
      <c r="C1093" s="7" t="s">
        <v>2830</v>
      </c>
      <c r="D1093" s="7" t="s">
        <v>2831</v>
      </c>
      <c r="E1093" s="7"/>
      <c r="F1093" s="7" t="s">
        <v>2650</v>
      </c>
      <c r="G1093" s="7" t="s">
        <v>2637</v>
      </c>
      <c r="H1093" s="7"/>
      <c r="I1093" s="7"/>
      <c r="J1093" s="7" t="s">
        <v>997</v>
      </c>
      <c r="K1093" s="7"/>
      <c r="L1093" s="7" t="s">
        <v>5</v>
      </c>
      <c r="M1093" s="13">
        <v>40575</v>
      </c>
      <c r="N1093" s="13">
        <v>48029</v>
      </c>
      <c r="O1093" s="7">
        <v>1</v>
      </c>
      <c r="P1093" s="14">
        <v>100.5</v>
      </c>
      <c r="Q1093" s="14">
        <v>165.762</v>
      </c>
      <c r="R1093" s="15">
        <v>0.18828460437538336</v>
      </c>
      <c r="S1093" s="7" t="s">
        <v>2650</v>
      </c>
      <c r="T1093" s="7" t="s">
        <v>2651</v>
      </c>
      <c r="U1093" s="16" t="s">
        <v>2651</v>
      </c>
      <c r="V1093" s="16" t="s">
        <v>997</v>
      </c>
      <c r="W1093" s="16" t="s">
        <v>170</v>
      </c>
      <c r="X1093" s="17">
        <v>1</v>
      </c>
      <c r="Y1093" s="84">
        <f t="shared" si="34"/>
        <v>73050</v>
      </c>
      <c r="Z1093" s="75">
        <f>IF(IFERROR(MATCH(E1093,CONV_CAISO_Gen_List!C:C,0),FALSE),1,0)</f>
        <v>0</v>
      </c>
      <c r="AA1093" s="86">
        <f t="shared" si="35"/>
        <v>165.762</v>
      </c>
    </row>
    <row r="1094" spans="2:27" x14ac:dyDescent="0.25">
      <c r="B1094" s="7">
        <v>1089</v>
      </c>
      <c r="C1094" s="7" t="s">
        <v>2832</v>
      </c>
      <c r="D1094" s="7" t="s">
        <v>2833</v>
      </c>
      <c r="E1094" s="7"/>
      <c r="F1094" s="7" t="s">
        <v>2650</v>
      </c>
      <c r="G1094" s="7" t="s">
        <v>1080</v>
      </c>
      <c r="H1094" s="7"/>
      <c r="I1094" s="7"/>
      <c r="J1094" s="7" t="s">
        <v>997</v>
      </c>
      <c r="K1094" s="7"/>
      <c r="L1094" s="7" t="s">
        <v>5</v>
      </c>
      <c r="M1094" s="13">
        <v>40112</v>
      </c>
      <c r="N1094" s="13">
        <v>47513</v>
      </c>
      <c r="O1094" s="7">
        <v>1</v>
      </c>
      <c r="P1094" s="14">
        <v>262</v>
      </c>
      <c r="Q1094" s="14">
        <v>659.85</v>
      </c>
      <c r="R1094" s="15">
        <v>0.28750130712119631</v>
      </c>
      <c r="S1094" s="7" t="s">
        <v>1083</v>
      </c>
      <c r="T1094" s="7" t="s">
        <v>2651</v>
      </c>
      <c r="U1094" s="16" t="s">
        <v>1084</v>
      </c>
      <c r="V1094" s="16" t="s">
        <v>997</v>
      </c>
      <c r="W1094" s="16" t="s">
        <v>170</v>
      </c>
      <c r="X1094" s="17">
        <v>1</v>
      </c>
      <c r="Y1094" s="84">
        <f t="shared" si="34"/>
        <v>73050</v>
      </c>
      <c r="Z1094" s="75">
        <f>IF(IFERROR(MATCH(E1094,CONV_CAISO_Gen_List!C:C,0),FALSE),1,0)</f>
        <v>0</v>
      </c>
      <c r="AA1094" s="86">
        <f t="shared" si="35"/>
        <v>659.85</v>
      </c>
    </row>
    <row r="1095" spans="2:27" x14ac:dyDescent="0.25">
      <c r="B1095" s="7">
        <v>1090</v>
      </c>
      <c r="C1095" s="7" t="s">
        <v>2834</v>
      </c>
      <c r="D1095" s="7" t="s">
        <v>2835</v>
      </c>
      <c r="E1095" s="7"/>
      <c r="F1095" s="7" t="s">
        <v>2650</v>
      </c>
      <c r="G1095" s="7" t="s">
        <v>34</v>
      </c>
      <c r="H1095" s="7"/>
      <c r="I1095" s="7"/>
      <c r="J1095" s="7" t="s">
        <v>216</v>
      </c>
      <c r="K1095" s="7"/>
      <c r="L1095" s="7" t="s">
        <v>5</v>
      </c>
      <c r="M1095" s="13">
        <v>8331</v>
      </c>
      <c r="N1095" s="13">
        <v>73050</v>
      </c>
      <c r="O1095" s="7">
        <v>1</v>
      </c>
      <c r="P1095" s="14">
        <v>6.4</v>
      </c>
      <c r="Q1095" s="14">
        <v>15.384889999999999</v>
      </c>
      <c r="R1095" s="15">
        <v>0.27441655964611872</v>
      </c>
      <c r="S1095" s="7" t="s">
        <v>2650</v>
      </c>
      <c r="T1095" s="7" t="s">
        <v>2651</v>
      </c>
      <c r="U1095" s="16" t="s">
        <v>2651</v>
      </c>
      <c r="V1095" s="16" t="s">
        <v>218</v>
      </c>
      <c r="W1095" s="16" t="s">
        <v>170</v>
      </c>
      <c r="X1095" s="17">
        <v>1</v>
      </c>
      <c r="Y1095" s="84">
        <f t="shared" ref="Y1095:Y1158" si="36">IF(O1095,DATE(2099,12,31),N1095)</f>
        <v>73050</v>
      </c>
      <c r="Z1095" s="75">
        <f>IF(IFERROR(MATCH(E1095,CONV_CAISO_Gen_List!C:C,0),FALSE),1,0)</f>
        <v>0</v>
      </c>
      <c r="AA1095" s="86">
        <f t="shared" ref="AA1095:AA1158" si="37">Q1095*X1095</f>
        <v>15.384889999999999</v>
      </c>
    </row>
    <row r="1096" spans="2:27" x14ac:dyDescent="0.25">
      <c r="B1096" s="7">
        <v>1091</v>
      </c>
      <c r="C1096" s="7" t="s">
        <v>2836</v>
      </c>
      <c r="D1096" s="7" t="s">
        <v>2837</v>
      </c>
      <c r="E1096" s="7"/>
      <c r="F1096" s="7" t="s">
        <v>2650</v>
      </c>
      <c r="G1096" s="7" t="s">
        <v>34</v>
      </c>
      <c r="H1096" s="7"/>
      <c r="I1096" s="7"/>
      <c r="J1096" s="7" t="s">
        <v>37</v>
      </c>
      <c r="K1096" s="7"/>
      <c r="L1096" s="7" t="s">
        <v>5</v>
      </c>
      <c r="M1096" s="13">
        <v>40360</v>
      </c>
      <c r="N1096" s="13">
        <v>40908</v>
      </c>
      <c r="O1096" s="7">
        <v>1</v>
      </c>
      <c r="P1096" s="14">
        <v>1.88</v>
      </c>
      <c r="Q1096" s="14">
        <v>9.6816683333333327</v>
      </c>
      <c r="R1096" s="15">
        <v>0.58787940428770369</v>
      </c>
      <c r="S1096" s="7" t="s">
        <v>2650</v>
      </c>
      <c r="T1096" s="7" t="s">
        <v>2651</v>
      </c>
      <c r="U1096" s="16" t="s">
        <v>2651</v>
      </c>
      <c r="V1096" s="16" t="s">
        <v>40</v>
      </c>
      <c r="W1096" s="16" t="s">
        <v>170</v>
      </c>
      <c r="X1096" s="17">
        <v>1</v>
      </c>
      <c r="Y1096" s="84">
        <f t="shared" si="36"/>
        <v>73050</v>
      </c>
      <c r="Z1096" s="75">
        <f>IF(IFERROR(MATCH(E1096,CONV_CAISO_Gen_List!C:C,0),FALSE),1,0)</f>
        <v>0</v>
      </c>
      <c r="AA1096" s="86">
        <f t="shared" si="37"/>
        <v>9.6816683333333327</v>
      </c>
    </row>
    <row r="1097" spans="2:27" x14ac:dyDescent="0.25">
      <c r="B1097" s="7">
        <v>1092</v>
      </c>
      <c r="C1097" s="7" t="s">
        <v>2838</v>
      </c>
      <c r="D1097" s="7" t="s">
        <v>2839</v>
      </c>
      <c r="E1097" s="7"/>
      <c r="F1097" s="7" t="s">
        <v>2650</v>
      </c>
      <c r="G1097" s="7" t="s">
        <v>1080</v>
      </c>
      <c r="H1097" s="7"/>
      <c r="I1097" s="7"/>
      <c r="J1097" s="7" t="s">
        <v>997</v>
      </c>
      <c r="K1097" s="7"/>
      <c r="L1097" s="7" t="s">
        <v>5</v>
      </c>
      <c r="M1097" s="13">
        <v>40436</v>
      </c>
      <c r="N1097" s="13">
        <v>73050</v>
      </c>
      <c r="O1097" s="7">
        <v>1</v>
      </c>
      <c r="P1097" s="14">
        <v>50</v>
      </c>
      <c r="Q1097" s="14">
        <v>145.64633333333333</v>
      </c>
      <c r="R1097" s="15">
        <v>0.33252587519025872</v>
      </c>
      <c r="S1097" s="7" t="s">
        <v>1083</v>
      </c>
      <c r="T1097" s="7" t="s">
        <v>2651</v>
      </c>
      <c r="U1097" s="16" t="s">
        <v>1084</v>
      </c>
      <c r="V1097" s="16" t="s">
        <v>997</v>
      </c>
      <c r="W1097" s="16" t="s">
        <v>170</v>
      </c>
      <c r="X1097" s="17">
        <v>1</v>
      </c>
      <c r="Y1097" s="84">
        <f t="shared" si="36"/>
        <v>73050</v>
      </c>
      <c r="Z1097" s="75">
        <f>IF(IFERROR(MATCH(E1097,CONV_CAISO_Gen_List!C:C,0),FALSE),1,0)</f>
        <v>0</v>
      </c>
      <c r="AA1097" s="86">
        <f t="shared" si="37"/>
        <v>145.64633333333333</v>
      </c>
    </row>
    <row r="1098" spans="2:27" x14ac:dyDescent="0.25">
      <c r="B1098" s="7">
        <v>1093</v>
      </c>
      <c r="C1098" s="7" t="s">
        <v>2840</v>
      </c>
      <c r="D1098" s="7" t="s">
        <v>2841</v>
      </c>
      <c r="E1098" s="7"/>
      <c r="F1098" s="7" t="s">
        <v>2650</v>
      </c>
      <c r="G1098" s="7" t="s">
        <v>34</v>
      </c>
      <c r="H1098" s="7"/>
      <c r="I1098" s="7"/>
      <c r="J1098" s="7" t="s">
        <v>216</v>
      </c>
      <c r="K1098" s="7"/>
      <c r="L1098" s="7" t="s">
        <v>5</v>
      </c>
      <c r="M1098" s="13">
        <v>1930</v>
      </c>
      <c r="N1098" s="13">
        <v>73050</v>
      </c>
      <c r="O1098" s="7">
        <v>1</v>
      </c>
      <c r="P1098" s="14">
        <v>9</v>
      </c>
      <c r="Q1098" s="14">
        <v>3.9692474</v>
      </c>
      <c r="R1098" s="15">
        <v>5.0345603754439368E-2</v>
      </c>
      <c r="S1098" s="7" t="s">
        <v>2650</v>
      </c>
      <c r="T1098" s="7" t="s">
        <v>2651</v>
      </c>
      <c r="U1098" s="16" t="s">
        <v>2651</v>
      </c>
      <c r="V1098" s="16" t="s">
        <v>218</v>
      </c>
      <c r="W1098" s="16" t="s">
        <v>170</v>
      </c>
      <c r="X1098" s="17">
        <v>1</v>
      </c>
      <c r="Y1098" s="84">
        <f t="shared" si="36"/>
        <v>73050</v>
      </c>
      <c r="Z1098" s="75">
        <f>IF(IFERROR(MATCH(E1098,CONV_CAISO_Gen_List!C:C,0),FALSE),1,0)</f>
        <v>0</v>
      </c>
      <c r="AA1098" s="86">
        <f t="shared" si="37"/>
        <v>3.9692474</v>
      </c>
    </row>
    <row r="1099" spans="2:27" x14ac:dyDescent="0.25">
      <c r="B1099" s="7">
        <v>1094</v>
      </c>
      <c r="C1099" s="7" t="s">
        <v>2842</v>
      </c>
      <c r="D1099" s="7" t="s">
        <v>2843</v>
      </c>
      <c r="E1099" s="7"/>
      <c r="F1099" s="7" t="s">
        <v>2650</v>
      </c>
      <c r="G1099" s="7" t="s">
        <v>34</v>
      </c>
      <c r="H1099" s="7"/>
      <c r="I1099" s="7"/>
      <c r="J1099" s="7" t="s">
        <v>37</v>
      </c>
      <c r="K1099" s="7" t="s">
        <v>2649</v>
      </c>
      <c r="L1099" s="7" t="s">
        <v>5</v>
      </c>
      <c r="M1099" s="13">
        <v>34730</v>
      </c>
      <c r="N1099" s="13">
        <v>73050</v>
      </c>
      <c r="O1099" s="7">
        <v>1</v>
      </c>
      <c r="P1099" s="14">
        <v>0</v>
      </c>
      <c r="Q1099" s="14">
        <v>92.353999999999999</v>
      </c>
      <c r="R1099" s="15"/>
      <c r="S1099" s="7" t="s">
        <v>2650</v>
      </c>
      <c r="T1099" s="7" t="s">
        <v>2651</v>
      </c>
      <c r="U1099" s="16" t="s">
        <v>2651</v>
      </c>
      <c r="V1099" s="16" t="s">
        <v>1059</v>
      </c>
      <c r="W1099" s="16" t="s">
        <v>170</v>
      </c>
      <c r="X1099" s="17">
        <v>1</v>
      </c>
      <c r="Y1099" s="84">
        <f t="shared" si="36"/>
        <v>73050</v>
      </c>
      <c r="Z1099" s="75">
        <f>IF(IFERROR(MATCH(E1099,CONV_CAISO_Gen_List!C:C,0),FALSE),1,0)</f>
        <v>0</v>
      </c>
      <c r="AA1099" s="86">
        <f t="shared" si="37"/>
        <v>92.353999999999999</v>
      </c>
    </row>
    <row r="1100" spans="2:27" x14ac:dyDescent="0.25">
      <c r="B1100" s="7">
        <v>1095</v>
      </c>
      <c r="C1100" s="7" t="s">
        <v>2844</v>
      </c>
      <c r="D1100" s="7" t="s">
        <v>2845</v>
      </c>
      <c r="E1100" s="7"/>
      <c r="F1100" s="7" t="s">
        <v>2650</v>
      </c>
      <c r="G1100" s="7" t="s">
        <v>34</v>
      </c>
      <c r="H1100" s="7"/>
      <c r="I1100" s="7"/>
      <c r="J1100" s="7" t="s">
        <v>37</v>
      </c>
      <c r="K1100" s="7" t="s">
        <v>2649</v>
      </c>
      <c r="L1100" s="7" t="s">
        <v>5</v>
      </c>
      <c r="M1100" s="13">
        <v>37120</v>
      </c>
      <c r="N1100" s="13">
        <v>73050</v>
      </c>
      <c r="O1100" s="7">
        <v>1</v>
      </c>
      <c r="P1100" s="14">
        <v>0</v>
      </c>
      <c r="Q1100" s="14">
        <v>133.4</v>
      </c>
      <c r="R1100" s="15"/>
      <c r="S1100" s="7" t="s">
        <v>2650</v>
      </c>
      <c r="T1100" s="7" t="s">
        <v>2651</v>
      </c>
      <c r="U1100" s="16" t="s">
        <v>2651</v>
      </c>
      <c r="V1100" s="16" t="s">
        <v>1059</v>
      </c>
      <c r="W1100" s="16" t="s">
        <v>170</v>
      </c>
      <c r="X1100" s="17">
        <v>1</v>
      </c>
      <c r="Y1100" s="84">
        <f t="shared" si="36"/>
        <v>73050</v>
      </c>
      <c r="Z1100" s="75">
        <f>IF(IFERROR(MATCH(E1100,CONV_CAISO_Gen_List!C:C,0),FALSE),1,0)</f>
        <v>0</v>
      </c>
      <c r="AA1100" s="86">
        <f t="shared" si="37"/>
        <v>133.4</v>
      </c>
    </row>
    <row r="1101" spans="2:27" x14ac:dyDescent="0.25">
      <c r="B1101" s="7">
        <v>1096</v>
      </c>
      <c r="C1101" s="7" t="s">
        <v>2846</v>
      </c>
      <c r="D1101" s="7" t="s">
        <v>2847</v>
      </c>
      <c r="E1101" s="7"/>
      <c r="F1101" s="7" t="s">
        <v>2650</v>
      </c>
      <c r="G1101" s="7" t="s">
        <v>34</v>
      </c>
      <c r="H1101" s="7"/>
      <c r="I1101" s="7"/>
      <c r="J1101" s="7" t="s">
        <v>37</v>
      </c>
      <c r="K1101" s="7" t="s">
        <v>2649</v>
      </c>
      <c r="L1101" s="7" t="s">
        <v>5</v>
      </c>
      <c r="M1101" s="13">
        <v>21526</v>
      </c>
      <c r="N1101" s="13">
        <v>73050</v>
      </c>
      <c r="O1101" s="7">
        <v>1</v>
      </c>
      <c r="P1101" s="14">
        <v>0</v>
      </c>
      <c r="Q1101" s="14">
        <v>87.377650164282457</v>
      </c>
      <c r="R1101" s="15"/>
      <c r="S1101" s="7" t="s">
        <v>2650</v>
      </c>
      <c r="T1101" s="7" t="s">
        <v>2651</v>
      </c>
      <c r="U1101" s="16" t="s">
        <v>2651</v>
      </c>
      <c r="V1101" s="16" t="s">
        <v>1059</v>
      </c>
      <c r="W1101" s="16" t="s">
        <v>170</v>
      </c>
      <c r="X1101" s="17">
        <v>1</v>
      </c>
      <c r="Y1101" s="84">
        <f t="shared" si="36"/>
        <v>73050</v>
      </c>
      <c r="Z1101" s="75">
        <f>IF(IFERROR(MATCH(E1101,CONV_CAISO_Gen_List!C:C,0),FALSE),1,0)</f>
        <v>0</v>
      </c>
      <c r="AA1101" s="86">
        <f t="shared" si="37"/>
        <v>87.377650164282457</v>
      </c>
    </row>
    <row r="1102" spans="2:27" x14ac:dyDescent="0.25">
      <c r="B1102" s="7">
        <v>1097</v>
      </c>
      <c r="C1102" s="7" t="s">
        <v>2848</v>
      </c>
      <c r="D1102" s="7" t="s">
        <v>2849</v>
      </c>
      <c r="E1102" s="7"/>
      <c r="F1102" s="7" t="s">
        <v>2650</v>
      </c>
      <c r="G1102" s="7" t="s">
        <v>34</v>
      </c>
      <c r="H1102" s="7"/>
      <c r="I1102" s="7"/>
      <c r="J1102" s="7" t="s">
        <v>37</v>
      </c>
      <c r="K1102" s="7" t="s">
        <v>2649</v>
      </c>
      <c r="L1102" s="7" t="s">
        <v>5</v>
      </c>
      <c r="M1102" s="13">
        <v>22891</v>
      </c>
      <c r="N1102" s="13">
        <v>73050</v>
      </c>
      <c r="O1102" s="7">
        <v>1</v>
      </c>
      <c r="P1102" s="14">
        <v>0</v>
      </c>
      <c r="Q1102" s="14">
        <v>502.8</v>
      </c>
      <c r="R1102" s="15"/>
      <c r="S1102" s="7" t="s">
        <v>2650</v>
      </c>
      <c r="T1102" s="7" t="s">
        <v>2651</v>
      </c>
      <c r="U1102" s="16" t="s">
        <v>2651</v>
      </c>
      <c r="V1102" s="16" t="s">
        <v>1059</v>
      </c>
      <c r="W1102" s="16" t="s">
        <v>170</v>
      </c>
      <c r="X1102" s="17">
        <v>1</v>
      </c>
      <c r="Y1102" s="84">
        <f t="shared" si="36"/>
        <v>73050</v>
      </c>
      <c r="Z1102" s="75">
        <f>IF(IFERROR(MATCH(E1102,CONV_CAISO_Gen_List!C:C,0),FALSE),1,0)</f>
        <v>0</v>
      </c>
      <c r="AA1102" s="86">
        <f t="shared" si="37"/>
        <v>502.8</v>
      </c>
    </row>
    <row r="1103" spans="2:27" x14ac:dyDescent="0.25">
      <c r="B1103" s="7">
        <v>1098</v>
      </c>
      <c r="C1103" s="7" t="s">
        <v>2850</v>
      </c>
      <c r="D1103" s="7" t="s">
        <v>2851</v>
      </c>
      <c r="E1103" s="7"/>
      <c r="F1103" s="7" t="s">
        <v>2650</v>
      </c>
      <c r="G1103" s="7" t="s">
        <v>34</v>
      </c>
      <c r="H1103" s="7"/>
      <c r="I1103" s="7"/>
      <c r="J1103" s="7" t="s">
        <v>216</v>
      </c>
      <c r="K1103" s="7"/>
      <c r="L1103" s="7" t="s">
        <v>5</v>
      </c>
      <c r="M1103" s="13">
        <v>31568</v>
      </c>
      <c r="N1103" s="13">
        <v>73050</v>
      </c>
      <c r="O1103" s="7">
        <v>1</v>
      </c>
      <c r="P1103" s="14">
        <v>0.64</v>
      </c>
      <c r="Q1103" s="14">
        <v>1.9923124999999999</v>
      </c>
      <c r="R1103" s="15">
        <v>0.35536395904680368</v>
      </c>
      <c r="S1103" s="7" t="s">
        <v>2650</v>
      </c>
      <c r="T1103" s="7" t="s">
        <v>2651</v>
      </c>
      <c r="U1103" s="16" t="s">
        <v>2651</v>
      </c>
      <c r="V1103" s="16" t="s">
        <v>218</v>
      </c>
      <c r="W1103" s="16" t="s">
        <v>170</v>
      </c>
      <c r="X1103" s="17">
        <v>1</v>
      </c>
      <c r="Y1103" s="84">
        <f t="shared" si="36"/>
        <v>73050</v>
      </c>
      <c r="Z1103" s="75">
        <f>IF(IFERROR(MATCH(E1103,CONV_CAISO_Gen_List!C:C,0),FALSE),1,0)</f>
        <v>0</v>
      </c>
      <c r="AA1103" s="86">
        <f t="shared" si="37"/>
        <v>1.9923124999999999</v>
      </c>
    </row>
    <row r="1104" spans="2:27" x14ac:dyDescent="0.25">
      <c r="B1104" s="7">
        <v>1099</v>
      </c>
      <c r="C1104" s="7" t="s">
        <v>2852</v>
      </c>
      <c r="D1104" s="7" t="s">
        <v>2853</v>
      </c>
      <c r="E1104" s="7"/>
      <c r="F1104" s="7" t="s">
        <v>2650</v>
      </c>
      <c r="G1104" s="7" t="s">
        <v>34</v>
      </c>
      <c r="H1104" s="7"/>
      <c r="I1104" s="7"/>
      <c r="J1104" s="7" t="s">
        <v>216</v>
      </c>
      <c r="K1104" s="7"/>
      <c r="L1104" s="7" t="s">
        <v>5</v>
      </c>
      <c r="M1104" s="13">
        <v>21221</v>
      </c>
      <c r="N1104" s="13">
        <v>73050</v>
      </c>
      <c r="O1104" s="7">
        <v>1</v>
      </c>
      <c r="P1104" s="14">
        <v>3.2</v>
      </c>
      <c r="Q1104" s="14">
        <v>6.3531090909090908</v>
      </c>
      <c r="R1104" s="15">
        <v>0.22663773868825238</v>
      </c>
      <c r="S1104" s="7" t="s">
        <v>2650</v>
      </c>
      <c r="T1104" s="7" t="s">
        <v>2651</v>
      </c>
      <c r="U1104" s="16" t="s">
        <v>2651</v>
      </c>
      <c r="V1104" s="16" t="s">
        <v>218</v>
      </c>
      <c r="W1104" s="16" t="s">
        <v>170</v>
      </c>
      <c r="X1104" s="17">
        <v>1</v>
      </c>
      <c r="Y1104" s="84">
        <f t="shared" si="36"/>
        <v>73050</v>
      </c>
      <c r="Z1104" s="75">
        <f>IF(IFERROR(MATCH(E1104,CONV_CAISO_Gen_List!C:C,0),FALSE),1,0)</f>
        <v>0</v>
      </c>
      <c r="AA1104" s="86">
        <f t="shared" si="37"/>
        <v>6.3531090909090908</v>
      </c>
    </row>
    <row r="1105" spans="2:27" x14ac:dyDescent="0.25">
      <c r="B1105" s="7">
        <v>1100</v>
      </c>
      <c r="C1105" s="7" t="s">
        <v>2854</v>
      </c>
      <c r="D1105" s="7" t="s">
        <v>2855</v>
      </c>
      <c r="E1105" s="7"/>
      <c r="F1105" s="7" t="s">
        <v>2650</v>
      </c>
      <c r="G1105" s="7" t="s">
        <v>34</v>
      </c>
      <c r="H1105" s="7"/>
      <c r="I1105" s="7"/>
      <c r="J1105" s="7" t="s">
        <v>619</v>
      </c>
      <c r="K1105" s="7"/>
      <c r="L1105" s="7" t="s">
        <v>5</v>
      </c>
      <c r="M1105" s="13">
        <v>41090</v>
      </c>
      <c r="N1105" s="13">
        <v>73050</v>
      </c>
      <c r="O1105" s="7">
        <v>1</v>
      </c>
      <c r="P1105" s="14">
        <v>10</v>
      </c>
      <c r="Q1105" s="14">
        <v>20.619999999999997</v>
      </c>
      <c r="R1105" s="15">
        <v>0.23538812785388127</v>
      </c>
      <c r="S1105" s="7" t="s">
        <v>2650</v>
      </c>
      <c r="T1105" s="7" t="s">
        <v>2651</v>
      </c>
      <c r="U1105" s="16" t="s">
        <v>2651</v>
      </c>
      <c r="V1105" s="16" t="s">
        <v>621</v>
      </c>
      <c r="W1105" s="16" t="s">
        <v>170</v>
      </c>
      <c r="X1105" s="17">
        <v>1</v>
      </c>
      <c r="Y1105" s="84">
        <f t="shared" si="36"/>
        <v>73050</v>
      </c>
      <c r="Z1105" s="75">
        <f>IF(IFERROR(MATCH(E1105,CONV_CAISO_Gen_List!C:C,0),FALSE),1,0)</f>
        <v>0</v>
      </c>
      <c r="AA1105" s="86">
        <f t="shared" si="37"/>
        <v>20.619999999999997</v>
      </c>
    </row>
    <row r="1106" spans="2:27" x14ac:dyDescent="0.25">
      <c r="B1106" s="7">
        <v>1101</v>
      </c>
      <c r="C1106" s="7" t="s">
        <v>2856</v>
      </c>
      <c r="D1106" s="7" t="s">
        <v>2857</v>
      </c>
      <c r="E1106" s="7" t="s">
        <v>2362</v>
      </c>
      <c r="F1106" s="7" t="s">
        <v>2650</v>
      </c>
      <c r="G1106" s="7" t="s">
        <v>34</v>
      </c>
      <c r="H1106" s="7"/>
      <c r="I1106" s="7"/>
      <c r="J1106" s="7" t="s">
        <v>997</v>
      </c>
      <c r="K1106" s="7"/>
      <c r="L1106" s="7" t="s">
        <v>5</v>
      </c>
      <c r="M1106" s="13">
        <v>41263</v>
      </c>
      <c r="N1106" s="13">
        <v>41536</v>
      </c>
      <c r="O1106" s="7">
        <v>1</v>
      </c>
      <c r="P1106" s="14">
        <v>39.009599999999999</v>
      </c>
      <c r="Q1106" s="14">
        <v>109.13680703999999</v>
      </c>
      <c r="R1106" s="15">
        <v>0.31937111932545725</v>
      </c>
      <c r="S1106" s="7" t="s">
        <v>39</v>
      </c>
      <c r="T1106" s="7" t="s">
        <v>2651</v>
      </c>
      <c r="U1106" s="16" t="s">
        <v>39</v>
      </c>
      <c r="V1106" s="16" t="s">
        <v>997</v>
      </c>
      <c r="W1106" s="16" t="s">
        <v>170</v>
      </c>
      <c r="X1106" s="17">
        <v>1</v>
      </c>
      <c r="Y1106" s="84">
        <f t="shared" si="36"/>
        <v>73050</v>
      </c>
      <c r="Z1106" s="75">
        <f>IF(IFERROR(MATCH(E1106,CONV_CAISO_Gen_List!C:C,0),FALSE),1,0)</f>
        <v>1</v>
      </c>
      <c r="AA1106" s="86">
        <f t="shared" si="37"/>
        <v>109.13680703999999</v>
      </c>
    </row>
    <row r="1107" spans="2:27" x14ac:dyDescent="0.25">
      <c r="B1107" s="7">
        <v>1102</v>
      </c>
      <c r="C1107" s="7" t="s">
        <v>2858</v>
      </c>
      <c r="D1107" s="7" t="s">
        <v>2665</v>
      </c>
      <c r="E1107" s="7"/>
      <c r="F1107" s="7" t="s">
        <v>2650</v>
      </c>
      <c r="G1107" s="7" t="s">
        <v>839</v>
      </c>
      <c r="H1107" s="7"/>
      <c r="I1107" s="7"/>
      <c r="J1107" s="7" t="s">
        <v>196</v>
      </c>
      <c r="K1107" s="7"/>
      <c r="L1107" s="7" t="s">
        <v>5</v>
      </c>
      <c r="M1107" s="13">
        <v>41614</v>
      </c>
      <c r="N1107" s="13">
        <v>48944</v>
      </c>
      <c r="O1107" s="7">
        <v>1</v>
      </c>
      <c r="P1107" s="14">
        <v>13.539199999999999</v>
      </c>
      <c r="Q1107" s="14">
        <v>127.031544</v>
      </c>
      <c r="R1107" s="15">
        <v>1.0710616438356166</v>
      </c>
      <c r="S1107" s="7" t="s">
        <v>2666</v>
      </c>
      <c r="T1107" s="7" t="s">
        <v>2651</v>
      </c>
      <c r="U1107" s="16" t="s">
        <v>1084</v>
      </c>
      <c r="V1107" s="16" t="s">
        <v>196</v>
      </c>
      <c r="W1107" s="16" t="s">
        <v>170</v>
      </c>
      <c r="X1107" s="17">
        <v>1</v>
      </c>
      <c r="Y1107" s="84">
        <f t="shared" si="36"/>
        <v>73050</v>
      </c>
      <c r="Z1107" s="75">
        <f>IF(IFERROR(MATCH(E1107,CONV_CAISO_Gen_List!C:C,0),FALSE),1,0)</f>
        <v>0</v>
      </c>
      <c r="AA1107" s="86">
        <f t="shared" si="37"/>
        <v>127.031544</v>
      </c>
    </row>
    <row r="1108" spans="2:27" x14ac:dyDescent="0.25">
      <c r="B1108" s="7">
        <v>1103</v>
      </c>
      <c r="C1108" s="7" t="s">
        <v>2859</v>
      </c>
      <c r="D1108" s="7" t="s">
        <v>2860</v>
      </c>
      <c r="E1108" s="7"/>
      <c r="F1108" s="7" t="s">
        <v>2650</v>
      </c>
      <c r="G1108" s="7" t="s">
        <v>34</v>
      </c>
      <c r="H1108" s="7"/>
      <c r="I1108" s="7"/>
      <c r="J1108" s="7" t="s">
        <v>619</v>
      </c>
      <c r="K1108" s="7"/>
      <c r="L1108" s="7" t="s">
        <v>5</v>
      </c>
      <c r="M1108" s="13">
        <v>41713</v>
      </c>
      <c r="N1108" s="13">
        <v>73050</v>
      </c>
      <c r="O1108" s="7">
        <v>1</v>
      </c>
      <c r="P1108" s="14">
        <v>8.5</v>
      </c>
      <c r="Q1108" s="14">
        <v>15.124000000000001</v>
      </c>
      <c r="R1108" s="15">
        <v>0.2031157668546871</v>
      </c>
      <c r="S1108" s="7" t="s">
        <v>2650</v>
      </c>
      <c r="T1108" s="7" t="s">
        <v>2651</v>
      </c>
      <c r="U1108" s="16" t="s">
        <v>2651</v>
      </c>
      <c r="V1108" s="16" t="s">
        <v>621</v>
      </c>
      <c r="W1108" s="16" t="s">
        <v>170</v>
      </c>
      <c r="X1108" s="17">
        <v>1</v>
      </c>
      <c r="Y1108" s="84">
        <f t="shared" si="36"/>
        <v>73050</v>
      </c>
      <c r="Z1108" s="75">
        <f>IF(IFERROR(MATCH(E1108,CONV_CAISO_Gen_List!C:C,0),FALSE),1,0)</f>
        <v>0</v>
      </c>
      <c r="AA1108" s="86">
        <f t="shared" si="37"/>
        <v>15.124000000000001</v>
      </c>
    </row>
    <row r="1109" spans="2:27" x14ac:dyDescent="0.25">
      <c r="B1109" s="7">
        <v>1104</v>
      </c>
      <c r="C1109" s="7" t="s">
        <v>2861</v>
      </c>
      <c r="D1109" s="7" t="s">
        <v>2668</v>
      </c>
      <c r="E1109" s="7"/>
      <c r="F1109" s="7" t="s">
        <v>2650</v>
      </c>
      <c r="G1109" s="7" t="s">
        <v>839</v>
      </c>
      <c r="H1109" s="7"/>
      <c r="I1109" s="7"/>
      <c r="J1109" s="7" t="s">
        <v>619</v>
      </c>
      <c r="K1109" s="7"/>
      <c r="L1109" s="7" t="s">
        <v>5</v>
      </c>
      <c r="M1109" s="13">
        <v>42102</v>
      </c>
      <c r="N1109" s="13">
        <v>49406</v>
      </c>
      <c r="O1109" s="7">
        <v>1</v>
      </c>
      <c r="P1109" s="14">
        <v>214.2</v>
      </c>
      <c r="Q1109" s="14">
        <v>506.04203999999999</v>
      </c>
      <c r="R1109" s="15">
        <v>0.26968887098218286</v>
      </c>
      <c r="S1109" s="7" t="s">
        <v>2650</v>
      </c>
      <c r="T1109" s="7" t="s">
        <v>2651</v>
      </c>
      <c r="U1109" s="16" t="s">
        <v>2651</v>
      </c>
      <c r="V1109" s="16" t="s">
        <v>621</v>
      </c>
      <c r="W1109" s="16" t="s">
        <v>170</v>
      </c>
      <c r="X1109" s="17">
        <v>1</v>
      </c>
      <c r="Y1109" s="84">
        <f t="shared" si="36"/>
        <v>73050</v>
      </c>
      <c r="Z1109" s="75">
        <f>IF(IFERROR(MATCH(E1109,CONV_CAISO_Gen_List!C:C,0),FALSE),1,0)</f>
        <v>0</v>
      </c>
      <c r="AA1109" s="86">
        <f t="shared" si="37"/>
        <v>506.04203999999999</v>
      </c>
    </row>
    <row r="1110" spans="2:27" x14ac:dyDescent="0.25">
      <c r="B1110" s="7">
        <v>1105</v>
      </c>
      <c r="C1110" s="7" t="s">
        <v>2862</v>
      </c>
      <c r="D1110" s="7" t="s">
        <v>2863</v>
      </c>
      <c r="E1110" s="7" t="s">
        <v>2864</v>
      </c>
      <c r="F1110" s="7" t="s">
        <v>2650</v>
      </c>
      <c r="G1110" s="7" t="s">
        <v>34</v>
      </c>
      <c r="H1110" s="7"/>
      <c r="I1110" s="7"/>
      <c r="J1110" s="7" t="s">
        <v>37</v>
      </c>
      <c r="K1110" s="7"/>
      <c r="L1110" s="7" t="s">
        <v>5</v>
      </c>
      <c r="M1110" s="13">
        <v>42736</v>
      </c>
      <c r="N1110" s="13">
        <v>73050</v>
      </c>
      <c r="O1110" s="7">
        <v>1</v>
      </c>
      <c r="P1110" s="14">
        <v>6.06</v>
      </c>
      <c r="Q1110" s="14">
        <v>46.037166666666671</v>
      </c>
      <c r="R1110" s="15">
        <v>0.86722513575558491</v>
      </c>
      <c r="S1110" s="7" t="s">
        <v>39</v>
      </c>
      <c r="T1110" s="7" t="s">
        <v>2651</v>
      </c>
      <c r="U1110" s="16" t="s">
        <v>39</v>
      </c>
      <c r="V1110" s="16" t="s">
        <v>40</v>
      </c>
      <c r="W1110" s="16" t="s">
        <v>170</v>
      </c>
      <c r="X1110" s="17">
        <v>1</v>
      </c>
      <c r="Y1110" s="84">
        <f t="shared" si="36"/>
        <v>73050</v>
      </c>
      <c r="Z1110" s="75">
        <f>IF(IFERROR(MATCH(E1110,CONV_CAISO_Gen_List!C:C,0),FALSE),1,0)</f>
        <v>1</v>
      </c>
      <c r="AA1110" s="86">
        <f t="shared" si="37"/>
        <v>46.037166666666671</v>
      </c>
    </row>
    <row r="1111" spans="2:27" x14ac:dyDescent="0.25">
      <c r="B1111" s="7">
        <v>1106</v>
      </c>
      <c r="C1111" s="7" t="s">
        <v>2865</v>
      </c>
      <c r="D1111" s="7" t="s">
        <v>2866</v>
      </c>
      <c r="E1111" s="7"/>
      <c r="F1111" s="7" t="s">
        <v>2650</v>
      </c>
      <c r="G1111" s="7" t="s">
        <v>34</v>
      </c>
      <c r="H1111" s="7"/>
      <c r="I1111" s="7"/>
      <c r="J1111" s="7" t="s">
        <v>619</v>
      </c>
      <c r="K1111" s="7"/>
      <c r="L1111" s="7" t="s">
        <v>5</v>
      </c>
      <c r="M1111" s="87">
        <v>36526</v>
      </c>
      <c r="N1111" s="13">
        <v>73050</v>
      </c>
      <c r="O1111" s="7">
        <v>1</v>
      </c>
      <c r="P1111" s="14">
        <v>0.83299999999999996</v>
      </c>
      <c r="Q1111" s="14">
        <v>2.006697</v>
      </c>
      <c r="R1111" s="15">
        <v>0.27500000000000002</v>
      </c>
      <c r="S1111" s="7" t="s">
        <v>2650</v>
      </c>
      <c r="T1111" s="7" t="s">
        <v>2651</v>
      </c>
      <c r="U1111" s="16" t="s">
        <v>2651</v>
      </c>
      <c r="V1111" s="16" t="s">
        <v>621</v>
      </c>
      <c r="W1111" s="16" t="s">
        <v>170</v>
      </c>
      <c r="X1111" s="17">
        <v>1</v>
      </c>
      <c r="Y1111" s="84">
        <f t="shared" si="36"/>
        <v>73050</v>
      </c>
      <c r="Z1111" s="75">
        <f>IF(IFERROR(MATCH(E1111,CONV_CAISO_Gen_List!C:C,0),FALSE),1,0)</f>
        <v>0</v>
      </c>
      <c r="AA1111" s="86">
        <f t="shared" si="37"/>
        <v>2.006697</v>
      </c>
    </row>
    <row r="1112" spans="2:27" x14ac:dyDescent="0.25">
      <c r="B1112" s="7">
        <v>1107</v>
      </c>
      <c r="C1112" s="7" t="s">
        <v>2867</v>
      </c>
      <c r="D1112" s="7" t="s">
        <v>2868</v>
      </c>
      <c r="E1112" s="7"/>
      <c r="F1112" s="7" t="s">
        <v>2650</v>
      </c>
      <c r="G1112" s="7" t="s">
        <v>34</v>
      </c>
      <c r="H1112" s="7"/>
      <c r="I1112" s="7"/>
      <c r="J1112" s="7" t="s">
        <v>619</v>
      </c>
      <c r="K1112" s="7"/>
      <c r="L1112" s="7" t="s">
        <v>5</v>
      </c>
      <c r="M1112" s="87">
        <v>36526</v>
      </c>
      <c r="N1112" s="13">
        <v>73050</v>
      </c>
      <c r="O1112" s="7">
        <v>1</v>
      </c>
      <c r="P1112" s="14">
        <v>1.29</v>
      </c>
      <c r="Q1112" s="14">
        <v>3.1189104000000003</v>
      </c>
      <c r="R1112" s="15">
        <v>0.27600000000000002</v>
      </c>
      <c r="S1112" s="7" t="s">
        <v>2650</v>
      </c>
      <c r="T1112" s="7" t="s">
        <v>2651</v>
      </c>
      <c r="U1112" s="16" t="s">
        <v>2651</v>
      </c>
      <c r="V1112" s="16" t="s">
        <v>621</v>
      </c>
      <c r="W1112" s="16" t="s">
        <v>170</v>
      </c>
      <c r="X1112" s="17">
        <v>1</v>
      </c>
      <c r="Y1112" s="84">
        <f t="shared" si="36"/>
        <v>73050</v>
      </c>
      <c r="Z1112" s="75">
        <f>IF(IFERROR(MATCH(E1112,CONV_CAISO_Gen_List!C:C,0),FALSE),1,0)</f>
        <v>0</v>
      </c>
      <c r="AA1112" s="86">
        <f t="shared" si="37"/>
        <v>3.1189104000000003</v>
      </c>
    </row>
    <row r="1113" spans="2:27" x14ac:dyDescent="0.25">
      <c r="B1113" s="7">
        <v>1108</v>
      </c>
      <c r="C1113" s="7" t="s">
        <v>2869</v>
      </c>
      <c r="D1113" s="7" t="s">
        <v>2870</v>
      </c>
      <c r="E1113" s="7"/>
      <c r="F1113" s="7" t="s">
        <v>2650</v>
      </c>
      <c r="G1113" s="7" t="s">
        <v>34</v>
      </c>
      <c r="H1113" s="7"/>
      <c r="I1113" s="7"/>
      <c r="J1113" s="7" t="s">
        <v>216</v>
      </c>
      <c r="K1113" s="7"/>
      <c r="L1113" s="7" t="s">
        <v>5</v>
      </c>
      <c r="M1113" s="87">
        <v>36526</v>
      </c>
      <c r="N1113" s="13">
        <v>73050</v>
      </c>
      <c r="O1113" s="7">
        <v>1</v>
      </c>
      <c r="P1113" s="14">
        <v>9</v>
      </c>
      <c r="Q1113" s="14">
        <v>7.8024171666666664</v>
      </c>
      <c r="R1113" s="15">
        <v>9.896521013022154E-2</v>
      </c>
      <c r="S1113" s="7" t="s">
        <v>2650</v>
      </c>
      <c r="T1113" s="7" t="s">
        <v>2651</v>
      </c>
      <c r="U1113" s="16" t="s">
        <v>2651</v>
      </c>
      <c r="V1113" s="16" t="s">
        <v>218</v>
      </c>
      <c r="W1113" s="16" t="s">
        <v>170</v>
      </c>
      <c r="X1113" s="17">
        <v>1</v>
      </c>
      <c r="Y1113" s="84">
        <f t="shared" si="36"/>
        <v>73050</v>
      </c>
      <c r="Z1113" s="75">
        <f>IF(IFERROR(MATCH(E1113,CONV_CAISO_Gen_List!C:C,0),FALSE),1,0)</f>
        <v>0</v>
      </c>
      <c r="AA1113" s="86">
        <f t="shared" si="37"/>
        <v>7.8024171666666664</v>
      </c>
    </row>
    <row r="1114" spans="2:27" x14ac:dyDescent="0.25">
      <c r="B1114" s="7">
        <v>1109</v>
      </c>
      <c r="C1114" s="7" t="s">
        <v>2871</v>
      </c>
      <c r="D1114" s="7" t="s">
        <v>2872</v>
      </c>
      <c r="E1114" s="7"/>
      <c r="F1114" s="7" t="s">
        <v>2650</v>
      </c>
      <c r="G1114" s="7" t="s">
        <v>34</v>
      </c>
      <c r="H1114" s="7"/>
      <c r="I1114" s="7"/>
      <c r="J1114" s="7" t="s">
        <v>619</v>
      </c>
      <c r="K1114" s="7"/>
      <c r="L1114" s="7" t="s">
        <v>5</v>
      </c>
      <c r="M1114" s="87">
        <v>36526</v>
      </c>
      <c r="N1114" s="13">
        <v>73050</v>
      </c>
      <c r="O1114" s="7">
        <v>1</v>
      </c>
      <c r="P1114" s="14">
        <v>1.5589999999999999</v>
      </c>
      <c r="Q1114" s="14">
        <v>3.7556310000000002</v>
      </c>
      <c r="R1114" s="15">
        <v>0.27500000000000002</v>
      </c>
      <c r="S1114" s="7" t="s">
        <v>2650</v>
      </c>
      <c r="T1114" s="7" t="s">
        <v>2651</v>
      </c>
      <c r="U1114" s="16" t="s">
        <v>2651</v>
      </c>
      <c r="V1114" s="16" t="s">
        <v>621</v>
      </c>
      <c r="W1114" s="16" t="s">
        <v>170</v>
      </c>
      <c r="X1114" s="17">
        <v>1</v>
      </c>
      <c r="Y1114" s="84">
        <f t="shared" si="36"/>
        <v>73050</v>
      </c>
      <c r="Z1114" s="75">
        <f>IF(IFERROR(MATCH(E1114,CONV_CAISO_Gen_List!C:C,0),FALSE),1,0)</f>
        <v>0</v>
      </c>
      <c r="AA1114" s="86">
        <f t="shared" si="37"/>
        <v>3.7556310000000002</v>
      </c>
    </row>
    <row r="1115" spans="2:27" x14ac:dyDescent="0.25">
      <c r="B1115" s="7">
        <v>1110</v>
      </c>
      <c r="C1115" s="7" t="s">
        <v>2873</v>
      </c>
      <c r="D1115" s="7" t="s">
        <v>2874</v>
      </c>
      <c r="E1115" s="7"/>
      <c r="F1115" s="7" t="s">
        <v>2650</v>
      </c>
      <c r="G1115" s="7" t="s">
        <v>34</v>
      </c>
      <c r="H1115" s="7"/>
      <c r="I1115" s="7"/>
      <c r="J1115" s="7" t="s">
        <v>619</v>
      </c>
      <c r="K1115" s="7"/>
      <c r="L1115" s="7" t="s">
        <v>5</v>
      </c>
      <c r="M1115" s="87">
        <v>36526</v>
      </c>
      <c r="N1115" s="13">
        <v>73050</v>
      </c>
      <c r="O1115" s="7">
        <v>1</v>
      </c>
      <c r="P1115" s="14">
        <v>0.15</v>
      </c>
      <c r="Q1115" s="14">
        <v>0.36135</v>
      </c>
      <c r="R1115" s="15">
        <v>0.27500000000000002</v>
      </c>
      <c r="S1115" s="7" t="s">
        <v>2650</v>
      </c>
      <c r="T1115" s="7" t="s">
        <v>2651</v>
      </c>
      <c r="U1115" s="16" t="s">
        <v>2651</v>
      </c>
      <c r="V1115" s="16" t="s">
        <v>621</v>
      </c>
      <c r="W1115" s="16" t="s">
        <v>170</v>
      </c>
      <c r="X1115" s="17">
        <v>1</v>
      </c>
      <c r="Y1115" s="84">
        <f t="shared" si="36"/>
        <v>73050</v>
      </c>
      <c r="Z1115" s="75">
        <f>IF(IFERROR(MATCH(E1115,CONV_CAISO_Gen_List!C:C,0),FALSE),1,0)</f>
        <v>0</v>
      </c>
      <c r="AA1115" s="86">
        <f t="shared" si="37"/>
        <v>0.36135</v>
      </c>
    </row>
    <row r="1116" spans="2:27" x14ac:dyDescent="0.25">
      <c r="B1116" s="7">
        <v>1111</v>
      </c>
      <c r="C1116" s="7" t="s">
        <v>2875</v>
      </c>
      <c r="D1116" s="7" t="s">
        <v>2876</v>
      </c>
      <c r="E1116" s="7"/>
      <c r="F1116" s="7" t="s">
        <v>2650</v>
      </c>
      <c r="G1116" s="7" t="s">
        <v>34</v>
      </c>
      <c r="H1116" s="7"/>
      <c r="I1116" s="7"/>
      <c r="J1116" s="7" t="s">
        <v>619</v>
      </c>
      <c r="K1116" s="7"/>
      <c r="L1116" s="7" t="s">
        <v>5</v>
      </c>
      <c r="M1116" s="13">
        <v>42339</v>
      </c>
      <c r="N1116" s="13">
        <v>73050</v>
      </c>
      <c r="O1116" s="7">
        <v>1</v>
      </c>
      <c r="P1116" s="14">
        <v>2.2000000000000002</v>
      </c>
      <c r="Q1116" s="14">
        <v>5.3190720000000002</v>
      </c>
      <c r="R1116" s="15">
        <v>0.27599999999999997</v>
      </c>
      <c r="S1116" s="7" t="s">
        <v>2650</v>
      </c>
      <c r="T1116" s="7" t="s">
        <v>2651</v>
      </c>
      <c r="U1116" s="16" t="s">
        <v>2651</v>
      </c>
      <c r="V1116" s="16" t="s">
        <v>621</v>
      </c>
      <c r="W1116" s="16" t="s">
        <v>170</v>
      </c>
      <c r="X1116" s="17">
        <v>1</v>
      </c>
      <c r="Y1116" s="84">
        <f t="shared" si="36"/>
        <v>73050</v>
      </c>
      <c r="Z1116" s="75">
        <f>IF(IFERROR(MATCH(E1116,CONV_CAISO_Gen_List!C:C,0),FALSE),1,0)</f>
        <v>0</v>
      </c>
      <c r="AA1116" s="86">
        <f t="shared" si="37"/>
        <v>5.3190720000000002</v>
      </c>
    </row>
    <row r="1117" spans="2:27" x14ac:dyDescent="0.25">
      <c r="B1117" s="7">
        <v>1112</v>
      </c>
      <c r="C1117" s="7" t="s">
        <v>2877</v>
      </c>
      <c r="D1117" s="7" t="s">
        <v>2616</v>
      </c>
      <c r="E1117" s="7" t="s">
        <v>2617</v>
      </c>
      <c r="F1117" s="7" t="s">
        <v>2878</v>
      </c>
      <c r="G1117" s="7" t="s">
        <v>34</v>
      </c>
      <c r="H1117" s="7"/>
      <c r="I1117" s="7"/>
      <c r="J1117" s="7" t="s">
        <v>196</v>
      </c>
      <c r="K1117" s="7"/>
      <c r="L1117" s="7" t="s">
        <v>5</v>
      </c>
      <c r="M1117" s="13">
        <v>30317</v>
      </c>
      <c r="N1117" s="13">
        <v>73050</v>
      </c>
      <c r="O1117" s="7">
        <v>1</v>
      </c>
      <c r="P1117" s="14">
        <v>5.653999999999999</v>
      </c>
      <c r="Q1117" s="14">
        <v>46.374656266666662</v>
      </c>
      <c r="R1117" s="15">
        <v>0.93631243946312448</v>
      </c>
      <c r="S1117" s="7" t="s">
        <v>39</v>
      </c>
      <c r="T1117" s="7" t="s">
        <v>39</v>
      </c>
      <c r="U1117" s="16" t="s">
        <v>39</v>
      </c>
      <c r="V1117" s="16" t="s">
        <v>196</v>
      </c>
      <c r="W1117" s="16" t="s">
        <v>170</v>
      </c>
      <c r="X1117" s="17">
        <v>1</v>
      </c>
      <c r="Y1117" s="84">
        <f t="shared" si="36"/>
        <v>73050</v>
      </c>
      <c r="Z1117" s="75">
        <f>IF(IFERROR(MATCH(E1117,CONV_CAISO_Gen_List!C:C,0),FALSE),1,0)</f>
        <v>1</v>
      </c>
      <c r="AA1117" s="86">
        <f t="shared" si="37"/>
        <v>46.374656266666662</v>
      </c>
    </row>
    <row r="1118" spans="2:27" x14ac:dyDescent="0.25">
      <c r="B1118" s="7">
        <v>1113</v>
      </c>
      <c r="C1118" s="7" t="s">
        <v>2879</v>
      </c>
      <c r="D1118" s="7" t="s">
        <v>2619</v>
      </c>
      <c r="E1118" s="7" t="s">
        <v>2620</v>
      </c>
      <c r="F1118" s="7" t="s">
        <v>2878</v>
      </c>
      <c r="G1118" s="7" t="s">
        <v>34</v>
      </c>
      <c r="H1118" s="7"/>
      <c r="I1118" s="7"/>
      <c r="J1118" s="7" t="s">
        <v>196</v>
      </c>
      <c r="K1118" s="7"/>
      <c r="L1118" s="7" t="s">
        <v>5</v>
      </c>
      <c r="M1118" s="13">
        <v>31168</v>
      </c>
      <c r="N1118" s="13">
        <v>73050</v>
      </c>
      <c r="O1118" s="7">
        <v>1</v>
      </c>
      <c r="P1118" s="14">
        <v>5.653999999999999</v>
      </c>
      <c r="Q1118" s="14">
        <v>42.067230040000005</v>
      </c>
      <c r="R1118" s="15">
        <v>0.8493447488584478</v>
      </c>
      <c r="S1118" s="7" t="s">
        <v>39</v>
      </c>
      <c r="T1118" s="7" t="s">
        <v>39</v>
      </c>
      <c r="U1118" s="16" t="s">
        <v>39</v>
      </c>
      <c r="V1118" s="16" t="s">
        <v>196</v>
      </c>
      <c r="W1118" s="16" t="s">
        <v>170</v>
      </c>
      <c r="X1118" s="17">
        <v>1</v>
      </c>
      <c r="Y1118" s="84">
        <f t="shared" si="36"/>
        <v>73050</v>
      </c>
      <c r="Z1118" s="75">
        <f>IF(IFERROR(MATCH(E1118,CONV_CAISO_Gen_List!C:C,0),FALSE),1,0)</f>
        <v>1</v>
      </c>
      <c r="AA1118" s="86">
        <f t="shared" si="37"/>
        <v>42.067230040000005</v>
      </c>
    </row>
    <row r="1119" spans="2:27" x14ac:dyDescent="0.25">
      <c r="B1119" s="7">
        <v>1114</v>
      </c>
      <c r="C1119" s="7" t="s">
        <v>2880</v>
      </c>
      <c r="D1119" s="7" t="s">
        <v>2588</v>
      </c>
      <c r="E1119" s="7" t="s">
        <v>2589</v>
      </c>
      <c r="F1119" s="7" t="s">
        <v>2878</v>
      </c>
      <c r="G1119" s="7" t="s">
        <v>34</v>
      </c>
      <c r="H1119" s="7"/>
      <c r="I1119" s="7"/>
      <c r="J1119" s="7" t="s">
        <v>216</v>
      </c>
      <c r="K1119" s="7"/>
      <c r="L1119" s="7" t="s">
        <v>5</v>
      </c>
      <c r="M1119" s="13">
        <v>30195</v>
      </c>
      <c r="N1119" s="13">
        <v>73050</v>
      </c>
      <c r="O1119" s="7">
        <v>1</v>
      </c>
      <c r="P1119" s="14">
        <v>0.62219999999999998</v>
      </c>
      <c r="Q1119" s="14">
        <v>1.8414763181818181</v>
      </c>
      <c r="R1119" s="15">
        <v>0.33785630275356304</v>
      </c>
      <c r="S1119" s="7" t="s">
        <v>39</v>
      </c>
      <c r="T1119" s="7" t="s">
        <v>39</v>
      </c>
      <c r="U1119" s="16" t="s">
        <v>39</v>
      </c>
      <c r="V1119" s="16" t="s">
        <v>218</v>
      </c>
      <c r="W1119" s="16" t="s">
        <v>170</v>
      </c>
      <c r="X1119" s="17">
        <v>1</v>
      </c>
      <c r="Y1119" s="84">
        <f t="shared" si="36"/>
        <v>73050</v>
      </c>
      <c r="Z1119" s="75">
        <f>IF(IFERROR(MATCH(E1119,CONV_CAISO_Gen_List!C:C,0),FALSE),1,0)</f>
        <v>0</v>
      </c>
      <c r="AA1119" s="86">
        <f t="shared" si="37"/>
        <v>1.8414763181818181</v>
      </c>
    </row>
    <row r="1120" spans="2:27" x14ac:dyDescent="0.25">
      <c r="B1120" s="7">
        <v>1115</v>
      </c>
      <c r="C1120" s="7" t="s">
        <v>2881</v>
      </c>
      <c r="D1120" s="7" t="s">
        <v>2601</v>
      </c>
      <c r="E1120" s="7"/>
      <c r="F1120" s="7" t="s">
        <v>2878</v>
      </c>
      <c r="G1120" s="7" t="s">
        <v>34</v>
      </c>
      <c r="H1120" s="7"/>
      <c r="I1120" s="7"/>
      <c r="J1120" s="7" t="s">
        <v>216</v>
      </c>
      <c r="K1120" s="7"/>
      <c r="L1120" s="7" t="s">
        <v>5</v>
      </c>
      <c r="M1120" s="13">
        <v>38353</v>
      </c>
      <c r="N1120" s="13">
        <v>45657</v>
      </c>
      <c r="O1120" s="7">
        <v>1</v>
      </c>
      <c r="P1120" s="14">
        <v>6.6216150000000001E-2</v>
      </c>
      <c r="Q1120" s="14">
        <v>0.27136091709999999</v>
      </c>
      <c r="R1120" s="15">
        <v>0.46782051873376074</v>
      </c>
      <c r="S1120" s="7" t="s">
        <v>2596</v>
      </c>
      <c r="T1120" s="7" t="s">
        <v>39</v>
      </c>
      <c r="U1120" s="16" t="s">
        <v>2596</v>
      </c>
      <c r="V1120" s="16" t="s">
        <v>218</v>
      </c>
      <c r="W1120" s="16" t="s">
        <v>170</v>
      </c>
      <c r="X1120" s="17">
        <v>1</v>
      </c>
      <c r="Y1120" s="84">
        <f t="shared" si="36"/>
        <v>73050</v>
      </c>
      <c r="Z1120" s="75">
        <f>IF(IFERROR(MATCH(E1120,CONV_CAISO_Gen_List!C:C,0),FALSE),1,0)</f>
        <v>0</v>
      </c>
      <c r="AA1120" s="86">
        <f t="shared" si="37"/>
        <v>0.27136091709999999</v>
      </c>
    </row>
    <row r="1121" spans="2:27" x14ac:dyDescent="0.25">
      <c r="B1121" s="7">
        <v>1116</v>
      </c>
      <c r="C1121" s="7" t="s">
        <v>2881</v>
      </c>
      <c r="D1121" s="7" t="s">
        <v>2602</v>
      </c>
      <c r="E1121" s="7"/>
      <c r="F1121" s="7" t="s">
        <v>2878</v>
      </c>
      <c r="G1121" s="7" t="s">
        <v>34</v>
      </c>
      <c r="H1121" s="7"/>
      <c r="I1121" s="7"/>
      <c r="J1121" s="7" t="s">
        <v>216</v>
      </c>
      <c r="K1121" s="7"/>
      <c r="L1121" s="7" t="s">
        <v>5</v>
      </c>
      <c r="M1121" s="13">
        <v>38353</v>
      </c>
      <c r="N1121" s="13">
        <v>45657</v>
      </c>
      <c r="O1121" s="7">
        <v>1</v>
      </c>
      <c r="P1121" s="14">
        <v>1.7902885E-2</v>
      </c>
      <c r="Q1121" s="14">
        <v>5.8462840800000013E-2</v>
      </c>
      <c r="R1121" s="15">
        <v>0.37278015660451402</v>
      </c>
      <c r="S1121" s="7" t="s">
        <v>2596</v>
      </c>
      <c r="T1121" s="7" t="s">
        <v>39</v>
      </c>
      <c r="U1121" s="16" t="s">
        <v>2596</v>
      </c>
      <c r="V1121" s="16" t="s">
        <v>218</v>
      </c>
      <c r="W1121" s="16" t="s">
        <v>170</v>
      </c>
      <c r="X1121" s="17">
        <v>1</v>
      </c>
      <c r="Y1121" s="84">
        <f t="shared" si="36"/>
        <v>73050</v>
      </c>
      <c r="Z1121" s="75">
        <f>IF(IFERROR(MATCH(E1121,CONV_CAISO_Gen_List!C:C,0),FALSE),1,0)</f>
        <v>0</v>
      </c>
      <c r="AA1121" s="86">
        <f t="shared" si="37"/>
        <v>5.8462840800000013E-2</v>
      </c>
    </row>
    <row r="1122" spans="2:27" x14ac:dyDescent="0.25">
      <c r="B1122" s="7">
        <v>1117</v>
      </c>
      <c r="C1122" s="7" t="s">
        <v>2881</v>
      </c>
      <c r="D1122" s="7" t="s">
        <v>2603</v>
      </c>
      <c r="E1122" s="7" t="s">
        <v>2604</v>
      </c>
      <c r="F1122" s="7" t="s">
        <v>2878</v>
      </c>
      <c r="G1122" s="7" t="s">
        <v>34</v>
      </c>
      <c r="H1122" s="7"/>
      <c r="I1122" s="7"/>
      <c r="J1122" s="7" t="s">
        <v>216</v>
      </c>
      <c r="K1122" s="7"/>
      <c r="L1122" s="7" t="s">
        <v>5</v>
      </c>
      <c r="M1122" s="13">
        <v>38353</v>
      </c>
      <c r="N1122" s="13">
        <v>45657</v>
      </c>
      <c r="O1122" s="7">
        <v>1</v>
      </c>
      <c r="P1122" s="14">
        <v>1.716715E-3</v>
      </c>
      <c r="Q1122" s="14">
        <v>1.00002920472E-2</v>
      </c>
      <c r="R1122" s="15">
        <v>0.66498274328411322</v>
      </c>
      <c r="S1122" s="7" t="s">
        <v>39</v>
      </c>
      <c r="T1122" s="7" t="s">
        <v>39</v>
      </c>
      <c r="U1122" s="16" t="s">
        <v>39</v>
      </c>
      <c r="V1122" s="16" t="s">
        <v>218</v>
      </c>
      <c r="W1122" s="16" t="s">
        <v>170</v>
      </c>
      <c r="X1122" s="17">
        <v>1</v>
      </c>
      <c r="Y1122" s="84">
        <f t="shared" si="36"/>
        <v>73050</v>
      </c>
      <c r="Z1122" s="75">
        <f>IF(IFERROR(MATCH(E1122,CONV_CAISO_Gen_List!C:C,0),FALSE),1,0)</f>
        <v>0</v>
      </c>
      <c r="AA1122" s="86">
        <f t="shared" si="37"/>
        <v>1.00002920472E-2</v>
      </c>
    </row>
    <row r="1123" spans="2:27" x14ac:dyDescent="0.25">
      <c r="B1123" s="7">
        <v>1118</v>
      </c>
      <c r="C1123" s="7" t="s">
        <v>2882</v>
      </c>
      <c r="D1123" s="7" t="s">
        <v>2616</v>
      </c>
      <c r="E1123" s="7" t="s">
        <v>2617</v>
      </c>
      <c r="F1123" s="7" t="s">
        <v>2883</v>
      </c>
      <c r="G1123" s="7" t="s">
        <v>34</v>
      </c>
      <c r="H1123" s="7"/>
      <c r="I1123" s="7"/>
      <c r="J1123" s="7" t="s">
        <v>196</v>
      </c>
      <c r="K1123" s="7"/>
      <c r="L1123" s="7" t="s">
        <v>5</v>
      </c>
      <c r="M1123" s="13">
        <v>40176</v>
      </c>
      <c r="N1123" s="13">
        <v>73050</v>
      </c>
      <c r="O1123" s="7">
        <v>1</v>
      </c>
      <c r="P1123" s="14">
        <v>2.024</v>
      </c>
      <c r="Q1123" s="14">
        <v>16.601044266666669</v>
      </c>
      <c r="R1123" s="15">
        <v>0.93631243946312459</v>
      </c>
      <c r="S1123" s="7" t="s">
        <v>39</v>
      </c>
      <c r="T1123" s="7" t="s">
        <v>39</v>
      </c>
      <c r="U1123" s="16" t="s">
        <v>39</v>
      </c>
      <c r="V1123" s="16" t="s">
        <v>196</v>
      </c>
      <c r="W1123" s="16" t="s">
        <v>170</v>
      </c>
      <c r="X1123" s="17">
        <v>1</v>
      </c>
      <c r="Y1123" s="84">
        <f t="shared" si="36"/>
        <v>73050</v>
      </c>
      <c r="Z1123" s="75">
        <f>IF(IFERROR(MATCH(E1123,CONV_CAISO_Gen_List!C:C,0),FALSE),1,0)</f>
        <v>1</v>
      </c>
      <c r="AA1123" s="86">
        <f t="shared" si="37"/>
        <v>16.601044266666669</v>
      </c>
    </row>
    <row r="1124" spans="2:27" x14ac:dyDescent="0.25">
      <c r="B1124" s="7">
        <v>1119</v>
      </c>
      <c r="C1124" s="7" t="s">
        <v>2884</v>
      </c>
      <c r="D1124" s="7" t="s">
        <v>2619</v>
      </c>
      <c r="E1124" s="7" t="s">
        <v>2620</v>
      </c>
      <c r="F1124" s="7" t="s">
        <v>2883</v>
      </c>
      <c r="G1124" s="7" t="s">
        <v>34</v>
      </c>
      <c r="H1124" s="7"/>
      <c r="I1124" s="7"/>
      <c r="J1124" s="7" t="s">
        <v>196</v>
      </c>
      <c r="K1124" s="7"/>
      <c r="L1124" s="7" t="s">
        <v>5</v>
      </c>
      <c r="M1124" s="13">
        <v>40176</v>
      </c>
      <c r="N1124" s="13">
        <v>73050</v>
      </c>
      <c r="O1124" s="7">
        <v>1</v>
      </c>
      <c r="P1124" s="14">
        <v>2.024</v>
      </c>
      <c r="Q1124" s="14">
        <v>15.059086240000003</v>
      </c>
      <c r="R1124" s="15">
        <v>0.84934474885844768</v>
      </c>
      <c r="S1124" s="7" t="s">
        <v>39</v>
      </c>
      <c r="T1124" s="7" t="s">
        <v>39</v>
      </c>
      <c r="U1124" s="16" t="s">
        <v>39</v>
      </c>
      <c r="V1124" s="16" t="s">
        <v>196</v>
      </c>
      <c r="W1124" s="16" t="s">
        <v>170</v>
      </c>
      <c r="X1124" s="17">
        <v>1</v>
      </c>
      <c r="Y1124" s="84">
        <f t="shared" si="36"/>
        <v>73050</v>
      </c>
      <c r="Z1124" s="75">
        <f>IF(IFERROR(MATCH(E1124,CONV_CAISO_Gen_List!C:C,0),FALSE),1,0)</f>
        <v>1</v>
      </c>
      <c r="AA1124" s="86">
        <f t="shared" si="37"/>
        <v>15.059086240000003</v>
      </c>
    </row>
    <row r="1125" spans="2:27" x14ac:dyDescent="0.25">
      <c r="B1125" s="7">
        <v>1120</v>
      </c>
      <c r="C1125" s="7" t="s">
        <v>2885</v>
      </c>
      <c r="D1125" s="7" t="s">
        <v>2601</v>
      </c>
      <c r="E1125" s="7"/>
      <c r="F1125" s="7" t="s">
        <v>2883</v>
      </c>
      <c r="G1125" s="7" t="s">
        <v>34</v>
      </c>
      <c r="H1125" s="7"/>
      <c r="I1125" s="7"/>
      <c r="J1125" s="7" t="s">
        <v>216</v>
      </c>
      <c r="K1125" s="7"/>
      <c r="L1125" s="7" t="s">
        <v>5</v>
      </c>
      <c r="M1125" s="13">
        <v>38353</v>
      </c>
      <c r="N1125" s="13">
        <v>45657</v>
      </c>
      <c r="O1125" s="7">
        <v>1</v>
      </c>
      <c r="P1125" s="14">
        <v>3.4506000000000002E-2</v>
      </c>
      <c r="Q1125" s="14">
        <v>0.14140930581818181</v>
      </c>
      <c r="R1125" s="15">
        <v>0.46782051873376068</v>
      </c>
      <c r="S1125" s="7" t="s">
        <v>2596</v>
      </c>
      <c r="T1125" s="7" t="s">
        <v>39</v>
      </c>
      <c r="U1125" s="16" t="s">
        <v>2596</v>
      </c>
      <c r="V1125" s="16" t="s">
        <v>218</v>
      </c>
      <c r="W1125" s="16" t="s">
        <v>170</v>
      </c>
      <c r="X1125" s="17">
        <v>1</v>
      </c>
      <c r="Y1125" s="84">
        <f t="shared" si="36"/>
        <v>73050</v>
      </c>
      <c r="Z1125" s="75">
        <f>IF(IFERROR(MATCH(E1125,CONV_CAISO_Gen_List!C:C,0),FALSE),1,0)</f>
        <v>0</v>
      </c>
      <c r="AA1125" s="86">
        <f t="shared" si="37"/>
        <v>0.14140930581818181</v>
      </c>
    </row>
    <row r="1126" spans="2:27" x14ac:dyDescent="0.25">
      <c r="B1126" s="7">
        <v>1121</v>
      </c>
      <c r="C1126" s="7" t="s">
        <v>2885</v>
      </c>
      <c r="D1126" s="7" t="s">
        <v>2602</v>
      </c>
      <c r="E1126" s="7"/>
      <c r="F1126" s="7" t="s">
        <v>2883</v>
      </c>
      <c r="G1126" s="7" t="s">
        <v>34</v>
      </c>
      <c r="H1126" s="7"/>
      <c r="I1126" s="7"/>
      <c r="J1126" s="7" t="s">
        <v>216</v>
      </c>
      <c r="K1126" s="7"/>
      <c r="L1126" s="7" t="s">
        <v>5</v>
      </c>
      <c r="M1126" s="13">
        <v>38353</v>
      </c>
      <c r="N1126" s="13">
        <v>45657</v>
      </c>
      <c r="O1126" s="7">
        <v>1</v>
      </c>
      <c r="P1126" s="14">
        <v>9.3293999999999998E-3</v>
      </c>
      <c r="Q1126" s="14">
        <v>3.0465661090909094E-2</v>
      </c>
      <c r="R1126" s="15">
        <v>0.37278015660451397</v>
      </c>
      <c r="S1126" s="7" t="s">
        <v>2596</v>
      </c>
      <c r="T1126" s="7" t="s">
        <v>39</v>
      </c>
      <c r="U1126" s="16" t="s">
        <v>2596</v>
      </c>
      <c r="V1126" s="16" t="s">
        <v>218</v>
      </c>
      <c r="W1126" s="16" t="s">
        <v>170</v>
      </c>
      <c r="X1126" s="17">
        <v>1</v>
      </c>
      <c r="Y1126" s="84">
        <f t="shared" si="36"/>
        <v>73050</v>
      </c>
      <c r="Z1126" s="75">
        <f>IF(IFERROR(MATCH(E1126,CONV_CAISO_Gen_List!C:C,0),FALSE),1,0)</f>
        <v>0</v>
      </c>
      <c r="AA1126" s="86">
        <f t="shared" si="37"/>
        <v>3.0465661090909094E-2</v>
      </c>
    </row>
    <row r="1127" spans="2:27" x14ac:dyDescent="0.25">
      <c r="B1127" s="7">
        <v>1122</v>
      </c>
      <c r="C1127" s="7" t="s">
        <v>2885</v>
      </c>
      <c r="D1127" s="7" t="s">
        <v>2603</v>
      </c>
      <c r="E1127" s="7" t="s">
        <v>2604</v>
      </c>
      <c r="F1127" s="7" t="s">
        <v>2883</v>
      </c>
      <c r="G1127" s="7" t="s">
        <v>34</v>
      </c>
      <c r="H1127" s="7"/>
      <c r="I1127" s="7"/>
      <c r="J1127" s="7" t="s">
        <v>216</v>
      </c>
      <c r="K1127" s="7"/>
      <c r="L1127" s="7" t="s">
        <v>5</v>
      </c>
      <c r="M1127" s="13">
        <v>38353</v>
      </c>
      <c r="N1127" s="13">
        <v>45657</v>
      </c>
      <c r="O1127" s="7">
        <v>1</v>
      </c>
      <c r="P1127" s="14">
        <v>8.9459999999999995E-4</v>
      </c>
      <c r="Q1127" s="14">
        <v>5.2112676043636367E-3</v>
      </c>
      <c r="R1127" s="15">
        <v>0.66498274328411333</v>
      </c>
      <c r="S1127" s="7" t="s">
        <v>39</v>
      </c>
      <c r="T1127" s="7" t="s">
        <v>39</v>
      </c>
      <c r="U1127" s="16" t="s">
        <v>39</v>
      </c>
      <c r="V1127" s="16" t="s">
        <v>218</v>
      </c>
      <c r="W1127" s="16" t="s">
        <v>170</v>
      </c>
      <c r="X1127" s="17">
        <v>1</v>
      </c>
      <c r="Y1127" s="84">
        <f t="shared" si="36"/>
        <v>73050</v>
      </c>
      <c r="Z1127" s="75">
        <f>IF(IFERROR(MATCH(E1127,CONV_CAISO_Gen_List!C:C,0),FALSE),1,0)</f>
        <v>0</v>
      </c>
      <c r="AA1127" s="86">
        <f t="shared" si="37"/>
        <v>5.2112676043636367E-3</v>
      </c>
    </row>
    <row r="1128" spans="2:27" x14ac:dyDescent="0.25">
      <c r="B1128" s="7">
        <v>1123</v>
      </c>
      <c r="C1128" s="7" t="s">
        <v>2886</v>
      </c>
      <c r="D1128" s="7" t="s">
        <v>2588</v>
      </c>
      <c r="E1128" s="7" t="s">
        <v>2589</v>
      </c>
      <c r="F1128" s="7" t="s">
        <v>2883</v>
      </c>
      <c r="G1128" s="7" t="s">
        <v>34</v>
      </c>
      <c r="H1128" s="7"/>
      <c r="I1128" s="7"/>
      <c r="J1128" s="7" t="s">
        <v>216</v>
      </c>
      <c r="K1128" s="7"/>
      <c r="L1128" s="7" t="s">
        <v>5</v>
      </c>
      <c r="M1128" s="13">
        <v>30195</v>
      </c>
      <c r="N1128" s="13">
        <v>73050</v>
      </c>
      <c r="O1128" s="7">
        <v>1</v>
      </c>
      <c r="P1128" s="14">
        <v>0.13800000000000001</v>
      </c>
      <c r="Q1128" s="14">
        <v>0.40842772727272725</v>
      </c>
      <c r="R1128" s="15">
        <v>0.33785630275356293</v>
      </c>
      <c r="S1128" s="7" t="s">
        <v>39</v>
      </c>
      <c r="T1128" s="7" t="s">
        <v>39</v>
      </c>
      <c r="U1128" s="16" t="s">
        <v>39</v>
      </c>
      <c r="V1128" s="16" t="s">
        <v>218</v>
      </c>
      <c r="W1128" s="16" t="s">
        <v>170</v>
      </c>
      <c r="X1128" s="17">
        <v>1</v>
      </c>
      <c r="Y1128" s="84">
        <f t="shared" si="36"/>
        <v>73050</v>
      </c>
      <c r="Z1128" s="75">
        <f>IF(IFERROR(MATCH(E1128,CONV_CAISO_Gen_List!C:C,0),FALSE),1,0)</f>
        <v>0</v>
      </c>
      <c r="AA1128" s="86">
        <f t="shared" si="37"/>
        <v>0.40842772727272725</v>
      </c>
    </row>
    <row r="1129" spans="2:27" x14ac:dyDescent="0.25">
      <c r="B1129" s="7">
        <v>1124</v>
      </c>
      <c r="C1129" s="7" t="s">
        <v>2887</v>
      </c>
      <c r="D1129" s="7" t="s">
        <v>2888</v>
      </c>
      <c r="E1129" s="7" t="s">
        <v>2889</v>
      </c>
      <c r="F1129" s="7" t="s">
        <v>2890</v>
      </c>
      <c r="G1129" s="7" t="s">
        <v>34</v>
      </c>
      <c r="H1129" s="7"/>
      <c r="I1129" s="7"/>
      <c r="J1129" s="7" t="s">
        <v>216</v>
      </c>
      <c r="K1129" s="7"/>
      <c r="L1129" s="7" t="s">
        <v>5</v>
      </c>
      <c r="M1129" s="13">
        <v>42186</v>
      </c>
      <c r="N1129" s="13">
        <v>45657</v>
      </c>
      <c r="O1129" s="7">
        <v>1</v>
      </c>
      <c r="P1129" s="14">
        <v>23.6</v>
      </c>
      <c r="Q1129" s="14">
        <v>95.324818181818173</v>
      </c>
      <c r="R1129" s="15">
        <v>0.46109443049018151</v>
      </c>
      <c r="S1129" s="7" t="s">
        <v>39</v>
      </c>
      <c r="T1129" s="7" t="s">
        <v>39</v>
      </c>
      <c r="U1129" s="16" t="s">
        <v>39</v>
      </c>
      <c r="V1129" s="16" t="s">
        <v>218</v>
      </c>
      <c r="W1129" s="16" t="s">
        <v>170</v>
      </c>
      <c r="X1129" s="17">
        <v>1</v>
      </c>
      <c r="Y1129" s="84">
        <f t="shared" si="36"/>
        <v>73050</v>
      </c>
      <c r="Z1129" s="75">
        <f>IF(IFERROR(MATCH(E1129,CONV_CAISO_Gen_List!C:C,0),FALSE),1,0)</f>
        <v>0</v>
      </c>
      <c r="AA1129" s="86">
        <f t="shared" si="37"/>
        <v>95.324818181818173</v>
      </c>
    </row>
    <row r="1130" spans="2:27" x14ac:dyDescent="0.25">
      <c r="B1130" s="7">
        <v>1125</v>
      </c>
      <c r="C1130" s="7" t="s">
        <v>2891</v>
      </c>
      <c r="D1130" s="7" t="s">
        <v>2892</v>
      </c>
      <c r="E1130" s="7" t="s">
        <v>2893</v>
      </c>
      <c r="F1130" s="7" t="s">
        <v>2890</v>
      </c>
      <c r="G1130" s="7" t="s">
        <v>34</v>
      </c>
      <c r="H1130" s="7"/>
      <c r="I1130" s="7"/>
      <c r="J1130" s="7" t="s">
        <v>37</v>
      </c>
      <c r="K1130" s="7"/>
      <c r="L1130" s="7" t="s">
        <v>5</v>
      </c>
      <c r="M1130" s="13">
        <v>41453</v>
      </c>
      <c r="N1130" s="13">
        <v>48757</v>
      </c>
      <c r="O1130" s="7">
        <v>1</v>
      </c>
      <c r="P1130" s="14">
        <v>1.6</v>
      </c>
      <c r="Q1130" s="14">
        <v>11.7188</v>
      </c>
      <c r="R1130" s="15">
        <v>0.83610159817351593</v>
      </c>
      <c r="S1130" s="7" t="s">
        <v>39</v>
      </c>
      <c r="T1130" s="7" t="s">
        <v>39</v>
      </c>
      <c r="U1130" s="16" t="s">
        <v>39</v>
      </c>
      <c r="V1130" s="16" t="s">
        <v>40</v>
      </c>
      <c r="W1130" s="16" t="s">
        <v>170</v>
      </c>
      <c r="X1130" s="17">
        <v>1</v>
      </c>
      <c r="Y1130" s="84">
        <f t="shared" si="36"/>
        <v>73050</v>
      </c>
      <c r="Z1130" s="75">
        <f>IF(IFERROR(MATCH(E1130,CONV_CAISO_Gen_List!C:C,0),FALSE),1,0)</f>
        <v>1</v>
      </c>
      <c r="AA1130" s="86">
        <f t="shared" si="37"/>
        <v>11.7188</v>
      </c>
    </row>
    <row r="1131" spans="2:27" x14ac:dyDescent="0.25">
      <c r="B1131" s="7">
        <v>1126</v>
      </c>
      <c r="C1131" s="7" t="s">
        <v>2894</v>
      </c>
      <c r="D1131" s="7" t="s">
        <v>2895</v>
      </c>
      <c r="E1131" s="7" t="s">
        <v>897</v>
      </c>
      <c r="F1131" s="7" t="s">
        <v>2890</v>
      </c>
      <c r="G1131" s="7" t="s">
        <v>34</v>
      </c>
      <c r="H1131" s="7"/>
      <c r="I1131" s="7"/>
      <c r="J1131" s="7" t="s">
        <v>619</v>
      </c>
      <c r="K1131" s="7"/>
      <c r="L1131" s="7" t="s">
        <v>5</v>
      </c>
      <c r="M1131" s="13">
        <v>41999</v>
      </c>
      <c r="N1131" s="13">
        <v>43100</v>
      </c>
      <c r="O1131" s="7">
        <v>0</v>
      </c>
      <c r="P1131" s="14">
        <v>20</v>
      </c>
      <c r="Q1131" s="14">
        <v>46.9</v>
      </c>
      <c r="R1131" s="15">
        <v>0.26769406400000001</v>
      </c>
      <c r="S1131" s="7" t="s">
        <v>39</v>
      </c>
      <c r="T1131" s="7" t="s">
        <v>39</v>
      </c>
      <c r="U1131" s="16" t="s">
        <v>39</v>
      </c>
      <c r="V1131" s="16" t="s">
        <v>621</v>
      </c>
      <c r="W1131" s="16" t="s">
        <v>170</v>
      </c>
      <c r="X1131" s="17">
        <v>1</v>
      </c>
      <c r="Y1131" s="84">
        <f t="shared" si="36"/>
        <v>43100</v>
      </c>
      <c r="Z1131" s="75">
        <f>IF(IFERROR(MATCH(E1131,CONV_CAISO_Gen_List!C:C,0),FALSE),1,0)</f>
        <v>1</v>
      </c>
      <c r="AA1131" s="86">
        <f t="shared" si="37"/>
        <v>46.9</v>
      </c>
    </row>
    <row r="1132" spans="2:27" x14ac:dyDescent="0.25">
      <c r="B1132" s="7">
        <v>1127</v>
      </c>
      <c r="C1132" s="7" t="s">
        <v>2896</v>
      </c>
      <c r="D1132" s="7" t="s">
        <v>2724</v>
      </c>
      <c r="E1132" s="7" t="s">
        <v>2725</v>
      </c>
      <c r="F1132" s="7" t="s">
        <v>2890</v>
      </c>
      <c r="G1132" s="7" t="s">
        <v>34</v>
      </c>
      <c r="H1132" s="7"/>
      <c r="I1132" s="7"/>
      <c r="J1132" s="7" t="s">
        <v>37</v>
      </c>
      <c r="K1132" s="7"/>
      <c r="L1132" s="7" t="s">
        <v>5</v>
      </c>
      <c r="M1132" s="13">
        <v>41306</v>
      </c>
      <c r="N1132" s="13">
        <v>48610</v>
      </c>
      <c r="O1132" s="7">
        <v>1</v>
      </c>
      <c r="P1132" s="14">
        <v>4.8600000000000003</v>
      </c>
      <c r="Q1132" s="14">
        <v>21.975250000000003</v>
      </c>
      <c r="R1132" s="15">
        <v>0.51617081947497989</v>
      </c>
      <c r="S1132" s="7" t="s">
        <v>39</v>
      </c>
      <c r="T1132" s="7" t="s">
        <v>39</v>
      </c>
      <c r="U1132" s="16" t="s">
        <v>39</v>
      </c>
      <c r="V1132" s="16" t="s">
        <v>40</v>
      </c>
      <c r="W1132" s="16" t="s">
        <v>170</v>
      </c>
      <c r="X1132" s="17">
        <v>1</v>
      </c>
      <c r="Y1132" s="84">
        <f t="shared" si="36"/>
        <v>73050</v>
      </c>
      <c r="Z1132" s="75">
        <f>IF(IFERROR(MATCH(E1132,CONV_CAISO_Gen_List!C:C,0),FALSE),1,0)</f>
        <v>1</v>
      </c>
      <c r="AA1132" s="86">
        <f t="shared" si="37"/>
        <v>21.975250000000003</v>
      </c>
    </row>
    <row r="1133" spans="2:27" x14ac:dyDescent="0.25">
      <c r="B1133" s="7">
        <v>1128</v>
      </c>
      <c r="C1133" s="7" t="s">
        <v>2897</v>
      </c>
      <c r="D1133" s="7" t="s">
        <v>2898</v>
      </c>
      <c r="E1133" s="7" t="s">
        <v>2899</v>
      </c>
      <c r="F1133" s="7" t="s">
        <v>2890</v>
      </c>
      <c r="G1133" s="7" t="s">
        <v>34</v>
      </c>
      <c r="H1133" s="7"/>
      <c r="I1133" s="7"/>
      <c r="J1133" s="7" t="s">
        <v>619</v>
      </c>
      <c r="K1133" s="7"/>
      <c r="L1133" s="7" t="s">
        <v>5</v>
      </c>
      <c r="M1133" s="13">
        <v>42147</v>
      </c>
      <c r="N1133" s="13">
        <v>51278</v>
      </c>
      <c r="O1133" s="7">
        <v>1</v>
      </c>
      <c r="P1133" s="14">
        <v>11</v>
      </c>
      <c r="Q1133" s="14">
        <v>26.595360000000003</v>
      </c>
      <c r="R1133" s="15">
        <v>0.27600000000000002</v>
      </c>
      <c r="S1133" s="7" t="s">
        <v>39</v>
      </c>
      <c r="T1133" s="7" t="s">
        <v>39</v>
      </c>
      <c r="U1133" s="16" t="s">
        <v>39</v>
      </c>
      <c r="V1133" s="16" t="s">
        <v>621</v>
      </c>
      <c r="W1133" s="16" t="s">
        <v>170</v>
      </c>
      <c r="X1133" s="17">
        <v>1</v>
      </c>
      <c r="Y1133" s="84">
        <f t="shared" si="36"/>
        <v>73050</v>
      </c>
      <c r="Z1133" s="75">
        <f>IF(IFERROR(MATCH(E1133,CONV_CAISO_Gen_List!C:C,0),FALSE),1,0)</f>
        <v>1</v>
      </c>
      <c r="AA1133" s="86">
        <f t="shared" si="37"/>
        <v>26.595360000000003</v>
      </c>
    </row>
    <row r="1134" spans="2:27" x14ac:dyDescent="0.25">
      <c r="B1134" s="7">
        <v>1129</v>
      </c>
      <c r="C1134" s="7" t="s">
        <v>2900</v>
      </c>
      <c r="D1134" s="7" t="s">
        <v>2901</v>
      </c>
      <c r="E1134" s="7" t="s">
        <v>2902</v>
      </c>
      <c r="F1134" s="7" t="s">
        <v>2890</v>
      </c>
      <c r="G1134" s="7" t="s">
        <v>34</v>
      </c>
      <c r="H1134" s="7"/>
      <c r="I1134" s="7"/>
      <c r="J1134" s="7" t="s">
        <v>619</v>
      </c>
      <c r="K1134" s="7"/>
      <c r="L1134" s="7" t="s">
        <v>5</v>
      </c>
      <c r="M1134" s="13">
        <v>42147</v>
      </c>
      <c r="N1134" s="13">
        <v>51278</v>
      </c>
      <c r="O1134" s="7">
        <v>1</v>
      </c>
      <c r="P1134" s="14">
        <v>12</v>
      </c>
      <c r="Q1134" s="14">
        <v>29.013120000000001</v>
      </c>
      <c r="R1134" s="15">
        <v>0.27599999999999997</v>
      </c>
      <c r="S1134" s="7" t="s">
        <v>39</v>
      </c>
      <c r="T1134" s="7" t="s">
        <v>39</v>
      </c>
      <c r="U1134" s="16" t="s">
        <v>39</v>
      </c>
      <c r="V1134" s="16" t="s">
        <v>621</v>
      </c>
      <c r="W1134" s="16" t="s">
        <v>170</v>
      </c>
      <c r="X1134" s="17">
        <v>1</v>
      </c>
      <c r="Y1134" s="84">
        <f t="shared" si="36"/>
        <v>73050</v>
      </c>
      <c r="Z1134" s="75">
        <f>IF(IFERROR(MATCH(E1134,CONV_CAISO_Gen_List!C:C,0),FALSE),1,0)</f>
        <v>1</v>
      </c>
      <c r="AA1134" s="86">
        <f t="shared" si="37"/>
        <v>29.013120000000001</v>
      </c>
    </row>
    <row r="1135" spans="2:27" x14ac:dyDescent="0.25">
      <c r="B1135" s="7">
        <v>1130</v>
      </c>
      <c r="C1135" s="7" t="s">
        <v>2903</v>
      </c>
      <c r="D1135" s="7" t="s">
        <v>2904</v>
      </c>
      <c r="E1135" s="7" t="s">
        <v>2168</v>
      </c>
      <c r="F1135" s="7" t="s">
        <v>2890</v>
      </c>
      <c r="G1135" s="7" t="s">
        <v>34</v>
      </c>
      <c r="H1135" s="7" t="s">
        <v>83</v>
      </c>
      <c r="I1135" s="7" t="s">
        <v>95</v>
      </c>
      <c r="J1135" s="7" t="s">
        <v>997</v>
      </c>
      <c r="K1135" s="7"/>
      <c r="L1135" s="7" t="s">
        <v>5</v>
      </c>
      <c r="M1135" s="13">
        <v>42186</v>
      </c>
      <c r="N1135" s="13">
        <v>43465</v>
      </c>
      <c r="O1135" s="7">
        <v>0</v>
      </c>
      <c r="P1135" s="14">
        <v>99</v>
      </c>
      <c r="Q1135" s="14">
        <v>200</v>
      </c>
      <c r="R1135" s="15">
        <v>0.23061666897283337</v>
      </c>
      <c r="S1135" s="7" t="s">
        <v>39</v>
      </c>
      <c r="T1135" s="7" t="s">
        <v>39</v>
      </c>
      <c r="U1135" s="16" t="s">
        <v>39</v>
      </c>
      <c r="V1135" s="16" t="s">
        <v>997</v>
      </c>
      <c r="W1135" s="16" t="s">
        <v>95</v>
      </c>
      <c r="X1135" s="17">
        <v>1</v>
      </c>
      <c r="Y1135" s="84">
        <f t="shared" si="36"/>
        <v>43465</v>
      </c>
      <c r="Z1135" s="75">
        <f>IF(IFERROR(MATCH(E1135,CONV_CAISO_Gen_List!C:C,0),FALSE),1,0)</f>
        <v>1</v>
      </c>
      <c r="AA1135" s="86">
        <f t="shared" si="37"/>
        <v>200</v>
      </c>
    </row>
    <row r="1136" spans="2:27" x14ac:dyDescent="0.25">
      <c r="B1136" s="7">
        <v>1131</v>
      </c>
      <c r="C1136" s="7" t="s">
        <v>2905</v>
      </c>
      <c r="D1136" s="7" t="s">
        <v>2569</v>
      </c>
      <c r="E1136" s="7" t="s">
        <v>2570</v>
      </c>
      <c r="F1136" s="7" t="s">
        <v>2906</v>
      </c>
      <c r="G1136" s="7" t="s">
        <v>34</v>
      </c>
      <c r="H1136" s="7"/>
      <c r="I1136" s="7"/>
      <c r="J1136" s="7" t="s">
        <v>997</v>
      </c>
      <c r="K1136" s="7"/>
      <c r="L1136" s="7" t="s">
        <v>5</v>
      </c>
      <c r="M1136" s="13">
        <v>37942</v>
      </c>
      <c r="N1136" s="13">
        <v>47074</v>
      </c>
      <c r="O1136" s="7">
        <v>1</v>
      </c>
      <c r="P1136" s="14">
        <v>5.0057999999999998</v>
      </c>
      <c r="Q1136" s="14">
        <v>10.179054825</v>
      </c>
      <c r="R1136" s="15">
        <v>0.23212924206550536</v>
      </c>
      <c r="S1136" s="7" t="s">
        <v>39</v>
      </c>
      <c r="T1136" s="7" t="s">
        <v>39</v>
      </c>
      <c r="U1136" s="16" t="s">
        <v>39</v>
      </c>
      <c r="V1136" s="16" t="s">
        <v>997</v>
      </c>
      <c r="W1136" s="16" t="s">
        <v>170</v>
      </c>
      <c r="X1136" s="17">
        <v>1</v>
      </c>
      <c r="Y1136" s="84">
        <f t="shared" si="36"/>
        <v>73050</v>
      </c>
      <c r="Z1136" s="75">
        <f>IF(IFERROR(MATCH(E1136,CONV_CAISO_Gen_List!C:C,0),FALSE),1,0)</f>
        <v>1</v>
      </c>
      <c r="AA1136" s="86">
        <f t="shared" si="37"/>
        <v>10.179054825</v>
      </c>
    </row>
    <row r="1137" spans="2:27" x14ac:dyDescent="0.25">
      <c r="B1137" s="7">
        <v>1132</v>
      </c>
      <c r="C1137" s="7" t="s">
        <v>2907</v>
      </c>
      <c r="D1137" s="7" t="s">
        <v>2601</v>
      </c>
      <c r="E1137" s="7"/>
      <c r="F1137" s="7" t="s">
        <v>2906</v>
      </c>
      <c r="G1137" s="7" t="s">
        <v>34</v>
      </c>
      <c r="H1137" s="7"/>
      <c r="I1137" s="7"/>
      <c r="J1137" s="7" t="s">
        <v>216</v>
      </c>
      <c r="K1137" s="7"/>
      <c r="L1137" s="7" t="s">
        <v>5</v>
      </c>
      <c r="M1137" s="13">
        <v>36864</v>
      </c>
      <c r="N1137" s="13">
        <v>45657</v>
      </c>
      <c r="O1137" s="7">
        <v>1</v>
      </c>
      <c r="P1137" s="14">
        <v>4.4549999999999999E-2</v>
      </c>
      <c r="Q1137" s="14">
        <v>0.18257069999999997</v>
      </c>
      <c r="R1137" s="15">
        <v>0.46782051873376068</v>
      </c>
      <c r="S1137" s="7" t="s">
        <v>2596</v>
      </c>
      <c r="T1137" s="7" t="s">
        <v>39</v>
      </c>
      <c r="U1137" s="16" t="s">
        <v>2596</v>
      </c>
      <c r="V1137" s="16" t="s">
        <v>218</v>
      </c>
      <c r="W1137" s="16" t="s">
        <v>170</v>
      </c>
      <c r="X1137" s="17">
        <v>1</v>
      </c>
      <c r="Y1137" s="84">
        <f t="shared" si="36"/>
        <v>73050</v>
      </c>
      <c r="Z1137" s="75">
        <f>IF(IFERROR(MATCH(E1137,CONV_CAISO_Gen_List!C:C,0),FALSE),1,0)</f>
        <v>0</v>
      </c>
      <c r="AA1137" s="86">
        <f t="shared" si="37"/>
        <v>0.18257069999999997</v>
      </c>
    </row>
    <row r="1138" spans="2:27" x14ac:dyDescent="0.25">
      <c r="B1138" s="7">
        <v>1133</v>
      </c>
      <c r="C1138" s="7" t="s">
        <v>2907</v>
      </c>
      <c r="D1138" s="7" t="s">
        <v>2603</v>
      </c>
      <c r="E1138" s="7" t="s">
        <v>2604</v>
      </c>
      <c r="F1138" s="7" t="s">
        <v>2906</v>
      </c>
      <c r="G1138" s="7" t="s">
        <v>34</v>
      </c>
      <c r="H1138" s="7"/>
      <c r="I1138" s="7"/>
      <c r="J1138" s="7" t="s">
        <v>216</v>
      </c>
      <c r="K1138" s="7"/>
      <c r="L1138" s="7" t="s">
        <v>5</v>
      </c>
      <c r="M1138" s="13">
        <v>36864</v>
      </c>
      <c r="N1138" s="13">
        <v>45657</v>
      </c>
      <c r="O1138" s="7">
        <v>1</v>
      </c>
      <c r="P1138" s="14">
        <v>1.155E-3</v>
      </c>
      <c r="Q1138" s="14">
        <v>6.7281623999999995E-3</v>
      </c>
      <c r="R1138" s="15">
        <v>0.66498274328411311</v>
      </c>
      <c r="S1138" s="7" t="s">
        <v>39</v>
      </c>
      <c r="T1138" s="7" t="s">
        <v>39</v>
      </c>
      <c r="U1138" s="16" t="s">
        <v>39</v>
      </c>
      <c r="V1138" s="16" t="s">
        <v>218</v>
      </c>
      <c r="W1138" s="16" t="s">
        <v>170</v>
      </c>
      <c r="X1138" s="17">
        <v>1</v>
      </c>
      <c r="Y1138" s="84">
        <f t="shared" si="36"/>
        <v>73050</v>
      </c>
      <c r="Z1138" s="75">
        <f>IF(IFERROR(MATCH(E1138,CONV_CAISO_Gen_List!C:C,0),FALSE),1,0)</f>
        <v>0</v>
      </c>
      <c r="AA1138" s="86">
        <f t="shared" si="37"/>
        <v>6.7281623999999995E-3</v>
      </c>
    </row>
    <row r="1139" spans="2:27" x14ac:dyDescent="0.25">
      <c r="B1139" s="7">
        <v>1134</v>
      </c>
      <c r="C1139" s="7" t="s">
        <v>2908</v>
      </c>
      <c r="D1139" s="7" t="s">
        <v>2909</v>
      </c>
      <c r="E1139" s="7"/>
      <c r="F1139" s="7" t="s">
        <v>2906</v>
      </c>
      <c r="G1139" s="7" t="s">
        <v>8</v>
      </c>
      <c r="H1139" s="7"/>
      <c r="I1139" s="7"/>
      <c r="J1139" s="7" t="s">
        <v>997</v>
      </c>
      <c r="K1139" s="7"/>
      <c r="L1139" s="7" t="s">
        <v>5</v>
      </c>
      <c r="M1139" s="13">
        <v>37942</v>
      </c>
      <c r="N1139" s="13">
        <v>47074</v>
      </c>
      <c r="O1139" s="7">
        <v>1</v>
      </c>
      <c r="P1139" s="14">
        <v>0</v>
      </c>
      <c r="Q1139" s="14">
        <v>0.1213752</v>
      </c>
      <c r="R1139" s="15"/>
      <c r="S1139" s="7" t="s">
        <v>2910</v>
      </c>
      <c r="T1139" s="7" t="s">
        <v>39</v>
      </c>
      <c r="U1139" s="16" t="s">
        <v>1084</v>
      </c>
      <c r="V1139" s="16" t="s">
        <v>997</v>
      </c>
      <c r="W1139" s="16" t="s">
        <v>170</v>
      </c>
      <c r="X1139" s="17">
        <v>1</v>
      </c>
      <c r="Y1139" s="84">
        <f t="shared" si="36"/>
        <v>73050</v>
      </c>
      <c r="Z1139" s="75">
        <f>IF(IFERROR(MATCH(E1139,CONV_CAISO_Gen_List!C:C,0),FALSE),1,0)</f>
        <v>0</v>
      </c>
      <c r="AA1139" s="86">
        <f t="shared" si="37"/>
        <v>0.1213752</v>
      </c>
    </row>
    <row r="1140" spans="2:27" x14ac:dyDescent="0.25">
      <c r="B1140" s="7">
        <v>1135</v>
      </c>
      <c r="C1140" s="7" t="s">
        <v>2911</v>
      </c>
      <c r="D1140" s="7" t="s">
        <v>2912</v>
      </c>
      <c r="E1140" s="7"/>
      <c r="F1140" s="7" t="s">
        <v>2906</v>
      </c>
      <c r="G1140" s="7" t="s">
        <v>2913</v>
      </c>
      <c r="H1140" s="7"/>
      <c r="I1140" s="7"/>
      <c r="J1140" s="7" t="s">
        <v>997</v>
      </c>
      <c r="K1140" s="7"/>
      <c r="L1140" s="7" t="s">
        <v>5</v>
      </c>
      <c r="M1140" s="13">
        <v>37942</v>
      </c>
      <c r="N1140" s="13">
        <v>47074</v>
      </c>
      <c r="O1140" s="7">
        <v>1</v>
      </c>
      <c r="P1140" s="14">
        <v>0</v>
      </c>
      <c r="Q1140" s="14">
        <v>0.31601429999999997</v>
      </c>
      <c r="R1140" s="15"/>
      <c r="S1140" s="7" t="s">
        <v>1083</v>
      </c>
      <c r="T1140" s="7" t="s">
        <v>39</v>
      </c>
      <c r="U1140" s="16" t="s">
        <v>1084</v>
      </c>
      <c r="V1140" s="16" t="s">
        <v>997</v>
      </c>
      <c r="W1140" s="16" t="s">
        <v>170</v>
      </c>
      <c r="X1140" s="17">
        <v>1</v>
      </c>
      <c r="Y1140" s="84">
        <f t="shared" si="36"/>
        <v>73050</v>
      </c>
      <c r="Z1140" s="75">
        <f>IF(IFERROR(MATCH(E1140,CONV_CAISO_Gen_List!C:C,0),FALSE),1,0)</f>
        <v>0</v>
      </c>
      <c r="AA1140" s="86">
        <f t="shared" si="37"/>
        <v>0.31601429999999997</v>
      </c>
    </row>
    <row r="1141" spans="2:27" x14ac:dyDescent="0.25">
      <c r="B1141" s="7">
        <v>1136</v>
      </c>
      <c r="C1141" s="7" t="s">
        <v>2914</v>
      </c>
      <c r="D1141" s="7" t="s">
        <v>2729</v>
      </c>
      <c r="E1141" s="7"/>
      <c r="F1141" s="7" t="s">
        <v>2906</v>
      </c>
      <c r="G1141" s="7" t="s">
        <v>1080</v>
      </c>
      <c r="H1141" s="7"/>
      <c r="I1141" s="7"/>
      <c r="J1141" s="7" t="s">
        <v>997</v>
      </c>
      <c r="K1141" s="7"/>
      <c r="L1141" s="7" t="s">
        <v>5</v>
      </c>
      <c r="M1141" s="13">
        <v>37942</v>
      </c>
      <c r="N1141" s="13">
        <v>47074</v>
      </c>
      <c r="O1141" s="7">
        <v>1</v>
      </c>
      <c r="P1141" s="14">
        <v>4.6720799999999993</v>
      </c>
      <c r="Q1141" s="14">
        <v>7.1957138999999994</v>
      </c>
      <c r="R1141" s="15">
        <v>0.17581645164407722</v>
      </c>
      <c r="S1141" s="7" t="s">
        <v>1083</v>
      </c>
      <c r="T1141" s="7" t="s">
        <v>39</v>
      </c>
      <c r="U1141" s="16" t="s">
        <v>1084</v>
      </c>
      <c r="V1141" s="16" t="s">
        <v>997</v>
      </c>
      <c r="W1141" s="16" t="s">
        <v>170</v>
      </c>
      <c r="X1141" s="17">
        <v>1</v>
      </c>
      <c r="Y1141" s="84">
        <f t="shared" si="36"/>
        <v>73050</v>
      </c>
      <c r="Z1141" s="75">
        <f>IF(IFERROR(MATCH(E1141,CONV_CAISO_Gen_List!C:C,0),FALSE),1,0)</f>
        <v>0</v>
      </c>
      <c r="AA1141" s="86">
        <f t="shared" si="37"/>
        <v>7.1957138999999994</v>
      </c>
    </row>
    <row r="1142" spans="2:27" x14ac:dyDescent="0.25">
      <c r="B1142" s="7">
        <v>1137</v>
      </c>
      <c r="C1142" s="7" t="s">
        <v>2915</v>
      </c>
      <c r="D1142" s="7" t="s">
        <v>2569</v>
      </c>
      <c r="E1142" s="7" t="s">
        <v>2570</v>
      </c>
      <c r="F1142" s="7" t="s">
        <v>2916</v>
      </c>
      <c r="G1142" s="7" t="s">
        <v>34</v>
      </c>
      <c r="H1142" s="7"/>
      <c r="I1142" s="7"/>
      <c r="J1142" s="7" t="s">
        <v>997</v>
      </c>
      <c r="K1142" s="7"/>
      <c r="L1142" s="7" t="s">
        <v>5</v>
      </c>
      <c r="M1142" s="13">
        <v>38139</v>
      </c>
      <c r="N1142" s="13">
        <v>41790</v>
      </c>
      <c r="O1142" s="7">
        <v>1</v>
      </c>
      <c r="P1142" s="14">
        <v>25</v>
      </c>
      <c r="Q1142" s="14">
        <v>50.836304012345671</v>
      </c>
      <c r="R1142" s="15">
        <v>0.23212924206550534</v>
      </c>
      <c r="S1142" s="7" t="s">
        <v>39</v>
      </c>
      <c r="T1142" s="7" t="s">
        <v>2596</v>
      </c>
      <c r="U1142" s="16" t="s">
        <v>39</v>
      </c>
      <c r="V1142" s="16" t="s">
        <v>997</v>
      </c>
      <c r="W1142" s="16" t="s">
        <v>170</v>
      </c>
      <c r="X1142" s="17">
        <v>1</v>
      </c>
      <c r="Y1142" s="84">
        <f t="shared" si="36"/>
        <v>73050</v>
      </c>
      <c r="Z1142" s="75">
        <f>IF(IFERROR(MATCH(E1142,CONV_CAISO_Gen_List!C:C,0),FALSE),1,0)</f>
        <v>1</v>
      </c>
      <c r="AA1142" s="86">
        <f t="shared" si="37"/>
        <v>50.836304012345671</v>
      </c>
    </row>
    <row r="1143" spans="2:27" x14ac:dyDescent="0.25">
      <c r="B1143" s="7">
        <v>1138</v>
      </c>
      <c r="C1143" s="7" t="s">
        <v>2917</v>
      </c>
      <c r="D1143" s="7" t="s">
        <v>2918</v>
      </c>
      <c r="E1143" s="7"/>
      <c r="F1143" s="7" t="s">
        <v>2916</v>
      </c>
      <c r="G1143" s="7" t="s">
        <v>1080</v>
      </c>
      <c r="H1143" s="7"/>
      <c r="I1143" s="7"/>
      <c r="J1143" s="7" t="s">
        <v>997</v>
      </c>
      <c r="K1143" s="7"/>
      <c r="L1143" s="7" t="s">
        <v>5</v>
      </c>
      <c r="M1143" s="13">
        <v>40483</v>
      </c>
      <c r="N1143" s="13">
        <v>49979</v>
      </c>
      <c r="O1143" s="7">
        <v>1</v>
      </c>
      <c r="P1143" s="14">
        <v>17.5</v>
      </c>
      <c r="Q1143" s="14">
        <v>42.457099999999997</v>
      </c>
      <c r="R1143" s="15">
        <v>0.27695433789954338</v>
      </c>
      <c r="S1143" s="7" t="s">
        <v>1083</v>
      </c>
      <c r="T1143" s="7" t="s">
        <v>2596</v>
      </c>
      <c r="U1143" s="16" t="s">
        <v>1084</v>
      </c>
      <c r="V1143" s="16" t="s">
        <v>997</v>
      </c>
      <c r="W1143" s="16" t="s">
        <v>170</v>
      </c>
      <c r="X1143" s="17">
        <v>1</v>
      </c>
      <c r="Y1143" s="84">
        <f t="shared" si="36"/>
        <v>73050</v>
      </c>
      <c r="Z1143" s="75">
        <f>IF(IFERROR(MATCH(E1143,CONV_CAISO_Gen_List!C:C,0),FALSE),1,0)</f>
        <v>0</v>
      </c>
      <c r="AA1143" s="86">
        <f t="shared" si="37"/>
        <v>42.457099999999997</v>
      </c>
    </row>
    <row r="1144" spans="2:27" x14ac:dyDescent="0.25">
      <c r="B1144" s="7">
        <v>1139</v>
      </c>
      <c r="C1144" s="7" t="s">
        <v>2919</v>
      </c>
      <c r="D1144" s="7" t="s">
        <v>2920</v>
      </c>
      <c r="E1144" s="7"/>
      <c r="F1144" s="7" t="s">
        <v>2916</v>
      </c>
      <c r="G1144" s="7" t="s">
        <v>1091</v>
      </c>
      <c r="H1144" s="7"/>
      <c r="I1144" s="7"/>
      <c r="J1144" s="7" t="s">
        <v>997</v>
      </c>
      <c r="K1144" s="7"/>
      <c r="L1144" s="7" t="s">
        <v>5</v>
      </c>
      <c r="M1144" s="13">
        <v>40330</v>
      </c>
      <c r="N1144" s="13">
        <v>47664</v>
      </c>
      <c r="O1144" s="7">
        <v>1</v>
      </c>
      <c r="P1144" s="14">
        <v>98.7</v>
      </c>
      <c r="Q1144" s="14">
        <v>245.55475000000001</v>
      </c>
      <c r="R1144" s="15">
        <v>0.28400571585867418</v>
      </c>
      <c r="S1144" s="7" t="s">
        <v>1083</v>
      </c>
      <c r="T1144" s="7" t="s">
        <v>2596</v>
      </c>
      <c r="U1144" s="16" t="s">
        <v>1084</v>
      </c>
      <c r="V1144" s="16" t="s">
        <v>997</v>
      </c>
      <c r="W1144" s="16" t="s">
        <v>170</v>
      </c>
      <c r="X1144" s="17">
        <v>1</v>
      </c>
      <c r="Y1144" s="84">
        <f t="shared" si="36"/>
        <v>73050</v>
      </c>
      <c r="Z1144" s="75">
        <f>IF(IFERROR(MATCH(E1144,CONV_CAISO_Gen_List!C:C,0),FALSE),1,0)</f>
        <v>0</v>
      </c>
      <c r="AA1144" s="86">
        <f t="shared" si="37"/>
        <v>245.55475000000001</v>
      </c>
    </row>
    <row r="1145" spans="2:27" x14ac:dyDescent="0.25">
      <c r="B1145" s="7">
        <v>1140</v>
      </c>
      <c r="C1145" s="7" t="s">
        <v>2921</v>
      </c>
      <c r="D1145" s="7" t="s">
        <v>2922</v>
      </c>
      <c r="E1145" s="7"/>
      <c r="F1145" s="7" t="s">
        <v>2916</v>
      </c>
      <c r="G1145" s="7" t="s">
        <v>34</v>
      </c>
      <c r="H1145" s="7"/>
      <c r="I1145" s="7"/>
      <c r="J1145" s="7" t="s">
        <v>619</v>
      </c>
      <c r="K1145" s="7"/>
      <c r="L1145" s="7" t="s">
        <v>5</v>
      </c>
      <c r="M1145" s="87">
        <v>36526</v>
      </c>
      <c r="N1145" s="13">
        <v>73050</v>
      </c>
      <c r="O1145" s="7">
        <v>1</v>
      </c>
      <c r="P1145" s="14">
        <v>25</v>
      </c>
      <c r="Q1145" s="14">
        <v>59.877000000000002</v>
      </c>
      <c r="R1145" s="15">
        <v>0.2734109589041096</v>
      </c>
      <c r="S1145" s="7" t="s">
        <v>2596</v>
      </c>
      <c r="T1145" s="7" t="s">
        <v>2596</v>
      </c>
      <c r="U1145" s="16" t="s">
        <v>2596</v>
      </c>
      <c r="V1145" s="16" t="s">
        <v>621</v>
      </c>
      <c r="W1145" s="16" t="s">
        <v>170</v>
      </c>
      <c r="X1145" s="17">
        <v>1</v>
      </c>
      <c r="Y1145" s="84">
        <f t="shared" si="36"/>
        <v>73050</v>
      </c>
      <c r="Z1145" s="75">
        <f>IF(IFERROR(MATCH(E1145,CONV_CAISO_Gen_List!C:C,0),FALSE),1,0)</f>
        <v>0</v>
      </c>
      <c r="AA1145" s="86">
        <f t="shared" si="37"/>
        <v>59.877000000000002</v>
      </c>
    </row>
    <row r="1146" spans="2:27" x14ac:dyDescent="0.25">
      <c r="B1146" s="7">
        <v>1141</v>
      </c>
      <c r="C1146" s="7" t="s">
        <v>2923</v>
      </c>
      <c r="D1146" s="7" t="s">
        <v>2924</v>
      </c>
      <c r="E1146" s="7"/>
      <c r="F1146" s="7" t="s">
        <v>2916</v>
      </c>
      <c r="G1146" s="7" t="s">
        <v>34</v>
      </c>
      <c r="H1146" s="7"/>
      <c r="I1146" s="7"/>
      <c r="J1146" s="7" t="s">
        <v>216</v>
      </c>
      <c r="K1146" s="7"/>
      <c r="L1146" s="7" t="s">
        <v>5</v>
      </c>
      <c r="M1146" s="13">
        <v>30787</v>
      </c>
      <c r="N1146" s="13">
        <v>49049</v>
      </c>
      <c r="O1146" s="7">
        <v>1</v>
      </c>
      <c r="P1146" s="14">
        <v>0.25</v>
      </c>
      <c r="Q1146" s="14">
        <v>0.14019999999999999</v>
      </c>
      <c r="R1146" s="15">
        <v>6.4018264840182651E-2</v>
      </c>
      <c r="S1146" s="7" t="s">
        <v>2596</v>
      </c>
      <c r="T1146" s="7" t="s">
        <v>2596</v>
      </c>
      <c r="U1146" s="16" t="s">
        <v>2596</v>
      </c>
      <c r="V1146" s="16" t="s">
        <v>218</v>
      </c>
      <c r="W1146" s="16" t="s">
        <v>170</v>
      </c>
      <c r="X1146" s="17">
        <v>1</v>
      </c>
      <c r="Y1146" s="84">
        <f t="shared" si="36"/>
        <v>73050</v>
      </c>
      <c r="Z1146" s="75">
        <f>IF(IFERROR(MATCH(E1146,CONV_CAISO_Gen_List!C:C,0),FALSE),1,0)</f>
        <v>0</v>
      </c>
      <c r="AA1146" s="86">
        <f t="shared" si="37"/>
        <v>0.14019999999999999</v>
      </c>
    </row>
    <row r="1147" spans="2:27" x14ac:dyDescent="0.25">
      <c r="B1147" s="7">
        <v>1142</v>
      </c>
      <c r="C1147" s="7" t="s">
        <v>2925</v>
      </c>
      <c r="D1147" s="7" t="s">
        <v>2569</v>
      </c>
      <c r="E1147" s="7" t="s">
        <v>2570</v>
      </c>
      <c r="F1147" s="7" t="s">
        <v>2916</v>
      </c>
      <c r="G1147" s="7" t="s">
        <v>34</v>
      </c>
      <c r="H1147" s="7"/>
      <c r="I1147" s="7"/>
      <c r="J1147" s="7" t="s">
        <v>997</v>
      </c>
      <c r="K1147" s="7"/>
      <c r="L1147" s="7" t="s">
        <v>5</v>
      </c>
      <c r="M1147" s="13">
        <v>39904</v>
      </c>
      <c r="N1147" s="13">
        <v>46934</v>
      </c>
      <c r="O1147" s="7">
        <v>1</v>
      </c>
      <c r="P1147" s="14">
        <v>50</v>
      </c>
      <c r="Q1147" s="14">
        <v>101.67260802469134</v>
      </c>
      <c r="R1147" s="15">
        <v>0.23212924206550534</v>
      </c>
      <c r="S1147" s="7" t="s">
        <v>39</v>
      </c>
      <c r="T1147" s="7" t="s">
        <v>2596</v>
      </c>
      <c r="U1147" s="16" t="s">
        <v>39</v>
      </c>
      <c r="V1147" s="16" t="s">
        <v>997</v>
      </c>
      <c r="W1147" s="16" t="s">
        <v>170</v>
      </c>
      <c r="X1147" s="17">
        <v>1</v>
      </c>
      <c r="Y1147" s="84">
        <f t="shared" si="36"/>
        <v>73050</v>
      </c>
      <c r="Z1147" s="75">
        <f>IF(IFERROR(MATCH(E1147,CONV_CAISO_Gen_List!C:C,0),FALSE),1,0)</f>
        <v>1</v>
      </c>
      <c r="AA1147" s="86">
        <f t="shared" si="37"/>
        <v>101.67260802469134</v>
      </c>
    </row>
    <row r="1148" spans="2:27" x14ac:dyDescent="0.25">
      <c r="B1148" s="7">
        <v>1143</v>
      </c>
      <c r="C1148" s="7" t="s">
        <v>2926</v>
      </c>
      <c r="D1148" s="7" t="s">
        <v>2706</v>
      </c>
      <c r="E1148" s="7" t="s">
        <v>1106</v>
      </c>
      <c r="F1148" s="7" t="s">
        <v>2916</v>
      </c>
      <c r="G1148" s="7" t="s">
        <v>34</v>
      </c>
      <c r="H1148" s="7" t="s">
        <v>62</v>
      </c>
      <c r="I1148" s="7" t="s">
        <v>62</v>
      </c>
      <c r="J1148" s="7" t="s">
        <v>997</v>
      </c>
      <c r="K1148" s="7"/>
      <c r="L1148" s="7" t="s">
        <v>5</v>
      </c>
      <c r="M1148" s="13">
        <v>38520</v>
      </c>
      <c r="N1148" s="13">
        <v>42521</v>
      </c>
      <c r="O1148" s="7">
        <v>1</v>
      </c>
      <c r="P1148" s="14">
        <v>50</v>
      </c>
      <c r="Q1148" s="14">
        <v>132.43751999999998</v>
      </c>
      <c r="R1148" s="15">
        <v>0.30236876712328764</v>
      </c>
      <c r="S1148" s="7" t="s">
        <v>39</v>
      </c>
      <c r="T1148" s="7" t="s">
        <v>2596</v>
      </c>
      <c r="U1148" s="16" t="s">
        <v>39</v>
      </c>
      <c r="V1148" s="16" t="s">
        <v>997</v>
      </c>
      <c r="W1148" s="16" t="s">
        <v>62</v>
      </c>
      <c r="X1148" s="17">
        <v>1</v>
      </c>
      <c r="Y1148" s="84">
        <f t="shared" si="36"/>
        <v>73050</v>
      </c>
      <c r="Z1148" s="75">
        <f>IF(IFERROR(MATCH(E1148,CONV_CAISO_Gen_List!C:C,0),FALSE),1,0)</f>
        <v>1</v>
      </c>
      <c r="AA1148" s="86">
        <f t="shared" si="37"/>
        <v>132.43751999999998</v>
      </c>
    </row>
    <row r="1149" spans="2:27" x14ac:dyDescent="0.25">
      <c r="B1149" s="7">
        <v>1144</v>
      </c>
      <c r="C1149" s="7" t="s">
        <v>2927</v>
      </c>
      <c r="D1149" s="7" t="s">
        <v>2928</v>
      </c>
      <c r="E1149" s="7"/>
      <c r="F1149" s="7" t="s">
        <v>2916</v>
      </c>
      <c r="G1149" s="7" t="s">
        <v>1080</v>
      </c>
      <c r="H1149" s="7"/>
      <c r="I1149" s="7"/>
      <c r="J1149" s="7" t="s">
        <v>997</v>
      </c>
      <c r="K1149" s="7"/>
      <c r="L1149" s="7" t="s">
        <v>5</v>
      </c>
      <c r="M1149" s="13">
        <v>38991</v>
      </c>
      <c r="N1149" s="13">
        <v>46295</v>
      </c>
      <c r="O1149" s="7">
        <v>1</v>
      </c>
      <c r="P1149" s="14">
        <v>25</v>
      </c>
      <c r="Q1149" s="14">
        <v>66.337550000000007</v>
      </c>
      <c r="R1149" s="15">
        <v>0.30291118721461191</v>
      </c>
      <c r="S1149" s="7" t="s">
        <v>1083</v>
      </c>
      <c r="T1149" s="7" t="s">
        <v>2596</v>
      </c>
      <c r="U1149" s="16" t="s">
        <v>1084</v>
      </c>
      <c r="V1149" s="16" t="s">
        <v>997</v>
      </c>
      <c r="W1149" s="16" t="s">
        <v>170</v>
      </c>
      <c r="X1149" s="17">
        <v>1</v>
      </c>
      <c r="Y1149" s="84">
        <f t="shared" si="36"/>
        <v>73050</v>
      </c>
      <c r="Z1149" s="75">
        <f>IF(IFERROR(MATCH(E1149,CONV_CAISO_Gen_List!C:C,0),FALSE),1,0)</f>
        <v>0</v>
      </c>
      <c r="AA1149" s="86">
        <f t="shared" si="37"/>
        <v>66.337550000000007</v>
      </c>
    </row>
    <row r="1150" spans="2:27" x14ac:dyDescent="0.25">
      <c r="B1150" s="7">
        <v>1145</v>
      </c>
      <c r="C1150" s="7" t="s">
        <v>2929</v>
      </c>
      <c r="D1150" s="7" t="s">
        <v>2928</v>
      </c>
      <c r="E1150" s="7"/>
      <c r="F1150" s="7" t="s">
        <v>2916</v>
      </c>
      <c r="G1150" s="7" t="s">
        <v>1080</v>
      </c>
      <c r="H1150" s="7"/>
      <c r="I1150" s="7"/>
      <c r="J1150" s="7" t="s">
        <v>997</v>
      </c>
      <c r="K1150" s="7"/>
      <c r="L1150" s="7" t="s">
        <v>5</v>
      </c>
      <c r="M1150" s="13">
        <v>40483</v>
      </c>
      <c r="N1150" s="13">
        <v>49979</v>
      </c>
      <c r="O1150" s="7">
        <v>1</v>
      </c>
      <c r="P1150" s="14">
        <v>70</v>
      </c>
      <c r="Q1150" s="14">
        <v>185.74513999999999</v>
      </c>
      <c r="R1150" s="15">
        <v>0.30291118721461191</v>
      </c>
      <c r="S1150" s="7" t="s">
        <v>1083</v>
      </c>
      <c r="T1150" s="7" t="s">
        <v>2596</v>
      </c>
      <c r="U1150" s="16" t="s">
        <v>1084</v>
      </c>
      <c r="V1150" s="16" t="s">
        <v>997</v>
      </c>
      <c r="W1150" s="16" t="s">
        <v>170</v>
      </c>
      <c r="X1150" s="17">
        <v>1</v>
      </c>
      <c r="Y1150" s="84">
        <f t="shared" si="36"/>
        <v>73050</v>
      </c>
      <c r="Z1150" s="75">
        <f>IF(IFERROR(MATCH(E1150,CONV_CAISO_Gen_List!C:C,0),FALSE),1,0)</f>
        <v>0</v>
      </c>
      <c r="AA1150" s="86">
        <f t="shared" si="37"/>
        <v>185.74513999999999</v>
      </c>
    </row>
    <row r="1151" spans="2:27" x14ac:dyDescent="0.25">
      <c r="B1151" s="7">
        <v>1146</v>
      </c>
      <c r="C1151" s="7" t="s">
        <v>2930</v>
      </c>
      <c r="D1151" s="7" t="s">
        <v>2931</v>
      </c>
      <c r="E1151" s="7" t="s">
        <v>2211</v>
      </c>
      <c r="F1151" s="7" t="s">
        <v>2932</v>
      </c>
      <c r="G1151" s="7" t="s">
        <v>34</v>
      </c>
      <c r="H1151" s="7"/>
      <c r="I1151" s="7"/>
      <c r="J1151" s="7" t="s">
        <v>37</v>
      </c>
      <c r="K1151" s="7"/>
      <c r="L1151" s="7" t="s">
        <v>5</v>
      </c>
      <c r="M1151" s="13">
        <v>41640</v>
      </c>
      <c r="N1151" s="13">
        <v>42369</v>
      </c>
      <c r="O1151" s="7">
        <v>1</v>
      </c>
      <c r="P1151" s="14">
        <v>3.2</v>
      </c>
      <c r="Q1151" s="14">
        <v>20.804000000000002</v>
      </c>
      <c r="R1151" s="15">
        <v>0.74215182648401834</v>
      </c>
      <c r="S1151" s="7" t="s">
        <v>39</v>
      </c>
      <c r="T1151" s="7" t="s">
        <v>39</v>
      </c>
      <c r="U1151" s="16" t="s">
        <v>39</v>
      </c>
      <c r="V1151" s="16" t="s">
        <v>40</v>
      </c>
      <c r="W1151" s="16" t="s">
        <v>170</v>
      </c>
      <c r="X1151" s="17">
        <v>1</v>
      </c>
      <c r="Y1151" s="84">
        <f t="shared" si="36"/>
        <v>73050</v>
      </c>
      <c r="Z1151" s="75">
        <f>IF(IFERROR(MATCH(E1151,CONV_CAISO_Gen_List!C:C,0),FALSE),1,0)</f>
        <v>1</v>
      </c>
      <c r="AA1151" s="86">
        <f t="shared" si="37"/>
        <v>20.804000000000002</v>
      </c>
    </row>
    <row r="1152" spans="2:27" x14ac:dyDescent="0.25">
      <c r="B1152" s="7">
        <v>1147</v>
      </c>
      <c r="C1152" s="7" t="s">
        <v>2933</v>
      </c>
      <c r="D1152" s="7" t="s">
        <v>2934</v>
      </c>
      <c r="E1152" s="7" t="s">
        <v>2935</v>
      </c>
      <c r="F1152" s="7" t="s">
        <v>2932</v>
      </c>
      <c r="G1152" s="7" t="s">
        <v>34</v>
      </c>
      <c r="H1152" s="7"/>
      <c r="I1152" s="7"/>
      <c r="J1152" s="7" t="s">
        <v>216</v>
      </c>
      <c r="K1152" s="7"/>
      <c r="L1152" s="7" t="s">
        <v>5</v>
      </c>
      <c r="M1152" s="13">
        <v>41183</v>
      </c>
      <c r="N1152" s="13">
        <v>44834</v>
      </c>
      <c r="O1152" s="7">
        <v>1</v>
      </c>
      <c r="P1152" s="14">
        <v>1.4</v>
      </c>
      <c r="Q1152" s="14">
        <v>5.6079999999999997</v>
      </c>
      <c r="R1152" s="15">
        <v>0.45727332028701889</v>
      </c>
      <c r="S1152" s="7" t="s">
        <v>39</v>
      </c>
      <c r="T1152" s="7" t="s">
        <v>39</v>
      </c>
      <c r="U1152" s="16" t="s">
        <v>39</v>
      </c>
      <c r="V1152" s="16" t="s">
        <v>218</v>
      </c>
      <c r="W1152" s="16" t="s">
        <v>170</v>
      </c>
      <c r="X1152" s="17">
        <v>1</v>
      </c>
      <c r="Y1152" s="84">
        <f t="shared" si="36"/>
        <v>73050</v>
      </c>
      <c r="Z1152" s="75">
        <f>IF(IFERROR(MATCH(E1152,CONV_CAISO_Gen_List!C:C,0),FALSE),1,0)</f>
        <v>1</v>
      </c>
      <c r="AA1152" s="86">
        <f t="shared" si="37"/>
        <v>5.6079999999999997</v>
      </c>
    </row>
    <row r="1153" spans="2:27" x14ac:dyDescent="0.25">
      <c r="B1153" s="7">
        <v>1148</v>
      </c>
      <c r="C1153" s="7" t="s">
        <v>2936</v>
      </c>
      <c r="D1153" s="7" t="s">
        <v>2937</v>
      </c>
      <c r="E1153" s="7" t="s">
        <v>2935</v>
      </c>
      <c r="F1153" s="7" t="s">
        <v>2932</v>
      </c>
      <c r="G1153" s="7" t="s">
        <v>34</v>
      </c>
      <c r="H1153" s="7"/>
      <c r="I1153" s="7"/>
      <c r="J1153" s="7" t="s">
        <v>216</v>
      </c>
      <c r="K1153" s="7"/>
      <c r="L1153" s="7" t="s">
        <v>5</v>
      </c>
      <c r="M1153" s="13">
        <v>41183</v>
      </c>
      <c r="N1153" s="13">
        <v>44834</v>
      </c>
      <c r="O1153" s="7">
        <v>1</v>
      </c>
      <c r="P1153" s="14">
        <v>4.5</v>
      </c>
      <c r="Q1153" s="14">
        <v>14.402071818181819</v>
      </c>
      <c r="R1153" s="15">
        <v>0.36534936119182693</v>
      </c>
      <c r="S1153" s="7" t="s">
        <v>39</v>
      </c>
      <c r="T1153" s="7" t="s">
        <v>39</v>
      </c>
      <c r="U1153" s="16" t="s">
        <v>39</v>
      </c>
      <c r="V1153" s="16" t="s">
        <v>218</v>
      </c>
      <c r="W1153" s="16" t="s">
        <v>170</v>
      </c>
      <c r="X1153" s="17">
        <v>1</v>
      </c>
      <c r="Y1153" s="84">
        <f t="shared" si="36"/>
        <v>73050</v>
      </c>
      <c r="Z1153" s="75">
        <f>IF(IFERROR(MATCH(E1153,CONV_CAISO_Gen_List!C:C,0),FALSE),1,0)</f>
        <v>1</v>
      </c>
      <c r="AA1153" s="86">
        <f t="shared" si="37"/>
        <v>14.402071818181819</v>
      </c>
    </row>
    <row r="1154" spans="2:27" x14ac:dyDescent="0.25">
      <c r="B1154" s="7">
        <v>1149</v>
      </c>
      <c r="C1154" s="7" t="s">
        <v>2938</v>
      </c>
      <c r="D1154" s="7" t="s">
        <v>2939</v>
      </c>
      <c r="E1154" s="7" t="s">
        <v>2940</v>
      </c>
      <c r="F1154" s="7" t="s">
        <v>2932</v>
      </c>
      <c r="G1154" s="7" t="s">
        <v>34</v>
      </c>
      <c r="H1154" s="7"/>
      <c r="I1154" s="7"/>
      <c r="J1154" s="7" t="s">
        <v>40</v>
      </c>
      <c r="K1154" s="7"/>
      <c r="L1154" s="7" t="s">
        <v>5</v>
      </c>
      <c r="M1154" s="13">
        <v>41640</v>
      </c>
      <c r="N1154" s="13">
        <v>42735</v>
      </c>
      <c r="O1154" s="7">
        <v>1</v>
      </c>
      <c r="P1154" s="14">
        <v>38.400000000000006</v>
      </c>
      <c r="Q1154" s="14">
        <v>135.15325000000001</v>
      </c>
      <c r="R1154" s="15">
        <v>0.4017826353215373</v>
      </c>
      <c r="S1154" s="7" t="s">
        <v>39</v>
      </c>
      <c r="T1154" s="7" t="s">
        <v>39</v>
      </c>
      <c r="U1154" s="16" t="s">
        <v>39</v>
      </c>
      <c r="V1154" s="16" t="s">
        <v>40</v>
      </c>
      <c r="W1154" s="16" t="s">
        <v>170</v>
      </c>
      <c r="X1154" s="17">
        <v>1</v>
      </c>
      <c r="Y1154" s="84">
        <f t="shared" si="36"/>
        <v>73050</v>
      </c>
      <c r="Z1154" s="75">
        <f>IF(IFERROR(MATCH(E1154,CONV_CAISO_Gen_List!C:C,0),FALSE),1,0)</f>
        <v>1</v>
      </c>
      <c r="AA1154" s="86">
        <f t="shared" si="37"/>
        <v>135.15325000000001</v>
      </c>
    </row>
    <row r="1155" spans="2:27" x14ac:dyDescent="0.25">
      <c r="B1155" s="7">
        <v>1150</v>
      </c>
      <c r="C1155" s="7" t="s">
        <v>2941</v>
      </c>
      <c r="D1155" s="7" t="s">
        <v>2942</v>
      </c>
      <c r="E1155" s="7" t="s">
        <v>2943</v>
      </c>
      <c r="F1155" s="7" t="s">
        <v>2932</v>
      </c>
      <c r="G1155" s="7" t="s">
        <v>34</v>
      </c>
      <c r="H1155" s="7"/>
      <c r="I1155" s="7"/>
      <c r="J1155" s="7" t="s">
        <v>37</v>
      </c>
      <c r="K1155" s="7"/>
      <c r="L1155" s="7" t="s">
        <v>5</v>
      </c>
      <c r="M1155" s="13">
        <v>41456</v>
      </c>
      <c r="N1155" s="13">
        <v>42735</v>
      </c>
      <c r="O1155" s="7">
        <v>1</v>
      </c>
      <c r="P1155" s="14">
        <v>13.799999999999999</v>
      </c>
      <c r="Q1155" s="14">
        <v>44.587824999999995</v>
      </c>
      <c r="R1155" s="15">
        <v>0.36883582324134734</v>
      </c>
      <c r="S1155" s="7" t="s">
        <v>39</v>
      </c>
      <c r="T1155" s="7" t="s">
        <v>39</v>
      </c>
      <c r="U1155" s="16" t="s">
        <v>39</v>
      </c>
      <c r="V1155" s="16" t="s">
        <v>40</v>
      </c>
      <c r="W1155" s="16" t="s">
        <v>170</v>
      </c>
      <c r="X1155" s="17">
        <v>1</v>
      </c>
      <c r="Y1155" s="84">
        <f t="shared" si="36"/>
        <v>73050</v>
      </c>
      <c r="Z1155" s="75">
        <f>IF(IFERROR(MATCH(E1155,CONV_CAISO_Gen_List!C:C,0),FALSE),1,0)</f>
        <v>1</v>
      </c>
      <c r="AA1155" s="86">
        <f t="shared" si="37"/>
        <v>44.587824999999995</v>
      </c>
    </row>
    <row r="1156" spans="2:27" x14ac:dyDescent="0.25">
      <c r="B1156" s="7">
        <v>1151</v>
      </c>
      <c r="C1156" s="7" t="s">
        <v>2944</v>
      </c>
      <c r="D1156" s="7" t="s">
        <v>2945</v>
      </c>
      <c r="E1156" s="7" t="s">
        <v>2171</v>
      </c>
      <c r="F1156" s="7" t="s">
        <v>2932</v>
      </c>
      <c r="G1156" s="7" t="s">
        <v>34</v>
      </c>
      <c r="H1156" s="7" t="s">
        <v>83</v>
      </c>
      <c r="I1156" s="7" t="s">
        <v>95</v>
      </c>
      <c r="J1156" s="7" t="s">
        <v>997</v>
      </c>
      <c r="K1156" s="7"/>
      <c r="L1156" s="7" t="s">
        <v>5</v>
      </c>
      <c r="M1156" s="13">
        <v>42005</v>
      </c>
      <c r="N1156" s="13">
        <v>43465</v>
      </c>
      <c r="O1156" s="7">
        <v>0</v>
      </c>
      <c r="P1156" s="14">
        <v>79.2</v>
      </c>
      <c r="Q1156" s="14">
        <v>0.90500000000000003</v>
      </c>
      <c r="R1156" s="15">
        <v>1.3044255338775887E-3</v>
      </c>
      <c r="S1156" s="7" t="s">
        <v>39</v>
      </c>
      <c r="T1156" s="7" t="s">
        <v>39</v>
      </c>
      <c r="U1156" s="16" t="s">
        <v>39</v>
      </c>
      <c r="V1156" s="16" t="s">
        <v>997</v>
      </c>
      <c r="W1156" s="16" t="s">
        <v>95</v>
      </c>
      <c r="X1156" s="17">
        <v>1</v>
      </c>
      <c r="Y1156" s="84">
        <f t="shared" si="36"/>
        <v>43465</v>
      </c>
      <c r="Z1156" s="75">
        <f>IF(IFERROR(MATCH(E1156,CONV_CAISO_Gen_List!C:C,0),FALSE),1,0)</f>
        <v>1</v>
      </c>
      <c r="AA1156" s="86">
        <f t="shared" si="37"/>
        <v>0.90500000000000003</v>
      </c>
    </row>
    <row r="1157" spans="2:27" x14ac:dyDescent="0.25">
      <c r="B1157" s="7">
        <v>1152</v>
      </c>
      <c r="C1157" s="7" t="s">
        <v>2946</v>
      </c>
      <c r="D1157" s="7" t="s">
        <v>2947</v>
      </c>
      <c r="E1157" s="7"/>
      <c r="F1157" s="7" t="s">
        <v>2948</v>
      </c>
      <c r="G1157" s="7" t="s">
        <v>34</v>
      </c>
      <c r="H1157" s="7"/>
      <c r="I1157" s="7"/>
      <c r="J1157" s="7" t="s">
        <v>619</v>
      </c>
      <c r="K1157" s="7"/>
      <c r="L1157" s="7" t="s">
        <v>5</v>
      </c>
      <c r="M1157" s="13">
        <v>39393</v>
      </c>
      <c r="N1157" s="13">
        <v>46698</v>
      </c>
      <c r="O1157" s="7">
        <v>1</v>
      </c>
      <c r="P1157" s="14">
        <v>0.89900000000000002</v>
      </c>
      <c r="Q1157" s="14">
        <v>1.3340000000000001</v>
      </c>
      <c r="R1157" s="15">
        <v>0.16939166298423922</v>
      </c>
      <c r="S1157" s="7" t="s">
        <v>39</v>
      </c>
      <c r="T1157" s="7" t="s">
        <v>39</v>
      </c>
      <c r="U1157" s="16" t="s">
        <v>39</v>
      </c>
      <c r="V1157" s="16" t="s">
        <v>621</v>
      </c>
      <c r="W1157" s="16" t="s">
        <v>170</v>
      </c>
      <c r="X1157" s="17">
        <v>1</v>
      </c>
      <c r="Y1157" s="84">
        <f t="shared" si="36"/>
        <v>73050</v>
      </c>
      <c r="Z1157" s="75">
        <f>IF(IFERROR(MATCH(E1157,CONV_CAISO_Gen_List!C:C,0),FALSE),1,0)</f>
        <v>0</v>
      </c>
      <c r="AA1157" s="86">
        <f t="shared" si="37"/>
        <v>1.3340000000000001</v>
      </c>
    </row>
    <row r="1158" spans="2:27" x14ac:dyDescent="0.25">
      <c r="B1158" s="7">
        <v>1153</v>
      </c>
      <c r="C1158" s="7" t="s">
        <v>2949</v>
      </c>
      <c r="D1158" s="7" t="s">
        <v>2601</v>
      </c>
      <c r="E1158" s="7"/>
      <c r="F1158" s="7" t="s">
        <v>2948</v>
      </c>
      <c r="G1158" s="7" t="s">
        <v>34</v>
      </c>
      <c r="H1158" s="7"/>
      <c r="I1158" s="7"/>
      <c r="J1158" s="7" t="s">
        <v>216</v>
      </c>
      <c r="K1158" s="7"/>
      <c r="L1158" s="7" t="s">
        <v>5</v>
      </c>
      <c r="M1158" s="13">
        <v>38353</v>
      </c>
      <c r="N1158" s="13">
        <v>45657</v>
      </c>
      <c r="O1158" s="7">
        <v>1</v>
      </c>
      <c r="P1158" s="14">
        <v>5.9163750000000001E-2</v>
      </c>
      <c r="Q1158" s="14">
        <v>0.24245942204545454</v>
      </c>
      <c r="R1158" s="15">
        <v>0.46782051873376079</v>
      </c>
      <c r="S1158" s="7" t="s">
        <v>2596</v>
      </c>
      <c r="T1158" s="7" t="s">
        <v>39</v>
      </c>
      <c r="U1158" s="16" t="s">
        <v>2596</v>
      </c>
      <c r="V1158" s="16" t="s">
        <v>218</v>
      </c>
      <c r="W1158" s="16" t="s">
        <v>170</v>
      </c>
      <c r="X1158" s="17">
        <v>1</v>
      </c>
      <c r="Y1158" s="84">
        <f t="shared" si="36"/>
        <v>73050</v>
      </c>
      <c r="Z1158" s="75">
        <f>IF(IFERROR(MATCH(E1158,CONV_CAISO_Gen_List!C:C,0),FALSE),1,0)</f>
        <v>0</v>
      </c>
      <c r="AA1158" s="86">
        <f t="shared" si="37"/>
        <v>0.24245942204545454</v>
      </c>
    </row>
    <row r="1159" spans="2:27" x14ac:dyDescent="0.25">
      <c r="B1159" s="7">
        <v>1154</v>
      </c>
      <c r="C1159" s="7" t="s">
        <v>2949</v>
      </c>
      <c r="D1159" s="7" t="s">
        <v>2602</v>
      </c>
      <c r="E1159" s="7"/>
      <c r="F1159" s="7" t="s">
        <v>2948</v>
      </c>
      <c r="G1159" s="7" t="s">
        <v>34</v>
      </c>
      <c r="H1159" s="7"/>
      <c r="I1159" s="7"/>
      <c r="J1159" s="7" t="s">
        <v>216</v>
      </c>
      <c r="K1159" s="7"/>
      <c r="L1159" s="7" t="s">
        <v>5</v>
      </c>
      <c r="M1159" s="13">
        <v>38353</v>
      </c>
      <c r="N1159" s="13">
        <v>45657</v>
      </c>
      <c r="O1159" s="7">
        <v>1</v>
      </c>
      <c r="P1159" s="14">
        <v>1.5996125E-2</v>
      </c>
      <c r="Q1159" s="14">
        <v>5.2236212727272732E-2</v>
      </c>
      <c r="R1159" s="15">
        <v>0.37278015660451391</v>
      </c>
      <c r="S1159" s="7" t="s">
        <v>2596</v>
      </c>
      <c r="T1159" s="7" t="s">
        <v>39</v>
      </c>
      <c r="U1159" s="16" t="s">
        <v>2596</v>
      </c>
      <c r="V1159" s="16" t="s">
        <v>218</v>
      </c>
      <c r="W1159" s="16" t="s">
        <v>170</v>
      </c>
      <c r="X1159" s="17">
        <v>1</v>
      </c>
      <c r="Y1159" s="84">
        <f t="shared" ref="Y1159:Y1222" si="38">IF(O1159,DATE(2099,12,31),N1159)</f>
        <v>73050</v>
      </c>
      <c r="Z1159" s="75">
        <f>IF(IFERROR(MATCH(E1159,CONV_CAISO_Gen_List!C:C,0),FALSE),1,0)</f>
        <v>0</v>
      </c>
      <c r="AA1159" s="86">
        <f t="shared" ref="AA1159:AA1222" si="39">Q1159*X1159</f>
        <v>5.2236212727272732E-2</v>
      </c>
    </row>
    <row r="1160" spans="2:27" x14ac:dyDescent="0.25">
      <c r="B1160" s="7">
        <v>1155</v>
      </c>
      <c r="C1160" s="7" t="s">
        <v>2949</v>
      </c>
      <c r="D1160" s="7" t="s">
        <v>2603</v>
      </c>
      <c r="E1160" s="7" t="s">
        <v>2604</v>
      </c>
      <c r="F1160" s="7" t="s">
        <v>2948</v>
      </c>
      <c r="G1160" s="7" t="s">
        <v>34</v>
      </c>
      <c r="H1160" s="7"/>
      <c r="I1160" s="7"/>
      <c r="J1160" s="7" t="s">
        <v>216</v>
      </c>
      <c r="K1160" s="7"/>
      <c r="L1160" s="7" t="s">
        <v>5</v>
      </c>
      <c r="M1160" s="13">
        <v>38353</v>
      </c>
      <c r="N1160" s="13">
        <v>45657</v>
      </c>
      <c r="O1160" s="7">
        <v>1</v>
      </c>
      <c r="P1160" s="14">
        <v>1.5338749999999999E-3</v>
      </c>
      <c r="Q1160" s="14">
        <v>8.9352035509090901E-3</v>
      </c>
      <c r="R1160" s="15">
        <v>0.66498274328411322</v>
      </c>
      <c r="S1160" s="7" t="s">
        <v>39</v>
      </c>
      <c r="T1160" s="7" t="s">
        <v>39</v>
      </c>
      <c r="U1160" s="16" t="s">
        <v>39</v>
      </c>
      <c r="V1160" s="16" t="s">
        <v>218</v>
      </c>
      <c r="W1160" s="16" t="s">
        <v>170</v>
      </c>
      <c r="X1160" s="17">
        <v>1</v>
      </c>
      <c r="Y1160" s="84">
        <f t="shared" si="38"/>
        <v>73050</v>
      </c>
      <c r="Z1160" s="75">
        <f>IF(IFERROR(MATCH(E1160,CONV_CAISO_Gen_List!C:C,0),FALSE),1,0)</f>
        <v>0</v>
      </c>
      <c r="AA1160" s="86">
        <f t="shared" si="39"/>
        <v>8.9352035509090901E-3</v>
      </c>
    </row>
    <row r="1161" spans="2:27" x14ac:dyDescent="0.25">
      <c r="B1161" s="7">
        <v>1156</v>
      </c>
      <c r="C1161" s="7" t="s">
        <v>2950</v>
      </c>
      <c r="D1161" s="7" t="s">
        <v>2601</v>
      </c>
      <c r="E1161" s="7"/>
      <c r="F1161" s="7" t="s">
        <v>2948</v>
      </c>
      <c r="G1161" s="7" t="s">
        <v>34</v>
      </c>
      <c r="H1161" s="7"/>
      <c r="I1161" s="7"/>
      <c r="J1161" s="7" t="s">
        <v>216</v>
      </c>
      <c r="K1161" s="7"/>
      <c r="L1161" s="7" t="s">
        <v>5</v>
      </c>
      <c r="M1161" s="13">
        <v>38353</v>
      </c>
      <c r="N1161" s="13">
        <v>45657</v>
      </c>
      <c r="O1161" s="7">
        <v>1</v>
      </c>
      <c r="P1161" s="14">
        <v>1.7927999999999999E-2</v>
      </c>
      <c r="Q1161" s="14">
        <v>7.3470875636363633E-2</v>
      </c>
      <c r="R1161" s="15">
        <v>0.46782051873376079</v>
      </c>
      <c r="S1161" s="7" t="s">
        <v>2596</v>
      </c>
      <c r="T1161" s="7" t="s">
        <v>39</v>
      </c>
      <c r="U1161" s="16" t="s">
        <v>2596</v>
      </c>
      <c r="V1161" s="16" t="s">
        <v>218</v>
      </c>
      <c r="W1161" s="16" t="s">
        <v>170</v>
      </c>
      <c r="X1161" s="17">
        <v>1</v>
      </c>
      <c r="Y1161" s="84">
        <f t="shared" si="38"/>
        <v>73050</v>
      </c>
      <c r="Z1161" s="75">
        <f>IF(IFERROR(MATCH(E1161,CONV_CAISO_Gen_List!C:C,0),FALSE),1,0)</f>
        <v>0</v>
      </c>
      <c r="AA1161" s="86">
        <f t="shared" si="39"/>
        <v>7.3470875636363633E-2</v>
      </c>
    </row>
    <row r="1162" spans="2:27" x14ac:dyDescent="0.25">
      <c r="B1162" s="7">
        <v>1157</v>
      </c>
      <c r="C1162" s="7" t="s">
        <v>2950</v>
      </c>
      <c r="D1162" s="7" t="s">
        <v>2602</v>
      </c>
      <c r="E1162" s="7"/>
      <c r="F1162" s="7" t="s">
        <v>2948</v>
      </c>
      <c r="G1162" s="7" t="s">
        <v>34</v>
      </c>
      <c r="H1162" s="7"/>
      <c r="I1162" s="7"/>
      <c r="J1162" s="7" t="s">
        <v>216</v>
      </c>
      <c r="K1162" s="7"/>
      <c r="L1162" s="7" t="s">
        <v>5</v>
      </c>
      <c r="M1162" s="13">
        <v>38353</v>
      </c>
      <c r="N1162" s="13">
        <v>45657</v>
      </c>
      <c r="O1162" s="7">
        <v>1</v>
      </c>
      <c r="P1162" s="14">
        <v>4.8471999999999994E-3</v>
      </c>
      <c r="Q1162" s="14">
        <v>1.5828794181818182E-2</v>
      </c>
      <c r="R1162" s="15">
        <v>0.37278015660451397</v>
      </c>
      <c r="S1162" s="7" t="s">
        <v>2596</v>
      </c>
      <c r="T1162" s="7" t="s">
        <v>39</v>
      </c>
      <c r="U1162" s="16" t="s">
        <v>2596</v>
      </c>
      <c r="V1162" s="16" t="s">
        <v>218</v>
      </c>
      <c r="W1162" s="16" t="s">
        <v>170</v>
      </c>
      <c r="X1162" s="17">
        <v>1</v>
      </c>
      <c r="Y1162" s="84">
        <f t="shared" si="38"/>
        <v>73050</v>
      </c>
      <c r="Z1162" s="75">
        <f>IF(IFERROR(MATCH(E1162,CONV_CAISO_Gen_List!C:C,0),FALSE),1,0)</f>
        <v>0</v>
      </c>
      <c r="AA1162" s="86">
        <f t="shared" si="39"/>
        <v>1.5828794181818182E-2</v>
      </c>
    </row>
    <row r="1163" spans="2:27" x14ac:dyDescent="0.25">
      <c r="B1163" s="7">
        <v>1158</v>
      </c>
      <c r="C1163" s="7" t="s">
        <v>2950</v>
      </c>
      <c r="D1163" s="7" t="s">
        <v>2603</v>
      </c>
      <c r="E1163" s="7" t="s">
        <v>2604</v>
      </c>
      <c r="F1163" s="7" t="s">
        <v>2948</v>
      </c>
      <c r="G1163" s="7" t="s">
        <v>34</v>
      </c>
      <c r="H1163" s="7"/>
      <c r="I1163" s="7"/>
      <c r="J1163" s="7" t="s">
        <v>216</v>
      </c>
      <c r="K1163" s="7"/>
      <c r="L1163" s="7" t="s">
        <v>5</v>
      </c>
      <c r="M1163" s="13">
        <v>38353</v>
      </c>
      <c r="N1163" s="13">
        <v>45657</v>
      </c>
      <c r="O1163" s="7">
        <v>1</v>
      </c>
      <c r="P1163" s="14">
        <v>4.6479999999999997E-4</v>
      </c>
      <c r="Q1163" s="14">
        <v>2.7075756567272722E-3</v>
      </c>
      <c r="R1163" s="15">
        <v>0.66498274328411311</v>
      </c>
      <c r="S1163" s="7" t="s">
        <v>39</v>
      </c>
      <c r="T1163" s="7" t="s">
        <v>39</v>
      </c>
      <c r="U1163" s="16" t="s">
        <v>39</v>
      </c>
      <c r="V1163" s="16" t="s">
        <v>218</v>
      </c>
      <c r="W1163" s="16" t="s">
        <v>170</v>
      </c>
      <c r="X1163" s="17">
        <v>1</v>
      </c>
      <c r="Y1163" s="84">
        <f t="shared" si="38"/>
        <v>73050</v>
      </c>
      <c r="Z1163" s="75">
        <f>IF(IFERROR(MATCH(E1163,CONV_CAISO_Gen_List!C:C,0),FALSE),1,0)</f>
        <v>0</v>
      </c>
      <c r="AA1163" s="86">
        <f t="shared" si="39"/>
        <v>2.7075756567272722E-3</v>
      </c>
    </row>
    <row r="1164" spans="2:27" x14ac:dyDescent="0.25">
      <c r="B1164" s="7">
        <v>1159</v>
      </c>
      <c r="C1164" s="7" t="s">
        <v>2951</v>
      </c>
      <c r="D1164" s="7" t="s">
        <v>2952</v>
      </c>
      <c r="E1164" s="7" t="s">
        <v>2953</v>
      </c>
      <c r="F1164" s="7" t="s">
        <v>2948</v>
      </c>
      <c r="G1164" s="7" t="s">
        <v>34</v>
      </c>
      <c r="H1164" s="7"/>
      <c r="I1164" s="7"/>
      <c r="J1164" s="7" t="s">
        <v>40</v>
      </c>
      <c r="K1164" s="7"/>
      <c r="L1164" s="7" t="s">
        <v>5</v>
      </c>
      <c r="M1164" s="13">
        <v>41214</v>
      </c>
      <c r="N1164" s="13">
        <v>43039</v>
      </c>
      <c r="O1164" s="7">
        <v>1</v>
      </c>
      <c r="P1164" s="14">
        <v>6.45</v>
      </c>
      <c r="Q1164" s="14">
        <v>24.453000000000003</v>
      </c>
      <c r="R1164" s="15">
        <v>0.43278114049060212</v>
      </c>
      <c r="S1164" s="7" t="s">
        <v>39</v>
      </c>
      <c r="T1164" s="7" t="s">
        <v>39</v>
      </c>
      <c r="U1164" s="16" t="s">
        <v>39</v>
      </c>
      <c r="V1164" s="16" t="s">
        <v>40</v>
      </c>
      <c r="W1164" s="16" t="s">
        <v>170</v>
      </c>
      <c r="X1164" s="17">
        <v>1</v>
      </c>
      <c r="Y1164" s="84">
        <f t="shared" si="38"/>
        <v>73050</v>
      </c>
      <c r="Z1164" s="75">
        <f>IF(IFERROR(MATCH(E1164,CONV_CAISO_Gen_List!C:C,0),FALSE),1,0)</f>
        <v>0</v>
      </c>
      <c r="AA1164" s="86">
        <f t="shared" si="39"/>
        <v>24.453000000000003</v>
      </c>
    </row>
    <row r="1165" spans="2:27" x14ac:dyDescent="0.25">
      <c r="B1165" s="7">
        <v>1160</v>
      </c>
      <c r="C1165" s="7" t="s">
        <v>2954</v>
      </c>
      <c r="D1165" s="7" t="s">
        <v>2955</v>
      </c>
      <c r="E1165" s="7" t="s">
        <v>2956</v>
      </c>
      <c r="F1165" s="7" t="s">
        <v>2948</v>
      </c>
      <c r="G1165" s="7" t="s">
        <v>34</v>
      </c>
      <c r="H1165" s="7"/>
      <c r="I1165" s="7"/>
      <c r="J1165" s="7" t="s">
        <v>40</v>
      </c>
      <c r="K1165" s="7"/>
      <c r="L1165" s="7" t="s">
        <v>5</v>
      </c>
      <c r="M1165" s="87">
        <v>36526</v>
      </c>
      <c r="N1165" s="13">
        <v>43039</v>
      </c>
      <c r="O1165" s="7">
        <v>1</v>
      </c>
      <c r="P1165" s="14">
        <v>4.5999999999999996</v>
      </c>
      <c r="Q1165" s="14">
        <v>25.844333333333335</v>
      </c>
      <c r="R1165" s="15">
        <v>0.64136225266362257</v>
      </c>
      <c r="S1165" s="7" t="s">
        <v>39</v>
      </c>
      <c r="T1165" s="7" t="s">
        <v>39</v>
      </c>
      <c r="U1165" s="16" t="s">
        <v>39</v>
      </c>
      <c r="V1165" s="16" t="s">
        <v>40</v>
      </c>
      <c r="W1165" s="16" t="s">
        <v>170</v>
      </c>
      <c r="X1165" s="17">
        <v>1</v>
      </c>
      <c r="Y1165" s="84">
        <f t="shared" si="38"/>
        <v>73050</v>
      </c>
      <c r="Z1165" s="75">
        <f>IF(IFERROR(MATCH(E1165,CONV_CAISO_Gen_List!C:C,0),FALSE),1,0)</f>
        <v>0</v>
      </c>
      <c r="AA1165" s="86">
        <f t="shared" si="39"/>
        <v>25.844333333333335</v>
      </c>
    </row>
    <row r="1166" spans="2:27" x14ac:dyDescent="0.25">
      <c r="B1166" s="7">
        <v>1161</v>
      </c>
      <c r="C1166" s="7" t="s">
        <v>2957</v>
      </c>
      <c r="D1166" s="7" t="s">
        <v>2601</v>
      </c>
      <c r="E1166" s="7"/>
      <c r="F1166" s="7" t="s">
        <v>2958</v>
      </c>
      <c r="G1166" s="7" t="s">
        <v>34</v>
      </c>
      <c r="H1166" s="7"/>
      <c r="I1166" s="7"/>
      <c r="J1166" s="7" t="s">
        <v>216</v>
      </c>
      <c r="K1166" s="7"/>
      <c r="L1166" s="7" t="s">
        <v>5</v>
      </c>
      <c r="M1166" s="13">
        <v>38353</v>
      </c>
      <c r="N1166" s="13">
        <v>45657</v>
      </c>
      <c r="O1166" s="7">
        <v>1</v>
      </c>
      <c r="P1166" s="14">
        <v>4.7478149999999997E-2</v>
      </c>
      <c r="Q1166" s="14">
        <v>0.19457057419090906</v>
      </c>
      <c r="R1166" s="15">
        <v>0.46782051873376074</v>
      </c>
      <c r="S1166" s="7" t="s">
        <v>2596</v>
      </c>
      <c r="T1166" s="7" t="s">
        <v>39</v>
      </c>
      <c r="U1166" s="16" t="s">
        <v>2596</v>
      </c>
      <c r="V1166" s="16" t="s">
        <v>218</v>
      </c>
      <c r="W1166" s="16" t="s">
        <v>170</v>
      </c>
      <c r="X1166" s="17">
        <v>1</v>
      </c>
      <c r="Y1166" s="84">
        <f t="shared" si="38"/>
        <v>73050</v>
      </c>
      <c r="Z1166" s="75">
        <f>IF(IFERROR(MATCH(E1166,CONV_CAISO_Gen_List!C:C,0),FALSE),1,0)</f>
        <v>0</v>
      </c>
      <c r="AA1166" s="86">
        <f t="shared" si="39"/>
        <v>0.19457057419090906</v>
      </c>
    </row>
    <row r="1167" spans="2:27" x14ac:dyDescent="0.25">
      <c r="B1167" s="7">
        <v>1162</v>
      </c>
      <c r="C1167" s="7" t="s">
        <v>2957</v>
      </c>
      <c r="D1167" s="7" t="s">
        <v>2602</v>
      </c>
      <c r="E1167" s="7"/>
      <c r="F1167" s="7" t="s">
        <v>2958</v>
      </c>
      <c r="G1167" s="7" t="s">
        <v>34</v>
      </c>
      <c r="H1167" s="7"/>
      <c r="I1167" s="7"/>
      <c r="J1167" s="7" t="s">
        <v>216</v>
      </c>
      <c r="K1167" s="7"/>
      <c r="L1167" s="7" t="s">
        <v>5</v>
      </c>
      <c r="M1167" s="13">
        <v>38353</v>
      </c>
      <c r="N1167" s="13">
        <v>45657</v>
      </c>
      <c r="O1167" s="7">
        <v>1</v>
      </c>
      <c r="P1167" s="14">
        <v>1.2836684999999999E-2</v>
      </c>
      <c r="Q1167" s="14">
        <v>4.1918890254545454E-2</v>
      </c>
      <c r="R1167" s="15">
        <v>0.37278015660451391</v>
      </c>
      <c r="S1167" s="7" t="s">
        <v>2596</v>
      </c>
      <c r="T1167" s="7" t="s">
        <v>39</v>
      </c>
      <c r="U1167" s="16" t="s">
        <v>2596</v>
      </c>
      <c r="V1167" s="16" t="s">
        <v>218</v>
      </c>
      <c r="W1167" s="16" t="s">
        <v>170</v>
      </c>
      <c r="X1167" s="17">
        <v>1</v>
      </c>
      <c r="Y1167" s="84">
        <f t="shared" si="38"/>
        <v>73050</v>
      </c>
      <c r="Z1167" s="75">
        <f>IF(IFERROR(MATCH(E1167,CONV_CAISO_Gen_List!C:C,0),FALSE),1,0)</f>
        <v>0</v>
      </c>
      <c r="AA1167" s="86">
        <f t="shared" si="39"/>
        <v>4.1918890254545454E-2</v>
      </c>
    </row>
    <row r="1168" spans="2:27" x14ac:dyDescent="0.25">
      <c r="B1168" s="7">
        <v>1163</v>
      </c>
      <c r="C1168" s="7" t="s">
        <v>2957</v>
      </c>
      <c r="D1168" s="7" t="s">
        <v>2603</v>
      </c>
      <c r="E1168" s="7" t="s">
        <v>2604</v>
      </c>
      <c r="F1168" s="7" t="s">
        <v>2958</v>
      </c>
      <c r="G1168" s="7" t="s">
        <v>34</v>
      </c>
      <c r="H1168" s="7"/>
      <c r="I1168" s="7"/>
      <c r="J1168" s="7" t="s">
        <v>216</v>
      </c>
      <c r="K1168" s="7"/>
      <c r="L1168" s="7" t="s">
        <v>5</v>
      </c>
      <c r="M1168" s="13">
        <v>38353</v>
      </c>
      <c r="N1168" s="13">
        <v>45657</v>
      </c>
      <c r="O1168" s="7">
        <v>1</v>
      </c>
      <c r="P1168" s="14">
        <v>1.230915E-3</v>
      </c>
      <c r="Q1168" s="14">
        <v>7.1703861650181814E-3</v>
      </c>
      <c r="R1168" s="15">
        <v>0.66498274328411311</v>
      </c>
      <c r="S1168" s="7" t="s">
        <v>39</v>
      </c>
      <c r="T1168" s="7" t="s">
        <v>39</v>
      </c>
      <c r="U1168" s="16" t="s">
        <v>39</v>
      </c>
      <c r="V1168" s="16" t="s">
        <v>218</v>
      </c>
      <c r="W1168" s="16" t="s">
        <v>170</v>
      </c>
      <c r="X1168" s="17">
        <v>1</v>
      </c>
      <c r="Y1168" s="84">
        <f t="shared" si="38"/>
        <v>73050</v>
      </c>
      <c r="Z1168" s="75">
        <f>IF(IFERROR(MATCH(E1168,CONV_CAISO_Gen_List!C:C,0),FALSE),1,0)</f>
        <v>0</v>
      </c>
      <c r="AA1168" s="86">
        <f t="shared" si="39"/>
        <v>7.1703861650181814E-3</v>
      </c>
    </row>
    <row r="1169" spans="2:27" x14ac:dyDescent="0.25">
      <c r="B1169" s="7">
        <v>1164</v>
      </c>
      <c r="C1169" s="7" t="s">
        <v>2959</v>
      </c>
      <c r="D1169" s="7" t="s">
        <v>2863</v>
      </c>
      <c r="E1169" s="7" t="s">
        <v>2864</v>
      </c>
      <c r="F1169" s="7" t="s">
        <v>2960</v>
      </c>
      <c r="G1169" s="7" t="s">
        <v>34</v>
      </c>
      <c r="H1169" s="7"/>
      <c r="I1169" s="7"/>
      <c r="J1169" s="7" t="s">
        <v>37</v>
      </c>
      <c r="K1169" s="7"/>
      <c r="L1169" s="7" t="s">
        <v>5</v>
      </c>
      <c r="M1169" s="13">
        <v>38899</v>
      </c>
      <c r="N1169" s="13">
        <v>42735</v>
      </c>
      <c r="O1169" s="7">
        <v>1</v>
      </c>
      <c r="P1169" s="14">
        <v>6.06</v>
      </c>
      <c r="Q1169" s="14">
        <v>46.037166666666671</v>
      </c>
      <c r="R1169" s="15">
        <v>0.86722513575558491</v>
      </c>
      <c r="S1169" s="7" t="s">
        <v>39</v>
      </c>
      <c r="T1169" s="7" t="s">
        <v>39</v>
      </c>
      <c r="U1169" s="16" t="s">
        <v>39</v>
      </c>
      <c r="V1169" s="16" t="s">
        <v>40</v>
      </c>
      <c r="W1169" s="16" t="s">
        <v>170</v>
      </c>
      <c r="X1169" s="17">
        <v>1</v>
      </c>
      <c r="Y1169" s="84">
        <f t="shared" si="38"/>
        <v>73050</v>
      </c>
      <c r="Z1169" s="75">
        <f>IF(IFERROR(MATCH(E1169,CONV_CAISO_Gen_List!C:C,0),FALSE),1,0)</f>
        <v>1</v>
      </c>
      <c r="AA1169" s="86">
        <f t="shared" si="39"/>
        <v>46.037166666666671</v>
      </c>
    </row>
    <row r="1170" spans="2:27" x14ac:dyDescent="0.25">
      <c r="B1170" s="7">
        <v>1165</v>
      </c>
      <c r="C1170" s="7" t="s">
        <v>2961</v>
      </c>
      <c r="D1170" s="7" t="s">
        <v>2962</v>
      </c>
      <c r="E1170" s="7" t="s">
        <v>2963</v>
      </c>
      <c r="F1170" s="7" t="s">
        <v>2960</v>
      </c>
      <c r="G1170" s="7" t="s">
        <v>34</v>
      </c>
      <c r="H1170" s="7"/>
      <c r="I1170" s="7"/>
      <c r="J1170" s="7" t="s">
        <v>37</v>
      </c>
      <c r="K1170" s="7"/>
      <c r="L1170" s="7" t="s">
        <v>5</v>
      </c>
      <c r="M1170" s="13">
        <v>41275</v>
      </c>
      <c r="N1170" s="13">
        <v>42369</v>
      </c>
      <c r="O1170" s="7">
        <v>1</v>
      </c>
      <c r="P1170" s="14">
        <v>20</v>
      </c>
      <c r="Q1170" s="14">
        <v>46.667503333333336</v>
      </c>
      <c r="R1170" s="15">
        <v>0.26636702815829533</v>
      </c>
      <c r="S1170" s="7" t="s">
        <v>39</v>
      </c>
      <c r="T1170" s="7" t="s">
        <v>39</v>
      </c>
      <c r="U1170" s="16" t="s">
        <v>39</v>
      </c>
      <c r="V1170" s="16" t="s">
        <v>40</v>
      </c>
      <c r="W1170" s="16" t="s">
        <v>170</v>
      </c>
      <c r="X1170" s="17">
        <v>1</v>
      </c>
      <c r="Y1170" s="84">
        <f t="shared" si="38"/>
        <v>73050</v>
      </c>
      <c r="Z1170" s="75">
        <f>IF(IFERROR(MATCH(E1170,CONV_CAISO_Gen_List!C:C,0),FALSE),1,0)</f>
        <v>0</v>
      </c>
      <c r="AA1170" s="86">
        <f t="shared" si="39"/>
        <v>46.667503333333336</v>
      </c>
    </row>
    <row r="1171" spans="2:27" x14ac:dyDescent="0.25">
      <c r="B1171" s="7">
        <v>1166</v>
      </c>
      <c r="C1171" s="7" t="s">
        <v>2964</v>
      </c>
      <c r="D1171" s="7" t="s">
        <v>2653</v>
      </c>
      <c r="E1171" s="7" t="s">
        <v>2654</v>
      </c>
      <c r="F1171" s="7" t="s">
        <v>2965</v>
      </c>
      <c r="G1171" s="7" t="s">
        <v>34</v>
      </c>
      <c r="H1171" s="7"/>
      <c r="I1171" s="7"/>
      <c r="J1171" s="7" t="s">
        <v>37</v>
      </c>
      <c r="K1171" s="7"/>
      <c r="L1171" s="7" t="s">
        <v>5</v>
      </c>
      <c r="M1171" s="13">
        <v>40505</v>
      </c>
      <c r="N1171" s="13">
        <v>47810</v>
      </c>
      <c r="O1171" s="7">
        <v>1</v>
      </c>
      <c r="P1171" s="14">
        <v>7.6666666666666661</v>
      </c>
      <c r="Q1171" s="14">
        <v>37.393958333333337</v>
      </c>
      <c r="R1171" s="15">
        <v>0.55678913539805452</v>
      </c>
      <c r="S1171" s="7" t="s">
        <v>39</v>
      </c>
      <c r="T1171" s="7" t="s">
        <v>39</v>
      </c>
      <c r="U1171" s="16" t="s">
        <v>39</v>
      </c>
      <c r="V1171" s="16" t="s">
        <v>40</v>
      </c>
      <c r="W1171" s="16" t="s">
        <v>170</v>
      </c>
      <c r="X1171" s="17">
        <v>1</v>
      </c>
      <c r="Y1171" s="84">
        <f t="shared" si="38"/>
        <v>73050</v>
      </c>
      <c r="Z1171" s="75">
        <f>IF(IFERROR(MATCH(E1171,CONV_CAISO_Gen_List!C:C,0),FALSE),1,0)</f>
        <v>1</v>
      </c>
      <c r="AA1171" s="86">
        <f t="shared" si="39"/>
        <v>37.393958333333337</v>
      </c>
    </row>
    <row r="1172" spans="2:27" x14ac:dyDescent="0.25">
      <c r="B1172" s="7">
        <v>1167</v>
      </c>
      <c r="C1172" s="7" t="s">
        <v>2966</v>
      </c>
      <c r="D1172" s="7" t="s">
        <v>2967</v>
      </c>
      <c r="E1172" s="7" t="s">
        <v>2968</v>
      </c>
      <c r="F1172" s="7" t="s">
        <v>2965</v>
      </c>
      <c r="G1172" s="7" t="s">
        <v>34</v>
      </c>
      <c r="H1172" s="7"/>
      <c r="I1172" s="7"/>
      <c r="J1172" s="7" t="s">
        <v>37</v>
      </c>
      <c r="K1172" s="7"/>
      <c r="L1172" s="7" t="s">
        <v>5</v>
      </c>
      <c r="M1172" s="13">
        <v>39083</v>
      </c>
      <c r="N1172" s="13">
        <v>42735</v>
      </c>
      <c r="O1172" s="7">
        <v>1</v>
      </c>
      <c r="P1172" s="14">
        <v>7.1</v>
      </c>
      <c r="Q1172" s="14">
        <v>36.645999999999994</v>
      </c>
      <c r="R1172" s="15">
        <v>0.58920187793427226</v>
      </c>
      <c r="S1172" s="7" t="s">
        <v>39</v>
      </c>
      <c r="T1172" s="7" t="s">
        <v>39</v>
      </c>
      <c r="U1172" s="16" t="s">
        <v>39</v>
      </c>
      <c r="V1172" s="16" t="s">
        <v>40</v>
      </c>
      <c r="W1172" s="16" t="s">
        <v>170</v>
      </c>
      <c r="X1172" s="17">
        <v>1</v>
      </c>
      <c r="Y1172" s="84">
        <f t="shared" si="38"/>
        <v>73050</v>
      </c>
      <c r="Z1172" s="75">
        <f>IF(IFERROR(MATCH(E1172,CONV_CAISO_Gen_List!C:C,0),FALSE),1,0)</f>
        <v>1</v>
      </c>
      <c r="AA1172" s="86">
        <f t="shared" si="39"/>
        <v>36.645999999999994</v>
      </c>
    </row>
    <row r="1173" spans="2:27" x14ac:dyDescent="0.25">
      <c r="B1173" s="7">
        <v>1168</v>
      </c>
      <c r="C1173" s="7" t="s">
        <v>2969</v>
      </c>
      <c r="D1173" s="7" t="s">
        <v>2970</v>
      </c>
      <c r="E1173" s="7" t="s">
        <v>2971</v>
      </c>
      <c r="F1173" s="7" t="s">
        <v>2965</v>
      </c>
      <c r="G1173" s="7" t="s">
        <v>34</v>
      </c>
      <c r="H1173" s="7"/>
      <c r="I1173" s="7"/>
      <c r="J1173" s="7" t="s">
        <v>216</v>
      </c>
      <c r="K1173" s="7"/>
      <c r="L1173" s="7" t="s">
        <v>5</v>
      </c>
      <c r="M1173" s="13">
        <v>12225</v>
      </c>
      <c r="N1173" s="13">
        <v>73050</v>
      </c>
      <c r="O1173" s="7">
        <v>1</v>
      </c>
      <c r="P1173" s="14">
        <v>3</v>
      </c>
      <c r="Q1173" s="14">
        <v>2.6888019999999999</v>
      </c>
      <c r="R1173" s="15">
        <v>0.10231362252663621</v>
      </c>
      <c r="S1173" s="7" t="s">
        <v>39</v>
      </c>
      <c r="T1173" s="7" t="s">
        <v>39</v>
      </c>
      <c r="U1173" s="16" t="s">
        <v>39</v>
      </c>
      <c r="V1173" s="16" t="s">
        <v>218</v>
      </c>
      <c r="W1173" s="16" t="s">
        <v>170</v>
      </c>
      <c r="X1173" s="17">
        <v>1</v>
      </c>
      <c r="Y1173" s="84">
        <f t="shared" si="38"/>
        <v>73050</v>
      </c>
      <c r="Z1173" s="75">
        <f>IF(IFERROR(MATCH(E1173,CONV_CAISO_Gen_List!C:C,0),FALSE),1,0)</f>
        <v>0</v>
      </c>
      <c r="AA1173" s="86">
        <f t="shared" si="39"/>
        <v>2.6888019999999999</v>
      </c>
    </row>
    <row r="1174" spans="2:27" x14ac:dyDescent="0.25">
      <c r="B1174" s="7">
        <v>1169</v>
      </c>
      <c r="C1174" s="7" t="s">
        <v>2972</v>
      </c>
      <c r="D1174" s="7" t="s">
        <v>2973</v>
      </c>
      <c r="E1174" s="7" t="s">
        <v>2974</v>
      </c>
      <c r="F1174" s="7" t="s">
        <v>2965</v>
      </c>
      <c r="G1174" s="7" t="s">
        <v>34</v>
      </c>
      <c r="H1174" s="7"/>
      <c r="I1174" s="7"/>
      <c r="J1174" s="7" t="s">
        <v>37</v>
      </c>
      <c r="K1174" s="7" t="s">
        <v>2649</v>
      </c>
      <c r="L1174" s="7" t="s">
        <v>5</v>
      </c>
      <c r="M1174" s="13">
        <v>40697</v>
      </c>
      <c r="N1174" s="13">
        <v>73050</v>
      </c>
      <c r="O1174" s="7">
        <v>1</v>
      </c>
      <c r="P1174" s="14">
        <v>0</v>
      </c>
      <c r="Q1174" s="14">
        <v>0</v>
      </c>
      <c r="R1174" s="15"/>
      <c r="S1174" s="7" t="s">
        <v>39</v>
      </c>
      <c r="T1174" s="7" t="s">
        <v>39</v>
      </c>
      <c r="U1174" s="16" t="s">
        <v>39</v>
      </c>
      <c r="V1174" s="16" t="s">
        <v>1059</v>
      </c>
      <c r="W1174" s="16" t="s">
        <v>170</v>
      </c>
      <c r="X1174" s="17">
        <v>1</v>
      </c>
      <c r="Y1174" s="84">
        <f t="shared" si="38"/>
        <v>73050</v>
      </c>
      <c r="Z1174" s="75">
        <f>IF(IFERROR(MATCH(E1174,CONV_CAISO_Gen_List!C:C,0),FALSE),1,0)</f>
        <v>1</v>
      </c>
      <c r="AA1174" s="86">
        <f t="shared" si="39"/>
        <v>0</v>
      </c>
    </row>
    <row r="1175" spans="2:27" x14ac:dyDescent="0.25">
      <c r="B1175" s="7">
        <v>1170</v>
      </c>
      <c r="C1175" s="7" t="s">
        <v>2975</v>
      </c>
      <c r="D1175" s="7" t="s">
        <v>2976</v>
      </c>
      <c r="E1175" s="7" t="s">
        <v>2977</v>
      </c>
      <c r="F1175" s="7" t="s">
        <v>2965</v>
      </c>
      <c r="G1175" s="7" t="s">
        <v>34</v>
      </c>
      <c r="H1175" s="7"/>
      <c r="I1175" s="7"/>
      <c r="J1175" s="7" t="s">
        <v>37</v>
      </c>
      <c r="K1175" s="7" t="s">
        <v>2649</v>
      </c>
      <c r="L1175" s="7" t="s">
        <v>5</v>
      </c>
      <c r="M1175" s="13">
        <v>40719</v>
      </c>
      <c r="N1175" s="13">
        <v>73050</v>
      </c>
      <c r="O1175" s="7">
        <v>1</v>
      </c>
      <c r="P1175" s="14">
        <v>0</v>
      </c>
      <c r="Q1175" s="14">
        <v>0</v>
      </c>
      <c r="R1175" s="15"/>
      <c r="S1175" s="7" t="s">
        <v>39</v>
      </c>
      <c r="T1175" s="7" t="s">
        <v>39</v>
      </c>
      <c r="U1175" s="16" t="s">
        <v>39</v>
      </c>
      <c r="V1175" s="16" t="s">
        <v>1059</v>
      </c>
      <c r="W1175" s="16" t="s">
        <v>170</v>
      </c>
      <c r="X1175" s="17">
        <v>1</v>
      </c>
      <c r="Y1175" s="84">
        <f t="shared" si="38"/>
        <v>73050</v>
      </c>
      <c r="Z1175" s="75">
        <f>IF(IFERROR(MATCH(E1175,CONV_CAISO_Gen_List!C:C,0),FALSE),1,0)</f>
        <v>0</v>
      </c>
      <c r="AA1175" s="86">
        <f t="shared" si="39"/>
        <v>0</v>
      </c>
    </row>
    <row r="1176" spans="2:27" x14ac:dyDescent="0.25">
      <c r="B1176" s="7">
        <v>1171</v>
      </c>
      <c r="C1176" s="7" t="s">
        <v>2978</v>
      </c>
      <c r="D1176" s="7" t="s">
        <v>2656</v>
      </c>
      <c r="E1176" s="7"/>
      <c r="F1176" s="7" t="s">
        <v>2965</v>
      </c>
      <c r="G1176" s="7" t="s">
        <v>2637</v>
      </c>
      <c r="H1176" s="7"/>
      <c r="I1176" s="7"/>
      <c r="J1176" s="7" t="s">
        <v>997</v>
      </c>
      <c r="K1176" s="7"/>
      <c r="L1176" s="7" t="s">
        <v>5</v>
      </c>
      <c r="M1176" s="13">
        <v>40296</v>
      </c>
      <c r="N1176" s="13">
        <v>47436</v>
      </c>
      <c r="O1176" s="7">
        <v>1</v>
      </c>
      <c r="P1176" s="14">
        <v>5.0875000000000004</v>
      </c>
      <c r="Q1176" s="14">
        <v>10.137780000000001</v>
      </c>
      <c r="R1176" s="15">
        <v>0.22747534583151022</v>
      </c>
      <c r="S1176" s="7" t="s">
        <v>2650</v>
      </c>
      <c r="T1176" s="7" t="s">
        <v>39</v>
      </c>
      <c r="U1176" s="16" t="s">
        <v>2651</v>
      </c>
      <c r="V1176" s="16" t="s">
        <v>997</v>
      </c>
      <c r="W1176" s="16" t="s">
        <v>170</v>
      </c>
      <c r="X1176" s="17">
        <v>1</v>
      </c>
      <c r="Y1176" s="84">
        <f t="shared" si="38"/>
        <v>73050</v>
      </c>
      <c r="Z1176" s="75">
        <f>IF(IFERROR(MATCH(E1176,CONV_CAISO_Gen_List!C:C,0),FALSE),1,0)</f>
        <v>0</v>
      </c>
      <c r="AA1176" s="86">
        <f t="shared" si="39"/>
        <v>10.137780000000001</v>
      </c>
    </row>
    <row r="1177" spans="2:27" x14ac:dyDescent="0.25">
      <c r="B1177" s="7">
        <v>1172</v>
      </c>
      <c r="C1177" s="7" t="s">
        <v>2979</v>
      </c>
      <c r="D1177" s="7" t="s">
        <v>2569</v>
      </c>
      <c r="E1177" s="7" t="s">
        <v>2570</v>
      </c>
      <c r="F1177" s="7" t="s">
        <v>2965</v>
      </c>
      <c r="G1177" s="7" t="s">
        <v>34</v>
      </c>
      <c r="H1177" s="7"/>
      <c r="I1177" s="7"/>
      <c r="J1177" s="7" t="s">
        <v>997</v>
      </c>
      <c r="K1177" s="7"/>
      <c r="L1177" s="7" t="s">
        <v>5</v>
      </c>
      <c r="M1177" s="13">
        <v>37865</v>
      </c>
      <c r="N1177" s="13">
        <v>45291</v>
      </c>
      <c r="O1177" s="7">
        <v>1</v>
      </c>
      <c r="P1177" s="14">
        <v>5.9939999999999998</v>
      </c>
      <c r="Q1177" s="14">
        <v>12.18851225</v>
      </c>
      <c r="R1177" s="15">
        <v>0.23212924206550542</v>
      </c>
      <c r="S1177" s="7" t="s">
        <v>39</v>
      </c>
      <c r="T1177" s="7" t="s">
        <v>39</v>
      </c>
      <c r="U1177" s="16" t="s">
        <v>39</v>
      </c>
      <c r="V1177" s="16" t="s">
        <v>997</v>
      </c>
      <c r="W1177" s="16" t="s">
        <v>170</v>
      </c>
      <c r="X1177" s="17">
        <v>1</v>
      </c>
      <c r="Y1177" s="84">
        <f t="shared" si="38"/>
        <v>73050</v>
      </c>
      <c r="Z1177" s="75">
        <f>IF(IFERROR(MATCH(E1177,CONV_CAISO_Gen_List!C:C,0),FALSE),1,0)</f>
        <v>1</v>
      </c>
      <c r="AA1177" s="86">
        <f t="shared" si="39"/>
        <v>12.18851225</v>
      </c>
    </row>
    <row r="1178" spans="2:27" x14ac:dyDescent="0.25">
      <c r="B1178" s="7">
        <v>1173</v>
      </c>
      <c r="C1178" s="7" t="s">
        <v>2980</v>
      </c>
      <c r="D1178" s="7" t="s">
        <v>2627</v>
      </c>
      <c r="E1178" s="7" t="s">
        <v>1170</v>
      </c>
      <c r="F1178" s="7" t="s">
        <v>2965</v>
      </c>
      <c r="G1178" s="7" t="s">
        <v>34</v>
      </c>
      <c r="H1178" s="7"/>
      <c r="I1178" s="7"/>
      <c r="J1178" s="7" t="s">
        <v>196</v>
      </c>
      <c r="K1178" s="7"/>
      <c r="L1178" s="7" t="s">
        <v>5</v>
      </c>
      <c r="M1178" s="13">
        <v>38808</v>
      </c>
      <c r="N1178" s="13">
        <v>48213</v>
      </c>
      <c r="O1178" s="7">
        <v>1</v>
      </c>
      <c r="P1178" s="14">
        <v>9.5250000000000004</v>
      </c>
      <c r="Q1178" s="14">
        <v>48.179234749999999</v>
      </c>
      <c r="R1178" s="15">
        <v>0.57741865015160765</v>
      </c>
      <c r="S1178" s="7" t="s">
        <v>39</v>
      </c>
      <c r="T1178" s="7" t="s">
        <v>39</v>
      </c>
      <c r="U1178" s="16" t="s">
        <v>39</v>
      </c>
      <c r="V1178" s="16" t="s">
        <v>196</v>
      </c>
      <c r="W1178" s="16" t="s">
        <v>170</v>
      </c>
      <c r="X1178" s="17">
        <v>1</v>
      </c>
      <c r="Y1178" s="84">
        <f t="shared" si="38"/>
        <v>73050</v>
      </c>
      <c r="Z1178" s="75">
        <f>IF(IFERROR(MATCH(E1178,CONV_CAISO_Gen_List!C:C,0),FALSE),1,0)</f>
        <v>0</v>
      </c>
      <c r="AA1178" s="86">
        <f t="shared" si="39"/>
        <v>48.179234749999999</v>
      </c>
    </row>
    <row r="1179" spans="2:27" x14ac:dyDescent="0.25">
      <c r="B1179" s="7">
        <v>1174</v>
      </c>
      <c r="C1179" s="7" t="s">
        <v>2981</v>
      </c>
      <c r="D1179" s="7" t="s">
        <v>2647</v>
      </c>
      <c r="E1179" s="7"/>
      <c r="F1179" s="7" t="s">
        <v>2965</v>
      </c>
      <c r="G1179" s="7" t="s">
        <v>34</v>
      </c>
      <c r="H1179" s="7"/>
      <c r="I1179" s="7"/>
      <c r="J1179" s="7" t="s">
        <v>37</v>
      </c>
      <c r="K1179" s="7" t="s">
        <v>2649</v>
      </c>
      <c r="L1179" s="7" t="s">
        <v>5</v>
      </c>
      <c r="M1179" s="13">
        <v>38622</v>
      </c>
      <c r="N1179" s="13">
        <v>50040</v>
      </c>
      <c r="O1179" s="7">
        <v>1</v>
      </c>
      <c r="P1179" s="14">
        <v>0</v>
      </c>
      <c r="Q1179" s="14">
        <v>114.81908</v>
      </c>
      <c r="R1179" s="15"/>
      <c r="S1179" s="7" t="s">
        <v>2650</v>
      </c>
      <c r="T1179" s="7" t="s">
        <v>39</v>
      </c>
      <c r="U1179" s="16" t="s">
        <v>2651</v>
      </c>
      <c r="V1179" s="16" t="s">
        <v>1059</v>
      </c>
      <c r="W1179" s="16" t="s">
        <v>170</v>
      </c>
      <c r="X1179" s="17">
        <v>1</v>
      </c>
      <c r="Y1179" s="84">
        <f t="shared" si="38"/>
        <v>73050</v>
      </c>
      <c r="Z1179" s="75">
        <f>IF(IFERROR(MATCH(E1179,CONV_CAISO_Gen_List!C:C,0),FALSE),1,0)</f>
        <v>0</v>
      </c>
      <c r="AA1179" s="86">
        <f t="shared" si="39"/>
        <v>114.81908</v>
      </c>
    </row>
    <row r="1180" spans="2:27" x14ac:dyDescent="0.25">
      <c r="B1180" s="7">
        <v>1175</v>
      </c>
      <c r="C1180" s="7" t="s">
        <v>2982</v>
      </c>
      <c r="D1180" s="7" t="s">
        <v>2585</v>
      </c>
      <c r="E1180" s="7" t="s">
        <v>2586</v>
      </c>
      <c r="F1180" s="7" t="s">
        <v>2965</v>
      </c>
      <c r="G1180" s="7" t="s">
        <v>34</v>
      </c>
      <c r="H1180" s="7"/>
      <c r="I1180" s="7"/>
      <c r="J1180" s="7" t="s">
        <v>619</v>
      </c>
      <c r="K1180" s="7"/>
      <c r="L1180" s="7" t="s">
        <v>5</v>
      </c>
      <c r="M1180" s="13">
        <v>41970</v>
      </c>
      <c r="N1180" s="13">
        <v>49287</v>
      </c>
      <c r="O1180" s="7">
        <v>1</v>
      </c>
      <c r="P1180" s="14">
        <v>2.5709999999999997</v>
      </c>
      <c r="Q1180" s="14">
        <v>0.31847834000000003</v>
      </c>
      <c r="R1180" s="15">
        <v>1.4140791476407918E-2</v>
      </c>
      <c r="S1180" s="7" t="s">
        <v>39</v>
      </c>
      <c r="T1180" s="7" t="s">
        <v>39</v>
      </c>
      <c r="U1180" s="16" t="s">
        <v>39</v>
      </c>
      <c r="V1180" s="16" t="s">
        <v>621</v>
      </c>
      <c r="W1180" s="16" t="s">
        <v>170</v>
      </c>
      <c r="X1180" s="17">
        <v>1</v>
      </c>
      <c r="Y1180" s="84">
        <f t="shared" si="38"/>
        <v>73050</v>
      </c>
      <c r="Z1180" s="75">
        <f>IF(IFERROR(MATCH(E1180,CONV_CAISO_Gen_List!C:C,0),FALSE),1,0)</f>
        <v>1</v>
      </c>
      <c r="AA1180" s="86">
        <f t="shared" si="39"/>
        <v>0.31847834000000003</v>
      </c>
    </row>
    <row r="1181" spans="2:27" x14ac:dyDescent="0.25">
      <c r="B1181" s="7">
        <v>1176</v>
      </c>
      <c r="C1181" s="7" t="s">
        <v>2983</v>
      </c>
      <c r="D1181" s="7" t="s">
        <v>2984</v>
      </c>
      <c r="E1181" s="7" t="s">
        <v>2985</v>
      </c>
      <c r="F1181" s="7" t="s">
        <v>2965</v>
      </c>
      <c r="G1181" s="7" t="s">
        <v>34</v>
      </c>
      <c r="H1181" s="7"/>
      <c r="I1181" s="7"/>
      <c r="J1181" s="7" t="s">
        <v>40</v>
      </c>
      <c r="K1181" s="7"/>
      <c r="L1181" s="7" t="s">
        <v>5</v>
      </c>
      <c r="M1181" s="87">
        <v>36526</v>
      </c>
      <c r="N1181" s="13">
        <v>42074</v>
      </c>
      <c r="O1181" s="7">
        <v>1</v>
      </c>
      <c r="P1181" s="14">
        <v>12</v>
      </c>
      <c r="Q1181" s="14">
        <v>70.848500000000016</v>
      </c>
      <c r="R1181" s="15">
        <v>0.67397735920852375</v>
      </c>
      <c r="S1181" s="7" t="s">
        <v>39</v>
      </c>
      <c r="T1181" s="7" t="s">
        <v>39</v>
      </c>
      <c r="U1181" s="16" t="s">
        <v>39</v>
      </c>
      <c r="V1181" s="16" t="s">
        <v>40</v>
      </c>
      <c r="W1181" s="16" t="s">
        <v>170</v>
      </c>
      <c r="X1181" s="17">
        <v>1</v>
      </c>
      <c r="Y1181" s="84">
        <f t="shared" si="38"/>
        <v>73050</v>
      </c>
      <c r="Z1181" s="75">
        <f>IF(IFERROR(MATCH(E1181,CONV_CAISO_Gen_List!C:C,0),FALSE),1,0)</f>
        <v>1</v>
      </c>
      <c r="AA1181" s="86">
        <f t="shared" si="39"/>
        <v>70.848500000000016</v>
      </c>
    </row>
    <row r="1182" spans="2:27" x14ac:dyDescent="0.25">
      <c r="B1182" s="7">
        <v>1177</v>
      </c>
      <c r="C1182" s="7" t="s">
        <v>2986</v>
      </c>
      <c r="D1182" s="7" t="s">
        <v>2987</v>
      </c>
      <c r="E1182" s="7" t="s">
        <v>2988</v>
      </c>
      <c r="F1182" s="7" t="s">
        <v>2989</v>
      </c>
      <c r="G1182" s="7" t="s">
        <v>34</v>
      </c>
      <c r="H1182" s="7"/>
      <c r="I1182" s="7"/>
      <c r="J1182" s="7" t="s">
        <v>216</v>
      </c>
      <c r="K1182" s="7"/>
      <c r="L1182" s="7" t="s">
        <v>5</v>
      </c>
      <c r="M1182" s="13">
        <v>40120</v>
      </c>
      <c r="N1182" s="13">
        <v>43799</v>
      </c>
      <c r="O1182" s="7">
        <v>1</v>
      </c>
      <c r="P1182" s="14">
        <v>2.79</v>
      </c>
      <c r="Q1182" s="14">
        <v>12.691363636363636</v>
      </c>
      <c r="R1182" s="15">
        <v>0.51927806567665158</v>
      </c>
      <c r="S1182" s="7" t="s">
        <v>39</v>
      </c>
      <c r="T1182" s="7" t="s">
        <v>39</v>
      </c>
      <c r="U1182" s="16" t="s">
        <v>39</v>
      </c>
      <c r="V1182" s="16" t="s">
        <v>218</v>
      </c>
      <c r="W1182" s="16" t="s">
        <v>170</v>
      </c>
      <c r="X1182" s="17">
        <v>1</v>
      </c>
      <c r="Y1182" s="84">
        <f t="shared" si="38"/>
        <v>73050</v>
      </c>
      <c r="Z1182" s="75">
        <f>IF(IFERROR(MATCH(E1182,CONV_CAISO_Gen_List!C:C,0),FALSE),1,0)</f>
        <v>1</v>
      </c>
      <c r="AA1182" s="86">
        <f t="shared" si="39"/>
        <v>12.691363636363636</v>
      </c>
    </row>
    <row r="1183" spans="2:27" x14ac:dyDescent="0.25">
      <c r="B1183" s="7">
        <v>1178</v>
      </c>
      <c r="C1183" s="7" t="s">
        <v>2990</v>
      </c>
      <c r="D1183" s="7" t="s">
        <v>2601</v>
      </c>
      <c r="E1183" s="7"/>
      <c r="F1183" s="7" t="s">
        <v>2989</v>
      </c>
      <c r="G1183" s="7" t="s">
        <v>34</v>
      </c>
      <c r="H1183" s="7"/>
      <c r="I1183" s="7"/>
      <c r="J1183" s="7" t="s">
        <v>216</v>
      </c>
      <c r="K1183" s="7"/>
      <c r="L1183" s="7" t="s">
        <v>5</v>
      </c>
      <c r="M1183" s="13">
        <v>38353</v>
      </c>
      <c r="N1183" s="13">
        <v>45657</v>
      </c>
      <c r="O1183" s="7">
        <v>1</v>
      </c>
      <c r="P1183" s="14">
        <v>0.92231459999999987</v>
      </c>
      <c r="Q1183" s="14">
        <v>3.7797446047636361</v>
      </c>
      <c r="R1183" s="15">
        <v>0.46782051873376079</v>
      </c>
      <c r="S1183" s="7" t="s">
        <v>2596</v>
      </c>
      <c r="T1183" s="7" t="s">
        <v>39</v>
      </c>
      <c r="U1183" s="16" t="s">
        <v>2596</v>
      </c>
      <c r="V1183" s="16" t="s">
        <v>218</v>
      </c>
      <c r="W1183" s="16" t="s">
        <v>170</v>
      </c>
      <c r="X1183" s="17">
        <v>1</v>
      </c>
      <c r="Y1183" s="84">
        <f t="shared" si="38"/>
        <v>73050</v>
      </c>
      <c r="Z1183" s="75">
        <f>IF(IFERROR(MATCH(E1183,CONV_CAISO_Gen_List!C:C,0),FALSE),1,0)</f>
        <v>0</v>
      </c>
      <c r="AA1183" s="86">
        <f t="shared" si="39"/>
        <v>3.7797446047636361</v>
      </c>
    </row>
    <row r="1184" spans="2:27" x14ac:dyDescent="0.25">
      <c r="B1184" s="7">
        <v>1179</v>
      </c>
      <c r="C1184" s="7" t="s">
        <v>2990</v>
      </c>
      <c r="D1184" s="7" t="s">
        <v>2602</v>
      </c>
      <c r="E1184" s="7"/>
      <c r="F1184" s="7" t="s">
        <v>2989</v>
      </c>
      <c r="G1184" s="7" t="s">
        <v>34</v>
      </c>
      <c r="H1184" s="7"/>
      <c r="I1184" s="7"/>
      <c r="J1184" s="7" t="s">
        <v>216</v>
      </c>
      <c r="K1184" s="7"/>
      <c r="L1184" s="7" t="s">
        <v>5</v>
      </c>
      <c r="M1184" s="13">
        <v>38353</v>
      </c>
      <c r="N1184" s="13">
        <v>45657</v>
      </c>
      <c r="O1184" s="7">
        <v>1</v>
      </c>
      <c r="P1184" s="14">
        <v>0.24936653999999997</v>
      </c>
      <c r="Q1184" s="14">
        <v>0.81431994501818183</v>
      </c>
      <c r="R1184" s="15">
        <v>0.37278015660451397</v>
      </c>
      <c r="S1184" s="7" t="s">
        <v>2596</v>
      </c>
      <c r="T1184" s="7" t="s">
        <v>39</v>
      </c>
      <c r="U1184" s="16" t="s">
        <v>2596</v>
      </c>
      <c r="V1184" s="16" t="s">
        <v>218</v>
      </c>
      <c r="W1184" s="16" t="s">
        <v>170</v>
      </c>
      <c r="X1184" s="17">
        <v>1</v>
      </c>
      <c r="Y1184" s="84">
        <f t="shared" si="38"/>
        <v>73050</v>
      </c>
      <c r="Z1184" s="75">
        <f>IF(IFERROR(MATCH(E1184,CONV_CAISO_Gen_List!C:C,0),FALSE),1,0)</f>
        <v>0</v>
      </c>
      <c r="AA1184" s="86">
        <f t="shared" si="39"/>
        <v>0.81431994501818183</v>
      </c>
    </row>
    <row r="1185" spans="2:27" x14ac:dyDescent="0.25">
      <c r="B1185" s="7">
        <v>1180</v>
      </c>
      <c r="C1185" s="7" t="s">
        <v>2990</v>
      </c>
      <c r="D1185" s="7" t="s">
        <v>2603</v>
      </c>
      <c r="E1185" s="7" t="s">
        <v>2604</v>
      </c>
      <c r="F1185" s="7" t="s">
        <v>2989</v>
      </c>
      <c r="G1185" s="7" t="s">
        <v>34</v>
      </c>
      <c r="H1185" s="7"/>
      <c r="I1185" s="7"/>
      <c r="J1185" s="7" t="s">
        <v>216</v>
      </c>
      <c r="K1185" s="7"/>
      <c r="L1185" s="7" t="s">
        <v>5</v>
      </c>
      <c r="M1185" s="13">
        <v>38353</v>
      </c>
      <c r="N1185" s="13">
        <v>45657</v>
      </c>
      <c r="O1185" s="7">
        <v>1</v>
      </c>
      <c r="P1185" s="14">
        <v>2.3911859999999997E-2</v>
      </c>
      <c r="Q1185" s="14">
        <v>0.13929253451607271</v>
      </c>
      <c r="R1185" s="15">
        <v>0.66498274328411322</v>
      </c>
      <c r="S1185" s="7" t="s">
        <v>39</v>
      </c>
      <c r="T1185" s="7" t="s">
        <v>39</v>
      </c>
      <c r="U1185" s="16" t="s">
        <v>39</v>
      </c>
      <c r="V1185" s="16" t="s">
        <v>218</v>
      </c>
      <c r="W1185" s="16" t="s">
        <v>170</v>
      </c>
      <c r="X1185" s="17">
        <v>1</v>
      </c>
      <c r="Y1185" s="84">
        <f t="shared" si="38"/>
        <v>73050</v>
      </c>
      <c r="Z1185" s="75">
        <f>IF(IFERROR(MATCH(E1185,CONV_CAISO_Gen_List!C:C,0),FALSE),1,0)</f>
        <v>0</v>
      </c>
      <c r="AA1185" s="86">
        <f t="shared" si="39"/>
        <v>0.13929253451607271</v>
      </c>
    </row>
    <row r="1186" spans="2:27" x14ac:dyDescent="0.25">
      <c r="B1186" s="7">
        <v>1181</v>
      </c>
      <c r="C1186" s="7" t="s">
        <v>2991</v>
      </c>
      <c r="D1186" s="7" t="s">
        <v>2992</v>
      </c>
      <c r="E1186" s="7" t="s">
        <v>2507</v>
      </c>
      <c r="F1186" s="7" t="s">
        <v>2989</v>
      </c>
      <c r="G1186" s="7" t="s">
        <v>34</v>
      </c>
      <c r="H1186" s="7"/>
      <c r="I1186" s="7"/>
      <c r="J1186" s="7" t="s">
        <v>37</v>
      </c>
      <c r="K1186" s="7"/>
      <c r="L1186" s="7" t="s">
        <v>5</v>
      </c>
      <c r="M1186" s="13">
        <v>38718</v>
      </c>
      <c r="N1186" s="13">
        <v>42338</v>
      </c>
      <c r="O1186" s="7">
        <v>1</v>
      </c>
      <c r="P1186" s="14">
        <v>3.2</v>
      </c>
      <c r="Q1186" s="14">
        <v>18.377233333333333</v>
      </c>
      <c r="R1186" s="15">
        <v>0.65558052701674274</v>
      </c>
      <c r="S1186" s="7" t="s">
        <v>39</v>
      </c>
      <c r="T1186" s="7" t="s">
        <v>39</v>
      </c>
      <c r="U1186" s="16" t="s">
        <v>39</v>
      </c>
      <c r="V1186" s="16" t="s">
        <v>40</v>
      </c>
      <c r="W1186" s="16" t="s">
        <v>170</v>
      </c>
      <c r="X1186" s="17">
        <v>1</v>
      </c>
      <c r="Y1186" s="84">
        <f t="shared" si="38"/>
        <v>73050</v>
      </c>
      <c r="Z1186" s="75">
        <f>IF(IFERROR(MATCH(E1186,CONV_CAISO_Gen_List!C:C,0),FALSE),1,0)</f>
        <v>1</v>
      </c>
      <c r="AA1186" s="86">
        <f t="shared" si="39"/>
        <v>18.377233333333333</v>
      </c>
    </row>
    <row r="1187" spans="2:27" x14ac:dyDescent="0.25">
      <c r="B1187" s="7">
        <v>1182</v>
      </c>
      <c r="C1187" s="7" t="s">
        <v>2991</v>
      </c>
      <c r="D1187" s="7" t="s">
        <v>2993</v>
      </c>
      <c r="E1187" s="7" t="s">
        <v>2507</v>
      </c>
      <c r="F1187" s="7" t="s">
        <v>2989</v>
      </c>
      <c r="G1187" s="7" t="s">
        <v>34</v>
      </c>
      <c r="H1187" s="7"/>
      <c r="I1187" s="7"/>
      <c r="J1187" s="7" t="s">
        <v>37</v>
      </c>
      <c r="K1187" s="7"/>
      <c r="L1187" s="7" t="s">
        <v>5</v>
      </c>
      <c r="M1187" s="13">
        <v>38718</v>
      </c>
      <c r="N1187" s="13">
        <v>42338</v>
      </c>
      <c r="O1187" s="7">
        <v>1</v>
      </c>
      <c r="P1187" s="14">
        <v>3.2</v>
      </c>
      <c r="Q1187" s="14">
        <v>18.154683333333335</v>
      </c>
      <c r="R1187" s="15">
        <v>0.64764138603500765</v>
      </c>
      <c r="S1187" s="7" t="s">
        <v>39</v>
      </c>
      <c r="T1187" s="7" t="s">
        <v>39</v>
      </c>
      <c r="U1187" s="16" t="s">
        <v>39</v>
      </c>
      <c r="V1187" s="16" t="s">
        <v>40</v>
      </c>
      <c r="W1187" s="16" t="s">
        <v>170</v>
      </c>
      <c r="X1187" s="17">
        <v>1</v>
      </c>
      <c r="Y1187" s="84">
        <f t="shared" si="38"/>
        <v>73050</v>
      </c>
      <c r="Z1187" s="75">
        <f>IF(IFERROR(MATCH(E1187,CONV_CAISO_Gen_List!C:C,0),FALSE),1,0)</f>
        <v>1</v>
      </c>
      <c r="AA1187" s="86">
        <f t="shared" si="39"/>
        <v>18.154683333333335</v>
      </c>
    </row>
    <row r="1188" spans="2:27" x14ac:dyDescent="0.25">
      <c r="B1188" s="7">
        <v>1183</v>
      </c>
      <c r="C1188" s="7" t="s">
        <v>2994</v>
      </c>
      <c r="D1188" s="7" t="s">
        <v>2995</v>
      </c>
      <c r="E1188" s="7" t="s">
        <v>2996</v>
      </c>
      <c r="F1188" s="7" t="s">
        <v>2997</v>
      </c>
      <c r="G1188" s="7" t="s">
        <v>34</v>
      </c>
      <c r="H1188" s="7"/>
      <c r="I1188" s="7"/>
      <c r="J1188" s="7" t="s">
        <v>37</v>
      </c>
      <c r="K1188" s="7"/>
      <c r="L1188" s="7" t="s">
        <v>5</v>
      </c>
      <c r="M1188" s="13">
        <v>41275</v>
      </c>
      <c r="N1188" s="13">
        <v>43100</v>
      </c>
      <c r="O1188" s="7">
        <v>1</v>
      </c>
      <c r="P1188" s="14">
        <v>2.6</v>
      </c>
      <c r="Q1188" s="14">
        <v>9.8976666666666677</v>
      </c>
      <c r="R1188" s="15">
        <v>0.43456562463411785</v>
      </c>
      <c r="S1188" s="7" t="s">
        <v>39</v>
      </c>
      <c r="T1188" s="7" t="s">
        <v>39</v>
      </c>
      <c r="U1188" s="16" t="s">
        <v>39</v>
      </c>
      <c r="V1188" s="16" t="s">
        <v>40</v>
      </c>
      <c r="W1188" s="16" t="s">
        <v>170</v>
      </c>
      <c r="X1188" s="17">
        <v>1</v>
      </c>
      <c r="Y1188" s="84">
        <f t="shared" si="38"/>
        <v>73050</v>
      </c>
      <c r="Z1188" s="75">
        <f>IF(IFERROR(MATCH(E1188,CONV_CAISO_Gen_List!C:C,0),FALSE),1,0)</f>
        <v>1</v>
      </c>
      <c r="AA1188" s="86">
        <f t="shared" si="39"/>
        <v>9.8976666666666677</v>
      </c>
    </row>
    <row r="1189" spans="2:27" x14ac:dyDescent="0.25">
      <c r="B1189" s="7">
        <v>1184</v>
      </c>
      <c r="C1189" s="7" t="s">
        <v>2998</v>
      </c>
      <c r="D1189" s="7" t="s">
        <v>2999</v>
      </c>
      <c r="E1189" s="7" t="s">
        <v>3000</v>
      </c>
      <c r="F1189" s="7" t="s">
        <v>2997</v>
      </c>
      <c r="G1189" s="7" t="s">
        <v>34</v>
      </c>
      <c r="H1189" s="7"/>
      <c r="I1189" s="7"/>
      <c r="J1189" s="7" t="s">
        <v>37</v>
      </c>
      <c r="K1189" s="7"/>
      <c r="L1189" s="7" t="s">
        <v>5</v>
      </c>
      <c r="M1189" s="13">
        <v>41275</v>
      </c>
      <c r="N1189" s="13">
        <v>43100</v>
      </c>
      <c r="O1189" s="7">
        <v>1</v>
      </c>
      <c r="P1189" s="14">
        <v>2.6</v>
      </c>
      <c r="Q1189" s="14">
        <v>12.531666666666666</v>
      </c>
      <c r="R1189" s="15">
        <v>0.55021367521367526</v>
      </c>
      <c r="S1189" s="7" t="s">
        <v>39</v>
      </c>
      <c r="T1189" s="7" t="s">
        <v>39</v>
      </c>
      <c r="U1189" s="16" t="s">
        <v>39</v>
      </c>
      <c r="V1189" s="16" t="s">
        <v>40</v>
      </c>
      <c r="W1189" s="16" t="s">
        <v>170</v>
      </c>
      <c r="X1189" s="17">
        <v>1</v>
      </c>
      <c r="Y1189" s="84">
        <f t="shared" si="38"/>
        <v>73050</v>
      </c>
      <c r="Z1189" s="75">
        <f>IF(IFERROR(MATCH(E1189,CONV_CAISO_Gen_List!C:C,0),FALSE),1,0)</f>
        <v>1</v>
      </c>
      <c r="AA1189" s="86">
        <f t="shared" si="39"/>
        <v>12.531666666666666</v>
      </c>
    </row>
    <row r="1190" spans="2:27" x14ac:dyDescent="0.25">
      <c r="B1190" s="7">
        <v>1185</v>
      </c>
      <c r="C1190" s="7" t="s">
        <v>3001</v>
      </c>
      <c r="D1190" s="7" t="s">
        <v>3002</v>
      </c>
      <c r="E1190" s="7"/>
      <c r="F1190" s="7" t="s">
        <v>3003</v>
      </c>
      <c r="G1190" s="7" t="s">
        <v>34</v>
      </c>
      <c r="H1190" s="7"/>
      <c r="I1190" s="7"/>
      <c r="J1190" s="7" t="s">
        <v>216</v>
      </c>
      <c r="K1190" s="7"/>
      <c r="L1190" s="7" t="s">
        <v>5</v>
      </c>
      <c r="M1190" s="13">
        <v>30385</v>
      </c>
      <c r="N1190" s="13">
        <v>73050</v>
      </c>
      <c r="O1190" s="7">
        <v>1</v>
      </c>
      <c r="P1190" s="14">
        <v>3.5</v>
      </c>
      <c r="Q1190" s="14">
        <v>24.738727272727271</v>
      </c>
      <c r="R1190" s="15">
        <v>0.80687303564015889</v>
      </c>
      <c r="S1190" s="7" t="s">
        <v>2596</v>
      </c>
      <c r="T1190" s="7" t="s">
        <v>2596</v>
      </c>
      <c r="U1190" s="16" t="s">
        <v>2596</v>
      </c>
      <c r="V1190" s="16" t="s">
        <v>218</v>
      </c>
      <c r="W1190" s="16" t="s">
        <v>170</v>
      </c>
      <c r="X1190" s="17">
        <v>1</v>
      </c>
      <c r="Y1190" s="84">
        <f t="shared" si="38"/>
        <v>73050</v>
      </c>
      <c r="Z1190" s="75">
        <f>IF(IFERROR(MATCH(E1190,CONV_CAISO_Gen_List!C:C,0),FALSE),1,0)</f>
        <v>0</v>
      </c>
      <c r="AA1190" s="86">
        <f t="shared" si="39"/>
        <v>24.738727272727271</v>
      </c>
    </row>
    <row r="1191" spans="2:27" x14ac:dyDescent="0.25">
      <c r="B1191" s="7">
        <v>1186</v>
      </c>
      <c r="C1191" s="7" t="s">
        <v>3004</v>
      </c>
      <c r="D1191" s="7" t="s">
        <v>2601</v>
      </c>
      <c r="E1191" s="7"/>
      <c r="F1191" s="7" t="s">
        <v>3003</v>
      </c>
      <c r="G1191" s="7" t="s">
        <v>34</v>
      </c>
      <c r="H1191" s="7"/>
      <c r="I1191" s="7"/>
      <c r="J1191" s="7" t="s">
        <v>216</v>
      </c>
      <c r="K1191" s="7"/>
      <c r="L1191" s="7" t="s">
        <v>5</v>
      </c>
      <c r="M1191" s="13">
        <v>38353</v>
      </c>
      <c r="N1191" s="13">
        <v>45657</v>
      </c>
      <c r="O1191" s="7">
        <v>1</v>
      </c>
      <c r="P1191" s="14">
        <v>1.1475000000000002</v>
      </c>
      <c r="Q1191" s="14">
        <v>4.7025786363636364</v>
      </c>
      <c r="R1191" s="15">
        <v>0.46782051873376068</v>
      </c>
      <c r="S1191" s="7" t="s">
        <v>2596</v>
      </c>
      <c r="T1191" s="7" t="s">
        <v>2596</v>
      </c>
      <c r="U1191" s="16" t="s">
        <v>2596</v>
      </c>
      <c r="V1191" s="16" t="s">
        <v>218</v>
      </c>
      <c r="W1191" s="16" t="s">
        <v>170</v>
      </c>
      <c r="X1191" s="17">
        <v>1</v>
      </c>
      <c r="Y1191" s="84">
        <f t="shared" si="38"/>
        <v>73050</v>
      </c>
      <c r="Z1191" s="75">
        <f>IF(IFERROR(MATCH(E1191,CONV_CAISO_Gen_List!C:C,0),FALSE),1,0)</f>
        <v>0</v>
      </c>
      <c r="AA1191" s="86">
        <f t="shared" si="39"/>
        <v>4.7025786363636364</v>
      </c>
    </row>
    <row r="1192" spans="2:27" x14ac:dyDescent="0.25">
      <c r="B1192" s="7">
        <v>1187</v>
      </c>
      <c r="C1192" s="7" t="s">
        <v>3004</v>
      </c>
      <c r="D1192" s="7" t="s">
        <v>2602</v>
      </c>
      <c r="E1192" s="7"/>
      <c r="F1192" s="7" t="s">
        <v>3003</v>
      </c>
      <c r="G1192" s="7" t="s">
        <v>34</v>
      </c>
      <c r="H1192" s="7"/>
      <c r="I1192" s="7"/>
      <c r="J1192" s="7" t="s">
        <v>216</v>
      </c>
      <c r="K1192" s="7"/>
      <c r="L1192" s="7" t="s">
        <v>5</v>
      </c>
      <c r="M1192" s="13">
        <v>38353</v>
      </c>
      <c r="N1192" s="13">
        <v>45657</v>
      </c>
      <c r="O1192" s="7">
        <v>1</v>
      </c>
      <c r="P1192" s="14">
        <v>0.31025000000000003</v>
      </c>
      <c r="Q1192" s="14">
        <v>1.0131381818181819</v>
      </c>
      <c r="R1192" s="15">
        <v>0.37278015660451391</v>
      </c>
      <c r="S1192" s="7" t="s">
        <v>2596</v>
      </c>
      <c r="T1192" s="7" t="s">
        <v>2596</v>
      </c>
      <c r="U1192" s="16" t="s">
        <v>2596</v>
      </c>
      <c r="V1192" s="16" t="s">
        <v>218</v>
      </c>
      <c r="W1192" s="16" t="s">
        <v>170</v>
      </c>
      <c r="X1192" s="17">
        <v>1</v>
      </c>
      <c r="Y1192" s="84">
        <f t="shared" si="38"/>
        <v>73050</v>
      </c>
      <c r="Z1192" s="75">
        <f>IF(IFERROR(MATCH(E1192,CONV_CAISO_Gen_List!C:C,0),FALSE),1,0)</f>
        <v>0</v>
      </c>
      <c r="AA1192" s="86">
        <f t="shared" si="39"/>
        <v>1.0131381818181819</v>
      </c>
    </row>
    <row r="1193" spans="2:27" x14ac:dyDescent="0.25">
      <c r="B1193" s="7">
        <v>1188</v>
      </c>
      <c r="C1193" s="7" t="s">
        <v>3004</v>
      </c>
      <c r="D1193" s="7" t="s">
        <v>2603</v>
      </c>
      <c r="E1193" s="7" t="s">
        <v>2604</v>
      </c>
      <c r="F1193" s="7" t="s">
        <v>3003</v>
      </c>
      <c r="G1193" s="7" t="s">
        <v>34</v>
      </c>
      <c r="H1193" s="7"/>
      <c r="I1193" s="7"/>
      <c r="J1193" s="7" t="s">
        <v>216</v>
      </c>
      <c r="K1193" s="7"/>
      <c r="L1193" s="7" t="s">
        <v>5</v>
      </c>
      <c r="M1193" s="13">
        <v>38353</v>
      </c>
      <c r="N1193" s="13">
        <v>45657</v>
      </c>
      <c r="O1193" s="7">
        <v>1</v>
      </c>
      <c r="P1193" s="14">
        <v>2.9749999999999999E-2</v>
      </c>
      <c r="Q1193" s="14">
        <v>0.17330115272727276</v>
      </c>
      <c r="R1193" s="15">
        <v>0.66498274328411322</v>
      </c>
      <c r="S1193" s="7" t="s">
        <v>39</v>
      </c>
      <c r="T1193" s="7" t="s">
        <v>2596</v>
      </c>
      <c r="U1193" s="16" t="s">
        <v>39</v>
      </c>
      <c r="V1193" s="16" t="s">
        <v>218</v>
      </c>
      <c r="W1193" s="16" t="s">
        <v>170</v>
      </c>
      <c r="X1193" s="17">
        <v>1</v>
      </c>
      <c r="Y1193" s="84">
        <f t="shared" si="38"/>
        <v>73050</v>
      </c>
      <c r="Z1193" s="75">
        <f>IF(IFERROR(MATCH(E1193,CONV_CAISO_Gen_List!C:C,0),FALSE),1,0)</f>
        <v>0</v>
      </c>
      <c r="AA1193" s="86">
        <f t="shared" si="39"/>
        <v>0.17330115272727276</v>
      </c>
    </row>
    <row r="1194" spans="2:27" x14ac:dyDescent="0.25">
      <c r="B1194" s="7">
        <v>1189</v>
      </c>
      <c r="C1194" s="7" t="s">
        <v>3005</v>
      </c>
      <c r="D1194" s="7" t="s">
        <v>3006</v>
      </c>
      <c r="E1194" s="7"/>
      <c r="F1194" s="7" t="s">
        <v>3007</v>
      </c>
      <c r="G1194" s="7" t="s">
        <v>34</v>
      </c>
      <c r="H1194" s="7"/>
      <c r="I1194" s="7"/>
      <c r="J1194" s="7" t="s">
        <v>196</v>
      </c>
      <c r="K1194" s="7"/>
      <c r="L1194" s="7" t="s">
        <v>5</v>
      </c>
      <c r="M1194" s="13">
        <v>39965</v>
      </c>
      <c r="N1194" s="13">
        <v>43982</v>
      </c>
      <c r="O1194" s="7">
        <v>1</v>
      </c>
      <c r="P1194" s="14">
        <v>49.9</v>
      </c>
      <c r="Q1194" s="14">
        <v>324.01366833333333</v>
      </c>
      <c r="R1194" s="15">
        <v>0.74123971306387515</v>
      </c>
      <c r="S1194" s="7" t="s">
        <v>910</v>
      </c>
      <c r="T1194" s="7" t="s">
        <v>39</v>
      </c>
      <c r="U1194" s="16" t="s">
        <v>910</v>
      </c>
      <c r="V1194" s="16" t="s">
        <v>196</v>
      </c>
      <c r="W1194" s="16" t="s">
        <v>170</v>
      </c>
      <c r="X1194" s="17">
        <v>1</v>
      </c>
      <c r="Y1194" s="84">
        <f t="shared" si="38"/>
        <v>73050</v>
      </c>
      <c r="Z1194" s="75">
        <f>IF(IFERROR(MATCH(E1194,CONV_CAISO_Gen_List!C:C,0),FALSE),1,0)</f>
        <v>0</v>
      </c>
      <c r="AA1194" s="86">
        <f t="shared" si="39"/>
        <v>324.01366833333333</v>
      </c>
    </row>
    <row r="1195" spans="2:27" x14ac:dyDescent="0.25">
      <c r="B1195" s="7">
        <v>1190</v>
      </c>
      <c r="C1195" s="7" t="s">
        <v>3008</v>
      </c>
      <c r="D1195" s="7" t="s">
        <v>3009</v>
      </c>
      <c r="E1195" s="7" t="s">
        <v>3010</v>
      </c>
      <c r="F1195" s="7" t="s">
        <v>3007</v>
      </c>
      <c r="G1195" s="7" t="s">
        <v>34</v>
      </c>
      <c r="H1195" s="7"/>
      <c r="I1195" s="7"/>
      <c r="J1195" s="7" t="s">
        <v>997</v>
      </c>
      <c r="K1195" s="7"/>
      <c r="L1195" s="7" t="s">
        <v>5</v>
      </c>
      <c r="M1195" s="13">
        <v>37983</v>
      </c>
      <c r="N1195" s="13">
        <v>43461</v>
      </c>
      <c r="O1195" s="7">
        <v>1</v>
      </c>
      <c r="P1195" s="14">
        <v>1.32</v>
      </c>
      <c r="Q1195" s="14">
        <v>3.9299499999999998</v>
      </c>
      <c r="R1195" s="15">
        <v>0.33986699183616992</v>
      </c>
      <c r="S1195" s="7" t="s">
        <v>39</v>
      </c>
      <c r="T1195" s="7" t="s">
        <v>39</v>
      </c>
      <c r="U1195" s="16" t="s">
        <v>39</v>
      </c>
      <c r="V1195" s="16" t="s">
        <v>997</v>
      </c>
      <c r="W1195" s="16" t="s">
        <v>170</v>
      </c>
      <c r="X1195" s="17">
        <v>1</v>
      </c>
      <c r="Y1195" s="84">
        <f t="shared" si="38"/>
        <v>73050</v>
      </c>
      <c r="Z1195" s="75">
        <f>IF(IFERROR(MATCH(E1195,CONV_CAISO_Gen_List!C:C,0),FALSE),1,0)</f>
        <v>1</v>
      </c>
      <c r="AA1195" s="86">
        <f t="shared" si="39"/>
        <v>3.9299499999999998</v>
      </c>
    </row>
    <row r="1196" spans="2:27" x14ac:dyDescent="0.25">
      <c r="B1196" s="7">
        <v>1191</v>
      </c>
      <c r="C1196" s="7" t="s">
        <v>3011</v>
      </c>
      <c r="D1196" s="7" t="s">
        <v>3012</v>
      </c>
      <c r="E1196" s="7" t="s">
        <v>3013</v>
      </c>
      <c r="F1196" s="7" t="s">
        <v>3007</v>
      </c>
      <c r="G1196" s="7" t="s">
        <v>34</v>
      </c>
      <c r="H1196" s="7"/>
      <c r="I1196" s="7"/>
      <c r="J1196" s="7" t="s">
        <v>40</v>
      </c>
      <c r="K1196" s="7"/>
      <c r="L1196" s="7" t="s">
        <v>5</v>
      </c>
      <c r="M1196" s="13">
        <v>41244</v>
      </c>
      <c r="N1196" s="13">
        <v>41639</v>
      </c>
      <c r="O1196" s="7">
        <v>1</v>
      </c>
      <c r="P1196" s="14">
        <v>24</v>
      </c>
      <c r="Q1196" s="14">
        <v>132.27698333333333</v>
      </c>
      <c r="R1196" s="15">
        <v>0.62917134386098428</v>
      </c>
      <c r="S1196" s="7" t="s">
        <v>39</v>
      </c>
      <c r="T1196" s="7" t="s">
        <v>39</v>
      </c>
      <c r="U1196" s="16" t="s">
        <v>39</v>
      </c>
      <c r="V1196" s="16" t="s">
        <v>40</v>
      </c>
      <c r="W1196" s="16" t="s">
        <v>170</v>
      </c>
      <c r="X1196" s="17">
        <v>1</v>
      </c>
      <c r="Y1196" s="84">
        <f t="shared" si="38"/>
        <v>73050</v>
      </c>
      <c r="Z1196" s="75">
        <f>IF(IFERROR(MATCH(E1196,CONV_CAISO_Gen_List!C:C,0),FALSE),1,0)</f>
        <v>1</v>
      </c>
      <c r="AA1196" s="86">
        <f t="shared" si="39"/>
        <v>132.27698333333333</v>
      </c>
    </row>
    <row r="1197" spans="2:27" x14ac:dyDescent="0.25">
      <c r="B1197" s="7">
        <v>1192</v>
      </c>
      <c r="C1197" s="7" t="s">
        <v>3014</v>
      </c>
      <c r="D1197" s="7" t="s">
        <v>3015</v>
      </c>
      <c r="E1197" s="7" t="s">
        <v>3016</v>
      </c>
      <c r="F1197" s="7" t="s">
        <v>3007</v>
      </c>
      <c r="G1197" s="7" t="s">
        <v>34</v>
      </c>
      <c r="H1197" s="7"/>
      <c r="I1197" s="7"/>
      <c r="J1197" s="7" t="s">
        <v>997</v>
      </c>
      <c r="K1197" s="7"/>
      <c r="L1197" s="7" t="s">
        <v>5</v>
      </c>
      <c r="M1197" s="13">
        <v>41265</v>
      </c>
      <c r="N1197" s="13">
        <v>48571</v>
      </c>
      <c r="O1197" s="7">
        <v>1</v>
      </c>
      <c r="P1197" s="14">
        <v>6</v>
      </c>
      <c r="Q1197" s="14">
        <v>18.36308</v>
      </c>
      <c r="R1197" s="15">
        <v>0.34937366818873666</v>
      </c>
      <c r="S1197" s="7" t="s">
        <v>39</v>
      </c>
      <c r="T1197" s="7" t="s">
        <v>39</v>
      </c>
      <c r="U1197" s="16" t="s">
        <v>39</v>
      </c>
      <c r="V1197" s="16" t="s">
        <v>997</v>
      </c>
      <c r="W1197" s="16" t="s">
        <v>170</v>
      </c>
      <c r="X1197" s="17">
        <v>1</v>
      </c>
      <c r="Y1197" s="84">
        <f t="shared" si="38"/>
        <v>73050</v>
      </c>
      <c r="Z1197" s="75">
        <f>IF(IFERROR(MATCH(E1197,CONV_CAISO_Gen_List!C:C,0),FALSE),1,0)</f>
        <v>1</v>
      </c>
      <c r="AA1197" s="86">
        <f t="shared" si="39"/>
        <v>18.36308</v>
      </c>
    </row>
    <row r="1198" spans="2:27" x14ac:dyDescent="0.25">
      <c r="B1198" s="7">
        <v>1193</v>
      </c>
      <c r="C1198" s="7" t="s">
        <v>3017</v>
      </c>
      <c r="D1198" s="7" t="s">
        <v>2585</v>
      </c>
      <c r="E1198" s="7" t="s">
        <v>2586</v>
      </c>
      <c r="F1198" s="7" t="s">
        <v>3007</v>
      </c>
      <c r="G1198" s="7" t="s">
        <v>34</v>
      </c>
      <c r="H1198" s="7"/>
      <c r="I1198" s="7"/>
      <c r="J1198" s="7" t="s">
        <v>619</v>
      </c>
      <c r="K1198" s="7"/>
      <c r="L1198" s="7" t="s">
        <v>5</v>
      </c>
      <c r="M1198" s="13">
        <v>41970</v>
      </c>
      <c r="N1198" s="13">
        <v>49300</v>
      </c>
      <c r="O1198" s="7">
        <v>1</v>
      </c>
      <c r="P1198" s="14">
        <v>11.1435</v>
      </c>
      <c r="Q1198" s="14">
        <v>1.3803824899999999</v>
      </c>
      <c r="R1198" s="15">
        <v>1.4140791476407915E-2</v>
      </c>
      <c r="S1198" s="7" t="s">
        <v>39</v>
      </c>
      <c r="T1198" s="7" t="s">
        <v>39</v>
      </c>
      <c r="U1198" s="16" t="s">
        <v>39</v>
      </c>
      <c r="V1198" s="16" t="s">
        <v>621</v>
      </c>
      <c r="W1198" s="16" t="s">
        <v>170</v>
      </c>
      <c r="X1198" s="17">
        <v>1</v>
      </c>
      <c r="Y1198" s="84">
        <f t="shared" si="38"/>
        <v>73050</v>
      </c>
      <c r="Z1198" s="75">
        <f>IF(IFERROR(MATCH(E1198,CONV_CAISO_Gen_List!C:C,0),FALSE),1,0)</f>
        <v>1</v>
      </c>
      <c r="AA1198" s="86">
        <f t="shared" si="39"/>
        <v>1.3803824899999999</v>
      </c>
    </row>
    <row r="1199" spans="2:27" x14ac:dyDescent="0.25">
      <c r="B1199" s="7">
        <v>1194</v>
      </c>
      <c r="C1199" s="7" t="s">
        <v>3018</v>
      </c>
      <c r="D1199" s="7" t="s">
        <v>3019</v>
      </c>
      <c r="E1199" s="7" t="s">
        <v>3020</v>
      </c>
      <c r="F1199" s="7" t="s">
        <v>3007</v>
      </c>
      <c r="G1199" s="7" t="s">
        <v>34</v>
      </c>
      <c r="H1199" s="7"/>
      <c r="I1199" s="7"/>
      <c r="J1199" s="7" t="s">
        <v>619</v>
      </c>
      <c r="K1199" s="7"/>
      <c r="L1199" s="7" t="s">
        <v>5</v>
      </c>
      <c r="M1199" s="13">
        <v>42213</v>
      </c>
      <c r="N1199" s="13">
        <v>51359</v>
      </c>
      <c r="O1199" s="7">
        <v>1</v>
      </c>
      <c r="P1199" s="14">
        <v>20</v>
      </c>
      <c r="Q1199" s="14">
        <v>48.355200000000004</v>
      </c>
      <c r="R1199" s="15">
        <v>0.27600000000000002</v>
      </c>
      <c r="S1199" s="7" t="s">
        <v>39</v>
      </c>
      <c r="T1199" s="7" t="s">
        <v>39</v>
      </c>
      <c r="U1199" s="16" t="s">
        <v>39</v>
      </c>
      <c r="V1199" s="16" t="s">
        <v>621</v>
      </c>
      <c r="W1199" s="16" t="s">
        <v>170</v>
      </c>
      <c r="X1199" s="17">
        <v>1</v>
      </c>
      <c r="Y1199" s="84">
        <f t="shared" si="38"/>
        <v>73050</v>
      </c>
      <c r="Z1199" s="75">
        <f>IF(IFERROR(MATCH(E1199,CONV_CAISO_Gen_List!C:C,0),FALSE),1,0)</f>
        <v>1</v>
      </c>
      <c r="AA1199" s="86">
        <f t="shared" si="39"/>
        <v>48.355200000000004</v>
      </c>
    </row>
    <row r="1200" spans="2:27" x14ac:dyDescent="0.25">
      <c r="B1200" s="7">
        <v>1195</v>
      </c>
      <c r="C1200" s="7" t="s">
        <v>3021</v>
      </c>
      <c r="D1200" s="7" t="s">
        <v>3022</v>
      </c>
      <c r="E1200" s="7" t="s">
        <v>3023</v>
      </c>
      <c r="F1200" s="7" t="s">
        <v>3007</v>
      </c>
      <c r="G1200" s="7" t="s">
        <v>34</v>
      </c>
      <c r="H1200" s="7"/>
      <c r="I1200" s="7"/>
      <c r="J1200" s="7" t="s">
        <v>619</v>
      </c>
      <c r="K1200" s="7"/>
      <c r="L1200" s="7" t="s">
        <v>5</v>
      </c>
      <c r="M1200" s="13">
        <v>42228</v>
      </c>
      <c r="N1200" s="13">
        <v>51501</v>
      </c>
      <c r="O1200" s="7">
        <v>1</v>
      </c>
      <c r="P1200" s="14">
        <v>7.5</v>
      </c>
      <c r="Q1200" s="14">
        <v>18.133200000000002</v>
      </c>
      <c r="R1200" s="15">
        <v>0.27600000000000002</v>
      </c>
      <c r="S1200" s="7" t="s">
        <v>39</v>
      </c>
      <c r="T1200" s="7" t="s">
        <v>39</v>
      </c>
      <c r="U1200" s="16" t="s">
        <v>39</v>
      </c>
      <c r="V1200" s="16" t="s">
        <v>621</v>
      </c>
      <c r="W1200" s="16" t="s">
        <v>170</v>
      </c>
      <c r="X1200" s="17">
        <v>1</v>
      </c>
      <c r="Y1200" s="84">
        <f t="shared" si="38"/>
        <v>73050</v>
      </c>
      <c r="Z1200" s="75">
        <f>IF(IFERROR(MATCH(E1200,CONV_CAISO_Gen_List!C:C,0),FALSE),1,0)</f>
        <v>1</v>
      </c>
      <c r="AA1200" s="86">
        <f t="shared" si="39"/>
        <v>18.133200000000002</v>
      </c>
    </row>
    <row r="1201" spans="2:27" x14ac:dyDescent="0.25">
      <c r="B1201" s="7">
        <v>1196</v>
      </c>
      <c r="C1201" s="7" t="s">
        <v>3024</v>
      </c>
      <c r="D1201" s="7" t="s">
        <v>3025</v>
      </c>
      <c r="E1201" s="7" t="s">
        <v>1998</v>
      </c>
      <c r="F1201" s="7" t="s">
        <v>3007</v>
      </c>
      <c r="G1201" s="7" t="s">
        <v>34</v>
      </c>
      <c r="H1201" s="7"/>
      <c r="I1201" s="7"/>
      <c r="J1201" s="7" t="s">
        <v>997</v>
      </c>
      <c r="K1201" s="7"/>
      <c r="L1201" s="7" t="s">
        <v>5</v>
      </c>
      <c r="M1201" s="13">
        <v>41995</v>
      </c>
      <c r="N1201" s="13">
        <v>45657</v>
      </c>
      <c r="O1201" s="7">
        <v>1</v>
      </c>
      <c r="P1201" s="14">
        <v>41</v>
      </c>
      <c r="Q1201" s="14">
        <v>109.66368</v>
      </c>
      <c r="R1201" s="15">
        <v>0.30533377881724028</v>
      </c>
      <c r="S1201" s="7" t="s">
        <v>39</v>
      </c>
      <c r="T1201" s="7" t="s">
        <v>39</v>
      </c>
      <c r="U1201" s="16" t="s">
        <v>39</v>
      </c>
      <c r="V1201" s="16" t="s">
        <v>997</v>
      </c>
      <c r="W1201" s="16" t="s">
        <v>170</v>
      </c>
      <c r="X1201" s="17">
        <v>1</v>
      </c>
      <c r="Y1201" s="84">
        <f t="shared" si="38"/>
        <v>73050</v>
      </c>
      <c r="Z1201" s="75">
        <f>IF(IFERROR(MATCH(E1201,CONV_CAISO_Gen_List!C:C,0),FALSE),1,0)</f>
        <v>1</v>
      </c>
      <c r="AA1201" s="86">
        <f t="shared" si="39"/>
        <v>109.66368</v>
      </c>
    </row>
    <row r="1202" spans="2:27" x14ac:dyDescent="0.25">
      <c r="B1202" s="7">
        <v>1197</v>
      </c>
      <c r="C1202" s="7" t="s">
        <v>3026</v>
      </c>
      <c r="D1202" s="7" t="s">
        <v>3027</v>
      </c>
      <c r="E1202" s="7"/>
      <c r="F1202" s="7" t="s">
        <v>3028</v>
      </c>
      <c r="G1202" s="7" t="s">
        <v>1080</v>
      </c>
      <c r="H1202" s="7"/>
      <c r="I1202" s="7"/>
      <c r="J1202" s="7" t="s">
        <v>997</v>
      </c>
      <c r="K1202" s="7"/>
      <c r="L1202" s="7" t="s">
        <v>5</v>
      </c>
      <c r="M1202" s="87">
        <v>36526</v>
      </c>
      <c r="N1202" s="13">
        <v>42735</v>
      </c>
      <c r="O1202" s="7">
        <v>1</v>
      </c>
      <c r="P1202" s="14">
        <v>104.4</v>
      </c>
      <c r="Q1202" s="14">
        <v>130.05000000000001</v>
      </c>
      <c r="R1202" s="15">
        <v>0.14220201543064087</v>
      </c>
      <c r="S1202" s="7" t="s">
        <v>3029</v>
      </c>
      <c r="T1202" s="7" t="s">
        <v>39</v>
      </c>
      <c r="U1202" s="16" t="s">
        <v>1084</v>
      </c>
      <c r="V1202" s="16" t="s">
        <v>997</v>
      </c>
      <c r="W1202" s="16" t="s">
        <v>170</v>
      </c>
      <c r="X1202" s="17">
        <v>1</v>
      </c>
      <c r="Y1202" s="84">
        <f t="shared" si="38"/>
        <v>73050</v>
      </c>
      <c r="Z1202" s="75">
        <f>IF(IFERROR(MATCH(E1202,CONV_CAISO_Gen_List!C:C,0),FALSE),1,0)</f>
        <v>0</v>
      </c>
      <c r="AA1202" s="86">
        <f t="shared" si="39"/>
        <v>130.05000000000001</v>
      </c>
    </row>
    <row r="1203" spans="2:27" x14ac:dyDescent="0.25">
      <c r="B1203" s="7">
        <v>1198</v>
      </c>
      <c r="C1203" s="7" t="s">
        <v>3030</v>
      </c>
      <c r="D1203" s="7" t="s">
        <v>3031</v>
      </c>
      <c r="E1203" s="7"/>
      <c r="F1203" s="7" t="s">
        <v>3032</v>
      </c>
      <c r="G1203" s="7" t="s">
        <v>34</v>
      </c>
      <c r="H1203" s="7"/>
      <c r="I1203" s="7"/>
      <c r="J1203" s="7" t="s">
        <v>619</v>
      </c>
      <c r="K1203" s="7"/>
      <c r="L1203" s="7" t="s">
        <v>5</v>
      </c>
      <c r="M1203" s="13">
        <v>40909</v>
      </c>
      <c r="N1203" s="13">
        <v>48245</v>
      </c>
      <c r="O1203" s="7">
        <v>1</v>
      </c>
      <c r="P1203" s="14">
        <v>5</v>
      </c>
      <c r="Q1203" s="14">
        <v>12.242000000000001</v>
      </c>
      <c r="R1203" s="15">
        <v>0.27949771689497721</v>
      </c>
      <c r="S1203" s="7" t="s">
        <v>2596</v>
      </c>
      <c r="T1203" s="7" t="s">
        <v>2596</v>
      </c>
      <c r="U1203" s="16" t="s">
        <v>2596</v>
      </c>
      <c r="V1203" s="16" t="s">
        <v>621</v>
      </c>
      <c r="W1203" s="16" t="s">
        <v>170</v>
      </c>
      <c r="X1203" s="17">
        <v>1</v>
      </c>
      <c r="Y1203" s="84">
        <f t="shared" si="38"/>
        <v>73050</v>
      </c>
      <c r="Z1203" s="75">
        <f>IF(IFERROR(MATCH(E1203,CONV_CAISO_Gen_List!C:C,0),FALSE),1,0)</f>
        <v>0</v>
      </c>
      <c r="AA1203" s="86">
        <f t="shared" si="39"/>
        <v>12.242000000000001</v>
      </c>
    </row>
    <row r="1204" spans="2:27" x14ac:dyDescent="0.25">
      <c r="B1204" s="7">
        <v>1199</v>
      </c>
      <c r="C1204" s="7" t="s">
        <v>3033</v>
      </c>
      <c r="D1204" s="7" t="s">
        <v>3034</v>
      </c>
      <c r="E1204" s="7"/>
      <c r="F1204" s="7" t="s">
        <v>3032</v>
      </c>
      <c r="G1204" s="7" t="s">
        <v>34</v>
      </c>
      <c r="H1204" s="7"/>
      <c r="I1204" s="7"/>
      <c r="J1204" s="7" t="s">
        <v>619</v>
      </c>
      <c r="K1204" s="7"/>
      <c r="L1204" s="7" t="s">
        <v>5</v>
      </c>
      <c r="M1204" s="13">
        <v>40964</v>
      </c>
      <c r="N1204" s="13">
        <v>48274</v>
      </c>
      <c r="O1204" s="7">
        <v>1</v>
      </c>
      <c r="P1204" s="14">
        <v>5</v>
      </c>
      <c r="Q1204" s="14">
        <v>12.405999999999999</v>
      </c>
      <c r="R1204" s="15">
        <v>0.28324200913242009</v>
      </c>
      <c r="S1204" s="7" t="s">
        <v>2596</v>
      </c>
      <c r="T1204" s="7" t="s">
        <v>2596</v>
      </c>
      <c r="U1204" s="16" t="s">
        <v>2596</v>
      </c>
      <c r="V1204" s="16" t="s">
        <v>621</v>
      </c>
      <c r="W1204" s="16" t="s">
        <v>170</v>
      </c>
      <c r="X1204" s="17">
        <v>1</v>
      </c>
      <c r="Y1204" s="84">
        <f t="shared" si="38"/>
        <v>73050</v>
      </c>
      <c r="Z1204" s="75">
        <f>IF(IFERROR(MATCH(E1204,CONV_CAISO_Gen_List!C:C,0),FALSE),1,0)</f>
        <v>0</v>
      </c>
      <c r="AA1204" s="86">
        <f t="shared" si="39"/>
        <v>12.405999999999999</v>
      </c>
    </row>
    <row r="1205" spans="2:27" x14ac:dyDescent="0.25">
      <c r="B1205" s="7">
        <v>1200</v>
      </c>
      <c r="C1205" s="7" t="s">
        <v>3033</v>
      </c>
      <c r="D1205" s="7" t="s">
        <v>3035</v>
      </c>
      <c r="E1205" s="7"/>
      <c r="F1205" s="7" t="s">
        <v>3032</v>
      </c>
      <c r="G1205" s="7" t="s">
        <v>34</v>
      </c>
      <c r="H1205" s="7"/>
      <c r="I1205" s="7"/>
      <c r="J1205" s="7" t="s">
        <v>619</v>
      </c>
      <c r="K1205" s="7"/>
      <c r="L1205" s="7" t="s">
        <v>5</v>
      </c>
      <c r="M1205" s="13">
        <v>40964</v>
      </c>
      <c r="N1205" s="13">
        <v>48274</v>
      </c>
      <c r="O1205" s="7">
        <v>1</v>
      </c>
      <c r="P1205" s="14">
        <v>5</v>
      </c>
      <c r="Q1205" s="14">
        <v>12.391</v>
      </c>
      <c r="R1205" s="15">
        <v>0.28289954337899548</v>
      </c>
      <c r="S1205" s="7" t="s">
        <v>2596</v>
      </c>
      <c r="T1205" s="7" t="s">
        <v>2596</v>
      </c>
      <c r="U1205" s="16" t="s">
        <v>2596</v>
      </c>
      <c r="V1205" s="16" t="s">
        <v>621</v>
      </c>
      <c r="W1205" s="16" t="s">
        <v>170</v>
      </c>
      <c r="X1205" s="17">
        <v>1</v>
      </c>
      <c r="Y1205" s="84">
        <f t="shared" si="38"/>
        <v>73050</v>
      </c>
      <c r="Z1205" s="75">
        <f>IF(IFERROR(MATCH(E1205,CONV_CAISO_Gen_List!C:C,0),FALSE),1,0)</f>
        <v>0</v>
      </c>
      <c r="AA1205" s="86">
        <f t="shared" si="39"/>
        <v>12.391</v>
      </c>
    </row>
    <row r="1206" spans="2:27" x14ac:dyDescent="0.25">
      <c r="B1206" s="7">
        <v>1201</v>
      </c>
      <c r="C1206" s="7" t="s">
        <v>3036</v>
      </c>
      <c r="D1206" s="7" t="s">
        <v>3037</v>
      </c>
      <c r="E1206" s="7"/>
      <c r="F1206" s="7" t="s">
        <v>3032</v>
      </c>
      <c r="G1206" s="7" t="s">
        <v>34</v>
      </c>
      <c r="H1206" s="7"/>
      <c r="I1206" s="7"/>
      <c r="J1206" s="7" t="s">
        <v>619</v>
      </c>
      <c r="K1206" s="7"/>
      <c r="L1206" s="7" t="s">
        <v>5</v>
      </c>
      <c r="M1206" s="13">
        <v>40909</v>
      </c>
      <c r="N1206" s="13">
        <v>48245</v>
      </c>
      <c r="O1206" s="7">
        <v>1</v>
      </c>
      <c r="P1206" s="14">
        <v>3</v>
      </c>
      <c r="Q1206" s="14">
        <v>7.5114999999999998</v>
      </c>
      <c r="R1206" s="15">
        <v>0.2858257229832572</v>
      </c>
      <c r="S1206" s="7" t="s">
        <v>2596</v>
      </c>
      <c r="T1206" s="7" t="s">
        <v>2596</v>
      </c>
      <c r="U1206" s="16" t="s">
        <v>2596</v>
      </c>
      <c r="V1206" s="16" t="s">
        <v>621</v>
      </c>
      <c r="W1206" s="16" t="s">
        <v>170</v>
      </c>
      <c r="X1206" s="17">
        <v>1</v>
      </c>
      <c r="Y1206" s="84">
        <f t="shared" si="38"/>
        <v>73050</v>
      </c>
      <c r="Z1206" s="75">
        <f>IF(IFERROR(MATCH(E1206,CONV_CAISO_Gen_List!C:C,0),FALSE),1,0)</f>
        <v>0</v>
      </c>
      <c r="AA1206" s="86">
        <f t="shared" si="39"/>
        <v>7.5114999999999998</v>
      </c>
    </row>
    <row r="1207" spans="2:27" x14ac:dyDescent="0.25">
      <c r="B1207" s="7">
        <v>1202</v>
      </c>
      <c r="C1207" s="7" t="s">
        <v>3036</v>
      </c>
      <c r="D1207" s="7" t="s">
        <v>3038</v>
      </c>
      <c r="E1207" s="7"/>
      <c r="F1207" s="7" t="s">
        <v>3032</v>
      </c>
      <c r="G1207" s="7" t="s">
        <v>34</v>
      </c>
      <c r="H1207" s="7"/>
      <c r="I1207" s="7"/>
      <c r="J1207" s="7" t="s">
        <v>619</v>
      </c>
      <c r="K1207" s="7"/>
      <c r="L1207" s="7" t="s">
        <v>5</v>
      </c>
      <c r="M1207" s="13">
        <v>40909</v>
      </c>
      <c r="N1207" s="13">
        <v>48245</v>
      </c>
      <c r="O1207" s="7">
        <v>1</v>
      </c>
      <c r="P1207" s="14">
        <v>3</v>
      </c>
      <c r="Q1207" s="14">
        <v>7.3825000000000003</v>
      </c>
      <c r="R1207" s="15">
        <v>0.28091704718417049</v>
      </c>
      <c r="S1207" s="7" t="s">
        <v>2596</v>
      </c>
      <c r="T1207" s="7" t="s">
        <v>2596</v>
      </c>
      <c r="U1207" s="16" t="s">
        <v>2596</v>
      </c>
      <c r="V1207" s="16" t="s">
        <v>621</v>
      </c>
      <c r="W1207" s="16" t="s">
        <v>170</v>
      </c>
      <c r="X1207" s="17">
        <v>1</v>
      </c>
      <c r="Y1207" s="84">
        <f t="shared" si="38"/>
        <v>73050</v>
      </c>
      <c r="Z1207" s="75">
        <f>IF(IFERROR(MATCH(E1207,CONV_CAISO_Gen_List!C:C,0),FALSE),1,0)</f>
        <v>0</v>
      </c>
      <c r="AA1207" s="86">
        <f t="shared" si="39"/>
        <v>7.3825000000000003</v>
      </c>
    </row>
    <row r="1208" spans="2:27" x14ac:dyDescent="0.25">
      <c r="B1208" s="7">
        <v>1203</v>
      </c>
      <c r="C1208" s="7" t="s">
        <v>3036</v>
      </c>
      <c r="D1208" s="7" t="s">
        <v>3039</v>
      </c>
      <c r="E1208" s="7"/>
      <c r="F1208" s="7" t="s">
        <v>3032</v>
      </c>
      <c r="G1208" s="7" t="s">
        <v>34</v>
      </c>
      <c r="H1208" s="7"/>
      <c r="I1208" s="7"/>
      <c r="J1208" s="7" t="s">
        <v>619</v>
      </c>
      <c r="K1208" s="7"/>
      <c r="L1208" s="7" t="s">
        <v>5</v>
      </c>
      <c r="M1208" s="13">
        <v>40909</v>
      </c>
      <c r="N1208" s="13">
        <v>48245</v>
      </c>
      <c r="O1208" s="7">
        <v>1</v>
      </c>
      <c r="P1208" s="14">
        <v>3</v>
      </c>
      <c r="Q1208" s="14">
        <v>7.2714999999999996</v>
      </c>
      <c r="R1208" s="15">
        <v>0.276693302891933</v>
      </c>
      <c r="S1208" s="7" t="s">
        <v>2596</v>
      </c>
      <c r="T1208" s="7" t="s">
        <v>2596</v>
      </c>
      <c r="U1208" s="16" t="s">
        <v>2596</v>
      </c>
      <c r="V1208" s="16" t="s">
        <v>621</v>
      </c>
      <c r="W1208" s="16" t="s">
        <v>170</v>
      </c>
      <c r="X1208" s="17">
        <v>1</v>
      </c>
      <c r="Y1208" s="84">
        <f t="shared" si="38"/>
        <v>73050</v>
      </c>
      <c r="Z1208" s="75">
        <f>IF(IFERROR(MATCH(E1208,CONV_CAISO_Gen_List!C:C,0),FALSE),1,0)</f>
        <v>0</v>
      </c>
      <c r="AA1208" s="86">
        <f t="shared" si="39"/>
        <v>7.2714999999999996</v>
      </c>
    </row>
    <row r="1209" spans="2:27" x14ac:dyDescent="0.25">
      <c r="B1209" s="7">
        <v>1204</v>
      </c>
      <c r="C1209" s="7" t="s">
        <v>3040</v>
      </c>
      <c r="D1209" s="7" t="s">
        <v>3041</v>
      </c>
      <c r="E1209" s="7"/>
      <c r="F1209" s="7" t="s">
        <v>3032</v>
      </c>
      <c r="G1209" s="7" t="s">
        <v>34</v>
      </c>
      <c r="H1209" s="7"/>
      <c r="I1209" s="7"/>
      <c r="J1209" s="7" t="s">
        <v>619</v>
      </c>
      <c r="K1209" s="7"/>
      <c r="L1209" s="7" t="s">
        <v>5</v>
      </c>
      <c r="M1209" s="13">
        <v>40909</v>
      </c>
      <c r="N1209" s="13">
        <v>48245</v>
      </c>
      <c r="O1209" s="7">
        <v>1</v>
      </c>
      <c r="P1209" s="14">
        <v>5</v>
      </c>
      <c r="Q1209" s="14">
        <v>12.500499999999999</v>
      </c>
      <c r="R1209" s="15">
        <v>0.28539954337899542</v>
      </c>
      <c r="S1209" s="7" t="s">
        <v>2596</v>
      </c>
      <c r="T1209" s="7" t="s">
        <v>2596</v>
      </c>
      <c r="U1209" s="16" t="s">
        <v>2596</v>
      </c>
      <c r="V1209" s="16" t="s">
        <v>621</v>
      </c>
      <c r="W1209" s="16" t="s">
        <v>170</v>
      </c>
      <c r="X1209" s="17">
        <v>1</v>
      </c>
      <c r="Y1209" s="84">
        <f t="shared" si="38"/>
        <v>73050</v>
      </c>
      <c r="Z1209" s="75">
        <f>IF(IFERROR(MATCH(E1209,CONV_CAISO_Gen_List!C:C,0),FALSE),1,0)</f>
        <v>0</v>
      </c>
      <c r="AA1209" s="86">
        <f t="shared" si="39"/>
        <v>12.500499999999999</v>
      </c>
    </row>
    <row r="1210" spans="2:27" x14ac:dyDescent="0.25">
      <c r="B1210" s="7">
        <v>1205</v>
      </c>
      <c r="C1210" s="7" t="s">
        <v>3042</v>
      </c>
      <c r="D1210" s="7" t="s">
        <v>3043</v>
      </c>
      <c r="E1210" s="7"/>
      <c r="F1210" s="7" t="s">
        <v>3032</v>
      </c>
      <c r="G1210" s="7" t="s">
        <v>34</v>
      </c>
      <c r="H1210" s="7"/>
      <c r="I1210" s="7"/>
      <c r="J1210" s="7" t="s">
        <v>619</v>
      </c>
      <c r="K1210" s="7"/>
      <c r="L1210" s="7" t="s">
        <v>5</v>
      </c>
      <c r="M1210" s="13">
        <v>40964</v>
      </c>
      <c r="N1210" s="13">
        <v>48274</v>
      </c>
      <c r="O1210" s="7">
        <v>1</v>
      </c>
      <c r="P1210" s="14">
        <v>5</v>
      </c>
      <c r="Q1210" s="14">
        <v>12.553999999999998</v>
      </c>
      <c r="R1210" s="15">
        <v>0.28662100456621004</v>
      </c>
      <c r="S1210" s="7" t="s">
        <v>2596</v>
      </c>
      <c r="T1210" s="7" t="s">
        <v>2596</v>
      </c>
      <c r="U1210" s="16" t="s">
        <v>2596</v>
      </c>
      <c r="V1210" s="16" t="s">
        <v>621</v>
      </c>
      <c r="W1210" s="16" t="s">
        <v>170</v>
      </c>
      <c r="X1210" s="17">
        <v>1</v>
      </c>
      <c r="Y1210" s="84">
        <f t="shared" si="38"/>
        <v>73050</v>
      </c>
      <c r="Z1210" s="75">
        <f>IF(IFERROR(MATCH(E1210,CONV_CAISO_Gen_List!C:C,0),FALSE),1,0)</f>
        <v>0</v>
      </c>
      <c r="AA1210" s="86">
        <f t="shared" si="39"/>
        <v>12.553999999999998</v>
      </c>
    </row>
    <row r="1211" spans="2:27" x14ac:dyDescent="0.25">
      <c r="B1211" s="7">
        <v>1206</v>
      </c>
      <c r="C1211" s="7" t="s">
        <v>3042</v>
      </c>
      <c r="D1211" s="7" t="s">
        <v>3044</v>
      </c>
      <c r="E1211" s="7"/>
      <c r="F1211" s="7" t="s">
        <v>3032</v>
      </c>
      <c r="G1211" s="7" t="s">
        <v>34</v>
      </c>
      <c r="H1211" s="7"/>
      <c r="I1211" s="7"/>
      <c r="J1211" s="7" t="s">
        <v>619</v>
      </c>
      <c r="K1211" s="7"/>
      <c r="L1211" s="7" t="s">
        <v>5</v>
      </c>
      <c r="M1211" s="13">
        <v>40964</v>
      </c>
      <c r="N1211" s="13">
        <v>48274</v>
      </c>
      <c r="O1211" s="7">
        <v>1</v>
      </c>
      <c r="P1211" s="14">
        <v>5</v>
      </c>
      <c r="Q1211" s="14">
        <v>12.4445</v>
      </c>
      <c r="R1211" s="15">
        <v>0.28412100456621003</v>
      </c>
      <c r="S1211" s="7" t="s">
        <v>2596</v>
      </c>
      <c r="T1211" s="7" t="s">
        <v>2596</v>
      </c>
      <c r="U1211" s="16" t="s">
        <v>2596</v>
      </c>
      <c r="V1211" s="16" t="s">
        <v>621</v>
      </c>
      <c r="W1211" s="16" t="s">
        <v>170</v>
      </c>
      <c r="X1211" s="17">
        <v>1</v>
      </c>
      <c r="Y1211" s="84">
        <f t="shared" si="38"/>
        <v>73050</v>
      </c>
      <c r="Z1211" s="75">
        <f>IF(IFERROR(MATCH(E1211,CONV_CAISO_Gen_List!C:C,0),FALSE),1,0)</f>
        <v>0</v>
      </c>
      <c r="AA1211" s="86">
        <f t="shared" si="39"/>
        <v>12.4445</v>
      </c>
    </row>
    <row r="1212" spans="2:27" x14ac:dyDescent="0.25">
      <c r="B1212" s="7">
        <v>1207</v>
      </c>
      <c r="C1212" s="7" t="s">
        <v>3045</v>
      </c>
      <c r="D1212" s="7" t="s">
        <v>3046</v>
      </c>
      <c r="E1212" s="7"/>
      <c r="F1212" s="7" t="s">
        <v>3032</v>
      </c>
      <c r="G1212" s="7" t="s">
        <v>34</v>
      </c>
      <c r="H1212" s="7"/>
      <c r="I1212" s="7"/>
      <c r="J1212" s="7" t="s">
        <v>619</v>
      </c>
      <c r="K1212" s="7"/>
      <c r="L1212" s="7" t="s">
        <v>5</v>
      </c>
      <c r="M1212" s="13">
        <v>41153</v>
      </c>
      <c r="N1212" s="13">
        <v>48488</v>
      </c>
      <c r="O1212" s="7">
        <v>1</v>
      </c>
      <c r="P1212" s="14">
        <v>1.41</v>
      </c>
      <c r="Q1212" s="14">
        <v>5.8138829333333328</v>
      </c>
      <c r="R1212" s="15">
        <v>0.47069877046968273</v>
      </c>
      <c r="S1212" s="7" t="s">
        <v>2596</v>
      </c>
      <c r="T1212" s="7" t="s">
        <v>2596</v>
      </c>
      <c r="U1212" s="16" t="s">
        <v>2596</v>
      </c>
      <c r="V1212" s="16" t="s">
        <v>621</v>
      </c>
      <c r="W1212" s="16" t="s">
        <v>170</v>
      </c>
      <c r="X1212" s="17">
        <v>1</v>
      </c>
      <c r="Y1212" s="84">
        <f t="shared" si="38"/>
        <v>73050</v>
      </c>
      <c r="Z1212" s="75">
        <f>IF(IFERROR(MATCH(E1212,CONV_CAISO_Gen_List!C:C,0),FALSE),1,0)</f>
        <v>0</v>
      </c>
      <c r="AA1212" s="86">
        <f t="shared" si="39"/>
        <v>5.8138829333333328</v>
      </c>
    </row>
    <row r="1213" spans="2:27" x14ac:dyDescent="0.25">
      <c r="B1213" s="7">
        <v>1208</v>
      </c>
      <c r="C1213" s="7" t="s">
        <v>3045</v>
      </c>
      <c r="D1213" s="7" t="s">
        <v>3047</v>
      </c>
      <c r="E1213" s="7"/>
      <c r="F1213" s="7" t="s">
        <v>3032</v>
      </c>
      <c r="G1213" s="7" t="s">
        <v>34</v>
      </c>
      <c r="H1213" s="7"/>
      <c r="I1213" s="7"/>
      <c r="J1213" s="7" t="s">
        <v>619</v>
      </c>
      <c r="K1213" s="7"/>
      <c r="L1213" s="7" t="s">
        <v>5</v>
      </c>
      <c r="M1213" s="13">
        <v>41153</v>
      </c>
      <c r="N1213" s="13">
        <v>48488</v>
      </c>
      <c r="O1213" s="7">
        <v>1</v>
      </c>
      <c r="P1213" s="14">
        <v>3.42</v>
      </c>
      <c r="Q1213" s="14">
        <v>3.7963685333333337</v>
      </c>
      <c r="R1213" s="15">
        <v>0.12671795419548365</v>
      </c>
      <c r="S1213" s="7" t="s">
        <v>2596</v>
      </c>
      <c r="T1213" s="7" t="s">
        <v>2596</v>
      </c>
      <c r="U1213" s="16" t="s">
        <v>2596</v>
      </c>
      <c r="V1213" s="16" t="s">
        <v>621</v>
      </c>
      <c r="W1213" s="16" t="s">
        <v>170</v>
      </c>
      <c r="X1213" s="17">
        <v>1</v>
      </c>
      <c r="Y1213" s="84">
        <f t="shared" si="38"/>
        <v>73050</v>
      </c>
      <c r="Z1213" s="75">
        <f>IF(IFERROR(MATCH(E1213,CONV_CAISO_Gen_List!C:C,0),FALSE),1,0)</f>
        <v>0</v>
      </c>
      <c r="AA1213" s="86">
        <f t="shared" si="39"/>
        <v>3.7963685333333337</v>
      </c>
    </row>
    <row r="1214" spans="2:27" x14ac:dyDescent="0.25">
      <c r="B1214" s="7">
        <v>1209</v>
      </c>
      <c r="C1214" s="7" t="s">
        <v>3048</v>
      </c>
      <c r="D1214" s="7" t="s">
        <v>3049</v>
      </c>
      <c r="E1214" s="7"/>
      <c r="F1214" s="7" t="s">
        <v>3032</v>
      </c>
      <c r="G1214" s="7" t="s">
        <v>34</v>
      </c>
      <c r="H1214" s="7"/>
      <c r="I1214" s="7"/>
      <c r="J1214" s="7" t="s">
        <v>619</v>
      </c>
      <c r="K1214" s="7"/>
      <c r="L1214" s="7" t="s">
        <v>5</v>
      </c>
      <c r="M1214" s="13">
        <v>41221</v>
      </c>
      <c r="N1214" s="13">
        <v>48549</v>
      </c>
      <c r="O1214" s="7">
        <v>1</v>
      </c>
      <c r="P1214" s="14">
        <v>5</v>
      </c>
      <c r="Q1214" s="14">
        <v>12.693</v>
      </c>
      <c r="R1214" s="15">
        <v>0.28979452054794519</v>
      </c>
      <c r="S1214" s="7" t="s">
        <v>2596</v>
      </c>
      <c r="T1214" s="7" t="s">
        <v>2596</v>
      </c>
      <c r="U1214" s="16" t="s">
        <v>2596</v>
      </c>
      <c r="V1214" s="16" t="s">
        <v>621</v>
      </c>
      <c r="W1214" s="16" t="s">
        <v>170</v>
      </c>
      <c r="X1214" s="17">
        <v>1</v>
      </c>
      <c r="Y1214" s="84">
        <f t="shared" si="38"/>
        <v>73050</v>
      </c>
      <c r="Z1214" s="75">
        <f>IF(IFERROR(MATCH(E1214,CONV_CAISO_Gen_List!C:C,0),FALSE),1,0)</f>
        <v>0</v>
      </c>
      <c r="AA1214" s="86">
        <f t="shared" si="39"/>
        <v>12.693</v>
      </c>
    </row>
    <row r="1215" spans="2:27" x14ac:dyDescent="0.25">
      <c r="B1215" s="7">
        <v>1210</v>
      </c>
      <c r="C1215" s="7" t="s">
        <v>3048</v>
      </c>
      <c r="D1215" s="7" t="s">
        <v>3050</v>
      </c>
      <c r="E1215" s="7"/>
      <c r="F1215" s="7" t="s">
        <v>3032</v>
      </c>
      <c r="G1215" s="7" t="s">
        <v>34</v>
      </c>
      <c r="H1215" s="7"/>
      <c r="I1215" s="7"/>
      <c r="J1215" s="7" t="s">
        <v>619</v>
      </c>
      <c r="K1215" s="7"/>
      <c r="L1215" s="7" t="s">
        <v>5</v>
      </c>
      <c r="M1215" s="13">
        <v>41221</v>
      </c>
      <c r="N1215" s="13">
        <v>48549</v>
      </c>
      <c r="O1215" s="7">
        <v>1</v>
      </c>
      <c r="P1215" s="14">
        <v>5</v>
      </c>
      <c r="Q1215" s="14">
        <v>12.6525</v>
      </c>
      <c r="R1215" s="15">
        <v>0.28886986301369866</v>
      </c>
      <c r="S1215" s="7" t="s">
        <v>2596</v>
      </c>
      <c r="T1215" s="7" t="s">
        <v>2596</v>
      </c>
      <c r="U1215" s="16" t="s">
        <v>2596</v>
      </c>
      <c r="V1215" s="16" t="s">
        <v>621</v>
      </c>
      <c r="W1215" s="16" t="s">
        <v>170</v>
      </c>
      <c r="X1215" s="17">
        <v>1</v>
      </c>
      <c r="Y1215" s="84">
        <f t="shared" si="38"/>
        <v>73050</v>
      </c>
      <c r="Z1215" s="75">
        <f>IF(IFERROR(MATCH(E1215,CONV_CAISO_Gen_List!C:C,0),FALSE),1,0)</f>
        <v>0</v>
      </c>
      <c r="AA1215" s="86">
        <f t="shared" si="39"/>
        <v>12.6525</v>
      </c>
    </row>
    <row r="1216" spans="2:27" x14ac:dyDescent="0.25">
      <c r="B1216" s="7">
        <v>1211</v>
      </c>
      <c r="C1216" s="7" t="s">
        <v>3048</v>
      </c>
      <c r="D1216" s="7" t="s">
        <v>3051</v>
      </c>
      <c r="E1216" s="7"/>
      <c r="F1216" s="7" t="s">
        <v>3032</v>
      </c>
      <c r="G1216" s="7" t="s">
        <v>34</v>
      </c>
      <c r="H1216" s="7"/>
      <c r="I1216" s="7"/>
      <c r="J1216" s="7" t="s">
        <v>619</v>
      </c>
      <c r="K1216" s="7"/>
      <c r="L1216" s="7" t="s">
        <v>5</v>
      </c>
      <c r="M1216" s="13">
        <v>41221</v>
      </c>
      <c r="N1216" s="13">
        <v>48549</v>
      </c>
      <c r="O1216" s="7">
        <v>1</v>
      </c>
      <c r="P1216" s="14">
        <v>5</v>
      </c>
      <c r="Q1216" s="14">
        <v>12.605</v>
      </c>
      <c r="R1216" s="15">
        <v>0.28778538812785392</v>
      </c>
      <c r="S1216" s="7" t="s">
        <v>2596</v>
      </c>
      <c r="T1216" s="7" t="s">
        <v>2596</v>
      </c>
      <c r="U1216" s="16" t="s">
        <v>2596</v>
      </c>
      <c r="V1216" s="16" t="s">
        <v>621</v>
      </c>
      <c r="W1216" s="16" t="s">
        <v>170</v>
      </c>
      <c r="X1216" s="17">
        <v>1</v>
      </c>
      <c r="Y1216" s="84">
        <f t="shared" si="38"/>
        <v>73050</v>
      </c>
      <c r="Z1216" s="75">
        <f>IF(IFERROR(MATCH(E1216,CONV_CAISO_Gen_List!C:C,0),FALSE),1,0)</f>
        <v>0</v>
      </c>
      <c r="AA1216" s="86">
        <f t="shared" si="39"/>
        <v>12.605</v>
      </c>
    </row>
    <row r="1217" spans="2:27" x14ac:dyDescent="0.25">
      <c r="B1217" s="7">
        <v>1212</v>
      </c>
      <c r="C1217" s="7" t="s">
        <v>3048</v>
      </c>
      <c r="D1217" s="7" t="s">
        <v>3052</v>
      </c>
      <c r="E1217" s="7"/>
      <c r="F1217" s="7" t="s">
        <v>3032</v>
      </c>
      <c r="G1217" s="7" t="s">
        <v>34</v>
      </c>
      <c r="H1217" s="7"/>
      <c r="I1217" s="7"/>
      <c r="J1217" s="7" t="s">
        <v>619</v>
      </c>
      <c r="K1217" s="7"/>
      <c r="L1217" s="7" t="s">
        <v>5</v>
      </c>
      <c r="M1217" s="13">
        <v>41221</v>
      </c>
      <c r="N1217" s="13">
        <v>48549</v>
      </c>
      <c r="O1217" s="7">
        <v>1</v>
      </c>
      <c r="P1217" s="14">
        <v>5</v>
      </c>
      <c r="Q1217" s="14">
        <v>12.579499999999999</v>
      </c>
      <c r="R1217" s="15">
        <v>0.28720319634703195</v>
      </c>
      <c r="S1217" s="7" t="s">
        <v>2596</v>
      </c>
      <c r="T1217" s="7" t="s">
        <v>2596</v>
      </c>
      <c r="U1217" s="16" t="s">
        <v>2596</v>
      </c>
      <c r="V1217" s="16" t="s">
        <v>621</v>
      </c>
      <c r="W1217" s="16" t="s">
        <v>170</v>
      </c>
      <c r="X1217" s="17">
        <v>1</v>
      </c>
      <c r="Y1217" s="84">
        <f t="shared" si="38"/>
        <v>73050</v>
      </c>
      <c r="Z1217" s="75">
        <f>IF(IFERROR(MATCH(E1217,CONV_CAISO_Gen_List!C:C,0),FALSE),1,0)</f>
        <v>0</v>
      </c>
      <c r="AA1217" s="86">
        <f t="shared" si="39"/>
        <v>12.579499999999999</v>
      </c>
    </row>
    <row r="1218" spans="2:27" x14ac:dyDescent="0.25">
      <c r="B1218" s="7">
        <v>1213</v>
      </c>
      <c r="C1218" s="7" t="s">
        <v>3048</v>
      </c>
      <c r="D1218" s="7" t="s">
        <v>3053</v>
      </c>
      <c r="E1218" s="7"/>
      <c r="F1218" s="7" t="s">
        <v>3032</v>
      </c>
      <c r="G1218" s="7" t="s">
        <v>34</v>
      </c>
      <c r="H1218" s="7"/>
      <c r="I1218" s="7"/>
      <c r="J1218" s="7" t="s">
        <v>619</v>
      </c>
      <c r="K1218" s="7"/>
      <c r="L1218" s="7" t="s">
        <v>5</v>
      </c>
      <c r="M1218" s="13">
        <v>41221</v>
      </c>
      <c r="N1218" s="13">
        <v>48549</v>
      </c>
      <c r="O1218" s="7">
        <v>1</v>
      </c>
      <c r="P1218" s="14">
        <v>5</v>
      </c>
      <c r="Q1218" s="14">
        <v>12.530000000000001</v>
      </c>
      <c r="R1218" s="15">
        <v>0.28607305936073063</v>
      </c>
      <c r="S1218" s="7" t="s">
        <v>2596</v>
      </c>
      <c r="T1218" s="7" t="s">
        <v>2596</v>
      </c>
      <c r="U1218" s="16" t="s">
        <v>2596</v>
      </c>
      <c r="V1218" s="16" t="s">
        <v>621</v>
      </c>
      <c r="W1218" s="16" t="s">
        <v>170</v>
      </c>
      <c r="X1218" s="17">
        <v>1</v>
      </c>
      <c r="Y1218" s="84">
        <f t="shared" si="38"/>
        <v>73050</v>
      </c>
      <c r="Z1218" s="75">
        <f>IF(IFERROR(MATCH(E1218,CONV_CAISO_Gen_List!C:C,0),FALSE),1,0)</f>
        <v>0</v>
      </c>
      <c r="AA1218" s="86">
        <f t="shared" si="39"/>
        <v>12.530000000000001</v>
      </c>
    </row>
    <row r="1219" spans="2:27" x14ac:dyDescent="0.25">
      <c r="B1219" s="7">
        <v>1214</v>
      </c>
      <c r="C1219" s="7" t="s">
        <v>3048</v>
      </c>
      <c r="D1219" s="7" t="s">
        <v>3054</v>
      </c>
      <c r="E1219" s="7"/>
      <c r="F1219" s="7" t="s">
        <v>3032</v>
      </c>
      <c r="G1219" s="7" t="s">
        <v>34</v>
      </c>
      <c r="H1219" s="7"/>
      <c r="I1219" s="7"/>
      <c r="J1219" s="7" t="s">
        <v>619</v>
      </c>
      <c r="K1219" s="7"/>
      <c r="L1219" s="7" t="s">
        <v>5</v>
      </c>
      <c r="M1219" s="13">
        <v>41221</v>
      </c>
      <c r="N1219" s="13">
        <v>48549</v>
      </c>
      <c r="O1219" s="7">
        <v>1</v>
      </c>
      <c r="P1219" s="14">
        <v>5</v>
      </c>
      <c r="Q1219" s="14">
        <v>12.440999999999999</v>
      </c>
      <c r="R1219" s="15">
        <v>0.28404109589041093</v>
      </c>
      <c r="S1219" s="7" t="s">
        <v>2596</v>
      </c>
      <c r="T1219" s="7" t="s">
        <v>2596</v>
      </c>
      <c r="U1219" s="16" t="s">
        <v>2596</v>
      </c>
      <c r="V1219" s="16" t="s">
        <v>621</v>
      </c>
      <c r="W1219" s="16" t="s">
        <v>170</v>
      </c>
      <c r="X1219" s="17">
        <v>1</v>
      </c>
      <c r="Y1219" s="84">
        <f t="shared" si="38"/>
        <v>73050</v>
      </c>
      <c r="Z1219" s="75">
        <f>IF(IFERROR(MATCH(E1219,CONV_CAISO_Gen_List!C:C,0),FALSE),1,0)</f>
        <v>0</v>
      </c>
      <c r="AA1219" s="86">
        <f t="shared" si="39"/>
        <v>12.440999999999999</v>
      </c>
    </row>
    <row r="1220" spans="2:27" x14ac:dyDescent="0.25">
      <c r="B1220" s="7">
        <v>1215</v>
      </c>
      <c r="C1220" s="7" t="s">
        <v>3055</v>
      </c>
      <c r="D1220" s="7" t="s">
        <v>3056</v>
      </c>
      <c r="E1220" s="7" t="s">
        <v>3057</v>
      </c>
      <c r="F1220" s="7" t="s">
        <v>3032</v>
      </c>
      <c r="G1220" s="7" t="s">
        <v>34</v>
      </c>
      <c r="H1220" s="7"/>
      <c r="I1220" s="7"/>
      <c r="J1220" s="7" t="s">
        <v>216</v>
      </c>
      <c r="K1220" s="7"/>
      <c r="L1220" s="7" t="s">
        <v>5</v>
      </c>
      <c r="M1220" s="13">
        <v>31079</v>
      </c>
      <c r="N1220" s="13">
        <v>48030</v>
      </c>
      <c r="O1220" s="7">
        <v>1</v>
      </c>
      <c r="P1220" s="14">
        <v>7.18</v>
      </c>
      <c r="Q1220" s="14">
        <v>21.384272727272727</v>
      </c>
      <c r="R1220" s="15">
        <v>0.33998983616452233</v>
      </c>
      <c r="S1220" s="7" t="s">
        <v>39</v>
      </c>
      <c r="T1220" s="7" t="s">
        <v>2596</v>
      </c>
      <c r="U1220" s="16" t="s">
        <v>39</v>
      </c>
      <c r="V1220" s="16" t="s">
        <v>218</v>
      </c>
      <c r="W1220" s="16" t="s">
        <v>170</v>
      </c>
      <c r="X1220" s="17">
        <v>1</v>
      </c>
      <c r="Y1220" s="84">
        <f t="shared" si="38"/>
        <v>73050</v>
      </c>
      <c r="Z1220" s="75">
        <f>IF(IFERROR(MATCH(E1220,CONV_CAISO_Gen_List!C:C,0),FALSE),1,0)</f>
        <v>1</v>
      </c>
      <c r="AA1220" s="86">
        <f t="shared" si="39"/>
        <v>21.384272727272727</v>
      </c>
    </row>
    <row r="1221" spans="2:27" x14ac:dyDescent="0.25">
      <c r="B1221" s="7">
        <v>1216</v>
      </c>
      <c r="C1221" s="7" t="s">
        <v>3058</v>
      </c>
      <c r="D1221" s="7" t="s">
        <v>3059</v>
      </c>
      <c r="E1221" s="7" t="s">
        <v>3060</v>
      </c>
      <c r="F1221" s="7" t="s">
        <v>3032</v>
      </c>
      <c r="G1221" s="7" t="s">
        <v>34</v>
      </c>
      <c r="H1221" s="7"/>
      <c r="I1221" s="7"/>
      <c r="J1221" s="7" t="s">
        <v>37</v>
      </c>
      <c r="K1221" s="7"/>
      <c r="L1221" s="7" t="s">
        <v>5</v>
      </c>
      <c r="M1221" s="13">
        <v>39083</v>
      </c>
      <c r="N1221" s="13">
        <v>46203</v>
      </c>
      <c r="O1221" s="7">
        <v>1</v>
      </c>
      <c r="P1221" s="14">
        <v>3.66</v>
      </c>
      <c r="Q1221" s="14">
        <v>18.858166666666666</v>
      </c>
      <c r="R1221" s="15">
        <v>0.58818545133950473</v>
      </c>
      <c r="S1221" s="7" t="s">
        <v>39</v>
      </c>
      <c r="T1221" s="7" t="s">
        <v>2596</v>
      </c>
      <c r="U1221" s="16" t="s">
        <v>39</v>
      </c>
      <c r="V1221" s="16" t="s">
        <v>40</v>
      </c>
      <c r="W1221" s="16" t="s">
        <v>170</v>
      </c>
      <c r="X1221" s="17">
        <v>1</v>
      </c>
      <c r="Y1221" s="84">
        <f t="shared" si="38"/>
        <v>73050</v>
      </c>
      <c r="Z1221" s="75">
        <f>IF(IFERROR(MATCH(E1221,CONV_CAISO_Gen_List!C:C,0),FALSE),1,0)</f>
        <v>1</v>
      </c>
      <c r="AA1221" s="86">
        <f t="shared" si="39"/>
        <v>18.858166666666666</v>
      </c>
    </row>
    <row r="1222" spans="2:27" x14ac:dyDescent="0.25">
      <c r="B1222" s="7">
        <v>1217</v>
      </c>
      <c r="C1222" s="7" t="s">
        <v>3061</v>
      </c>
      <c r="D1222" s="7" t="s">
        <v>3062</v>
      </c>
      <c r="E1222" s="7" t="s">
        <v>3063</v>
      </c>
      <c r="F1222" s="7" t="s">
        <v>3032</v>
      </c>
      <c r="G1222" s="7" t="s">
        <v>34</v>
      </c>
      <c r="H1222" s="7"/>
      <c r="I1222" s="7"/>
      <c r="J1222" s="7" t="s">
        <v>40</v>
      </c>
      <c r="K1222" s="7"/>
      <c r="L1222" s="7" t="s">
        <v>5</v>
      </c>
      <c r="M1222" s="13">
        <v>41206</v>
      </c>
      <c r="N1222" s="13">
        <v>48548</v>
      </c>
      <c r="O1222" s="7">
        <v>1</v>
      </c>
      <c r="P1222" s="14">
        <v>22.5</v>
      </c>
      <c r="Q1222" s="14">
        <v>99.964676666666662</v>
      </c>
      <c r="R1222" s="15">
        <v>0.50717745645188572</v>
      </c>
      <c r="S1222" s="7" t="s">
        <v>39</v>
      </c>
      <c r="T1222" s="7" t="s">
        <v>2596</v>
      </c>
      <c r="U1222" s="16" t="s">
        <v>39</v>
      </c>
      <c r="V1222" s="16" t="s">
        <v>40</v>
      </c>
      <c r="W1222" s="16" t="s">
        <v>170</v>
      </c>
      <c r="X1222" s="17">
        <v>1</v>
      </c>
      <c r="Y1222" s="84">
        <f t="shared" si="38"/>
        <v>73050</v>
      </c>
      <c r="Z1222" s="75">
        <f>IF(IFERROR(MATCH(E1222,CONV_CAISO_Gen_List!C:C,0),FALSE),1,0)</f>
        <v>1</v>
      </c>
      <c r="AA1222" s="86">
        <f t="shared" si="39"/>
        <v>99.964676666666662</v>
      </c>
    </row>
    <row r="1223" spans="2:27" x14ac:dyDescent="0.25">
      <c r="B1223" s="7">
        <v>1218</v>
      </c>
      <c r="C1223" s="7" t="s">
        <v>3064</v>
      </c>
      <c r="D1223" s="7" t="s">
        <v>2888</v>
      </c>
      <c r="E1223" s="7" t="s">
        <v>2889</v>
      </c>
      <c r="F1223" s="7" t="s">
        <v>3032</v>
      </c>
      <c r="G1223" s="7" t="s">
        <v>34</v>
      </c>
      <c r="H1223" s="7"/>
      <c r="I1223" s="7"/>
      <c r="J1223" s="7" t="s">
        <v>216</v>
      </c>
      <c r="K1223" s="7"/>
      <c r="L1223" s="7" t="s">
        <v>5</v>
      </c>
      <c r="M1223" s="13">
        <v>38534</v>
      </c>
      <c r="N1223" s="13">
        <v>42185</v>
      </c>
      <c r="O1223" s="7">
        <v>1</v>
      </c>
      <c r="P1223" s="14">
        <v>23.6</v>
      </c>
      <c r="Q1223" s="14">
        <v>95.324818181818173</v>
      </c>
      <c r="R1223" s="15">
        <v>0.46109443049018151</v>
      </c>
      <c r="S1223" s="7" t="s">
        <v>39</v>
      </c>
      <c r="T1223" s="7" t="s">
        <v>2596</v>
      </c>
      <c r="U1223" s="16" t="s">
        <v>39</v>
      </c>
      <c r="V1223" s="16" t="s">
        <v>218</v>
      </c>
      <c r="W1223" s="16" t="s">
        <v>170</v>
      </c>
      <c r="X1223" s="17">
        <v>1</v>
      </c>
      <c r="Y1223" s="84">
        <f t="shared" ref="Y1223:Y1286" si="40">IF(O1223,DATE(2099,12,31),N1223)</f>
        <v>73050</v>
      </c>
      <c r="Z1223" s="75">
        <f>IF(IFERROR(MATCH(E1223,CONV_CAISO_Gen_List!C:C,0),FALSE),1,0)</f>
        <v>0</v>
      </c>
      <c r="AA1223" s="86">
        <f t="shared" ref="AA1223:AA1286" si="41">Q1223*X1223</f>
        <v>95.324818181818173</v>
      </c>
    </row>
    <row r="1224" spans="2:27" x14ac:dyDescent="0.25">
      <c r="B1224" s="7">
        <v>1219</v>
      </c>
      <c r="C1224" s="7" t="s">
        <v>3064</v>
      </c>
      <c r="D1224" s="7" t="s">
        <v>3065</v>
      </c>
      <c r="E1224" s="7" t="s">
        <v>2889</v>
      </c>
      <c r="F1224" s="7" t="s">
        <v>3032</v>
      </c>
      <c r="G1224" s="7" t="s">
        <v>34</v>
      </c>
      <c r="H1224" s="7"/>
      <c r="I1224" s="7"/>
      <c r="J1224" s="7" t="s">
        <v>216</v>
      </c>
      <c r="K1224" s="7"/>
      <c r="L1224" s="7" t="s">
        <v>5</v>
      </c>
      <c r="M1224" s="13">
        <v>38534</v>
      </c>
      <c r="N1224" s="13">
        <v>42185</v>
      </c>
      <c r="O1224" s="7">
        <v>1</v>
      </c>
      <c r="P1224" s="14">
        <v>10.8</v>
      </c>
      <c r="Q1224" s="14">
        <v>28.912818181818182</v>
      </c>
      <c r="R1224" s="15">
        <v>0.30560648340328705</v>
      </c>
      <c r="S1224" s="7" t="s">
        <v>39</v>
      </c>
      <c r="T1224" s="7" t="s">
        <v>2596</v>
      </c>
      <c r="U1224" s="16" t="s">
        <v>39</v>
      </c>
      <c r="V1224" s="16" t="s">
        <v>218</v>
      </c>
      <c r="W1224" s="16" t="s">
        <v>170</v>
      </c>
      <c r="X1224" s="17">
        <v>1</v>
      </c>
      <c r="Y1224" s="84">
        <f t="shared" si="40"/>
        <v>73050</v>
      </c>
      <c r="Z1224" s="75">
        <f>IF(IFERROR(MATCH(E1224,CONV_CAISO_Gen_List!C:C,0),FALSE),1,0)</f>
        <v>0</v>
      </c>
      <c r="AA1224" s="86">
        <f t="shared" si="41"/>
        <v>28.912818181818182</v>
      </c>
    </row>
    <row r="1225" spans="2:27" x14ac:dyDescent="0.25">
      <c r="B1225" s="7">
        <v>1220</v>
      </c>
      <c r="C1225" s="7" t="s">
        <v>3066</v>
      </c>
      <c r="D1225" s="7" t="s">
        <v>3067</v>
      </c>
      <c r="E1225" s="7"/>
      <c r="F1225" s="7" t="s">
        <v>3032</v>
      </c>
      <c r="G1225" s="7" t="s">
        <v>34</v>
      </c>
      <c r="H1225" s="7"/>
      <c r="I1225" s="7"/>
      <c r="J1225" s="7" t="s">
        <v>216</v>
      </c>
      <c r="K1225" s="7"/>
      <c r="L1225" s="7" t="s">
        <v>5</v>
      </c>
      <c r="M1225" s="13">
        <v>24016</v>
      </c>
      <c r="N1225" s="13">
        <v>73050</v>
      </c>
      <c r="O1225" s="7">
        <v>1</v>
      </c>
      <c r="P1225" s="14">
        <v>25.5</v>
      </c>
      <c r="Q1225" s="14">
        <v>44.859000909090909</v>
      </c>
      <c r="R1225" s="15">
        <v>0.20081923587201589</v>
      </c>
      <c r="S1225" s="7" t="s">
        <v>2596</v>
      </c>
      <c r="T1225" s="7" t="s">
        <v>2596</v>
      </c>
      <c r="U1225" s="16" t="s">
        <v>2596</v>
      </c>
      <c r="V1225" s="16" t="s">
        <v>218</v>
      </c>
      <c r="W1225" s="16" t="s">
        <v>170</v>
      </c>
      <c r="X1225" s="17">
        <v>1</v>
      </c>
      <c r="Y1225" s="84">
        <f t="shared" si="40"/>
        <v>73050</v>
      </c>
      <c r="Z1225" s="75">
        <f>IF(IFERROR(MATCH(E1225,CONV_CAISO_Gen_List!C:C,0),FALSE),1,0)</f>
        <v>0</v>
      </c>
      <c r="AA1225" s="86">
        <f t="shared" si="41"/>
        <v>44.859000909090909</v>
      </c>
    </row>
    <row r="1226" spans="2:27" x14ac:dyDescent="0.25">
      <c r="B1226" s="7">
        <v>1221</v>
      </c>
      <c r="C1226" s="7" t="s">
        <v>3068</v>
      </c>
      <c r="D1226" s="7" t="s">
        <v>2601</v>
      </c>
      <c r="E1226" s="7"/>
      <c r="F1226" s="7" t="s">
        <v>3032</v>
      </c>
      <c r="G1226" s="7" t="s">
        <v>34</v>
      </c>
      <c r="H1226" s="7"/>
      <c r="I1226" s="7"/>
      <c r="J1226" s="7" t="s">
        <v>216</v>
      </c>
      <c r="K1226" s="7"/>
      <c r="L1226" s="7" t="s">
        <v>5</v>
      </c>
      <c r="M1226" s="13">
        <v>38353</v>
      </c>
      <c r="N1226" s="13">
        <v>45657</v>
      </c>
      <c r="O1226" s="7">
        <v>1</v>
      </c>
      <c r="P1226" s="14">
        <v>4.21875</v>
      </c>
      <c r="Q1226" s="14">
        <v>17.288892045454546</v>
      </c>
      <c r="R1226" s="15">
        <v>0.46782051873376079</v>
      </c>
      <c r="S1226" s="7" t="s">
        <v>2596</v>
      </c>
      <c r="T1226" s="7" t="s">
        <v>2596</v>
      </c>
      <c r="U1226" s="16" t="s">
        <v>2596</v>
      </c>
      <c r="V1226" s="16" t="s">
        <v>218</v>
      </c>
      <c r="W1226" s="16" t="s">
        <v>170</v>
      </c>
      <c r="X1226" s="17">
        <v>1</v>
      </c>
      <c r="Y1226" s="84">
        <f t="shared" si="40"/>
        <v>73050</v>
      </c>
      <c r="Z1226" s="75">
        <f>IF(IFERROR(MATCH(E1226,CONV_CAISO_Gen_List!C:C,0),FALSE),1,0)</f>
        <v>0</v>
      </c>
      <c r="AA1226" s="86">
        <f t="shared" si="41"/>
        <v>17.288892045454546</v>
      </c>
    </row>
    <row r="1227" spans="2:27" x14ac:dyDescent="0.25">
      <c r="B1227" s="7">
        <v>1222</v>
      </c>
      <c r="C1227" s="7" t="s">
        <v>3068</v>
      </c>
      <c r="D1227" s="7" t="s">
        <v>2602</v>
      </c>
      <c r="E1227" s="7"/>
      <c r="F1227" s="7" t="s">
        <v>3032</v>
      </c>
      <c r="G1227" s="7" t="s">
        <v>34</v>
      </c>
      <c r="H1227" s="7"/>
      <c r="I1227" s="7"/>
      <c r="J1227" s="7" t="s">
        <v>216</v>
      </c>
      <c r="K1227" s="7"/>
      <c r="L1227" s="7" t="s">
        <v>5</v>
      </c>
      <c r="M1227" s="13">
        <v>38353</v>
      </c>
      <c r="N1227" s="13">
        <v>45657</v>
      </c>
      <c r="O1227" s="7">
        <v>1</v>
      </c>
      <c r="P1227" s="14">
        <v>1.140625</v>
      </c>
      <c r="Q1227" s="14">
        <v>3.7247727272727276</v>
      </c>
      <c r="R1227" s="15">
        <v>0.37278015660451391</v>
      </c>
      <c r="S1227" s="7" t="s">
        <v>2596</v>
      </c>
      <c r="T1227" s="7" t="s">
        <v>2596</v>
      </c>
      <c r="U1227" s="16" t="s">
        <v>2596</v>
      </c>
      <c r="V1227" s="16" t="s">
        <v>218</v>
      </c>
      <c r="W1227" s="16" t="s">
        <v>170</v>
      </c>
      <c r="X1227" s="17">
        <v>1</v>
      </c>
      <c r="Y1227" s="84">
        <f t="shared" si="40"/>
        <v>73050</v>
      </c>
      <c r="Z1227" s="75">
        <f>IF(IFERROR(MATCH(E1227,CONV_CAISO_Gen_List!C:C,0),FALSE),1,0)</f>
        <v>0</v>
      </c>
      <c r="AA1227" s="86">
        <f t="shared" si="41"/>
        <v>3.7247727272727276</v>
      </c>
    </row>
    <row r="1228" spans="2:27" x14ac:dyDescent="0.25">
      <c r="B1228" s="7">
        <v>1223</v>
      </c>
      <c r="C1228" s="7" t="s">
        <v>3068</v>
      </c>
      <c r="D1228" s="7" t="s">
        <v>2603</v>
      </c>
      <c r="E1228" s="7" t="s">
        <v>2604</v>
      </c>
      <c r="F1228" s="7" t="s">
        <v>3032</v>
      </c>
      <c r="G1228" s="7" t="s">
        <v>34</v>
      </c>
      <c r="H1228" s="7"/>
      <c r="I1228" s="7"/>
      <c r="J1228" s="7" t="s">
        <v>216</v>
      </c>
      <c r="K1228" s="7"/>
      <c r="L1228" s="7" t="s">
        <v>5</v>
      </c>
      <c r="M1228" s="13">
        <v>38353</v>
      </c>
      <c r="N1228" s="13">
        <v>45657</v>
      </c>
      <c r="O1228" s="7">
        <v>1</v>
      </c>
      <c r="P1228" s="14">
        <v>0.109375</v>
      </c>
      <c r="Q1228" s="14">
        <v>0.63713659090909092</v>
      </c>
      <c r="R1228" s="15">
        <v>0.66498274328411311</v>
      </c>
      <c r="S1228" s="7" t="s">
        <v>39</v>
      </c>
      <c r="T1228" s="7" t="s">
        <v>2596</v>
      </c>
      <c r="U1228" s="16" t="s">
        <v>39</v>
      </c>
      <c r="V1228" s="16" t="s">
        <v>218</v>
      </c>
      <c r="W1228" s="16" t="s">
        <v>170</v>
      </c>
      <c r="X1228" s="17">
        <v>1</v>
      </c>
      <c r="Y1228" s="84">
        <f t="shared" si="40"/>
        <v>73050</v>
      </c>
      <c r="Z1228" s="75">
        <f>IF(IFERROR(MATCH(E1228,CONV_CAISO_Gen_List!C:C,0),FALSE),1,0)</f>
        <v>0</v>
      </c>
      <c r="AA1228" s="86">
        <f t="shared" si="41"/>
        <v>0.63713659090909092</v>
      </c>
    </row>
    <row r="1229" spans="2:27" x14ac:dyDescent="0.25">
      <c r="B1229" s="7">
        <v>1224</v>
      </c>
      <c r="C1229" s="7" t="s">
        <v>3069</v>
      </c>
      <c r="D1229" s="7" t="s">
        <v>3070</v>
      </c>
      <c r="E1229" s="7" t="s">
        <v>3071</v>
      </c>
      <c r="F1229" s="7" t="s">
        <v>3032</v>
      </c>
      <c r="G1229" s="7" t="s">
        <v>34</v>
      </c>
      <c r="H1229" s="7"/>
      <c r="I1229" s="7"/>
      <c r="J1229" s="7" t="s">
        <v>997</v>
      </c>
      <c r="K1229" s="7"/>
      <c r="L1229" s="7" t="s">
        <v>5</v>
      </c>
      <c r="M1229" s="13">
        <v>37622</v>
      </c>
      <c r="N1229" s="13">
        <v>73050</v>
      </c>
      <c r="O1229" s="7">
        <v>1</v>
      </c>
      <c r="P1229" s="14">
        <v>102.18</v>
      </c>
      <c r="Q1229" s="14">
        <v>211.35915</v>
      </c>
      <c r="R1229" s="15">
        <v>0.2361299358907327</v>
      </c>
      <c r="S1229" s="7" t="s">
        <v>39</v>
      </c>
      <c r="T1229" s="7" t="s">
        <v>2596</v>
      </c>
      <c r="U1229" s="16" t="s">
        <v>39</v>
      </c>
      <c r="V1229" s="16" t="s">
        <v>997</v>
      </c>
      <c r="W1229" s="16" t="s">
        <v>170</v>
      </c>
      <c r="X1229" s="17">
        <v>1</v>
      </c>
      <c r="Y1229" s="84">
        <f t="shared" si="40"/>
        <v>73050</v>
      </c>
      <c r="Z1229" s="75">
        <f>IF(IFERROR(MATCH(E1229,CONV_CAISO_Gen_List!C:C,0),FALSE),1,0)</f>
        <v>1</v>
      </c>
      <c r="AA1229" s="86">
        <f t="shared" si="41"/>
        <v>211.35915</v>
      </c>
    </row>
    <row r="1230" spans="2:27" x14ac:dyDescent="0.25">
      <c r="B1230" s="7">
        <v>1225</v>
      </c>
      <c r="C1230" s="7" t="s">
        <v>3072</v>
      </c>
      <c r="D1230" s="7" t="s">
        <v>3073</v>
      </c>
      <c r="E1230" s="7" t="s">
        <v>3074</v>
      </c>
      <c r="F1230" s="7" t="s">
        <v>3032</v>
      </c>
      <c r="G1230" s="7" t="s">
        <v>34</v>
      </c>
      <c r="H1230" s="7"/>
      <c r="I1230" s="7"/>
      <c r="J1230" s="7" t="s">
        <v>997</v>
      </c>
      <c r="K1230" s="7"/>
      <c r="L1230" s="7" t="s">
        <v>5</v>
      </c>
      <c r="M1230" s="13">
        <v>41025</v>
      </c>
      <c r="N1230" s="13">
        <v>48329</v>
      </c>
      <c r="O1230" s="7">
        <v>1</v>
      </c>
      <c r="P1230" s="14">
        <v>128</v>
      </c>
      <c r="Q1230" s="14">
        <v>350.99221</v>
      </c>
      <c r="R1230" s="15">
        <v>0.31302815532248857</v>
      </c>
      <c r="S1230" s="7" t="s">
        <v>39</v>
      </c>
      <c r="T1230" s="7" t="s">
        <v>2596</v>
      </c>
      <c r="U1230" s="16" t="s">
        <v>39</v>
      </c>
      <c r="V1230" s="16" t="s">
        <v>997</v>
      </c>
      <c r="W1230" s="16" t="s">
        <v>170</v>
      </c>
      <c r="X1230" s="17">
        <v>1</v>
      </c>
      <c r="Y1230" s="84">
        <f t="shared" si="40"/>
        <v>73050</v>
      </c>
      <c r="Z1230" s="75">
        <f>IF(IFERROR(MATCH(E1230,CONV_CAISO_Gen_List!C:C,0),FALSE),1,0)</f>
        <v>1</v>
      </c>
      <c r="AA1230" s="86">
        <f t="shared" si="41"/>
        <v>350.99221</v>
      </c>
    </row>
    <row r="1231" spans="2:27" x14ac:dyDescent="0.25">
      <c r="B1231" s="7">
        <v>1226</v>
      </c>
      <c r="C1231" s="7" t="s">
        <v>3075</v>
      </c>
      <c r="D1231" s="7" t="s">
        <v>3076</v>
      </c>
      <c r="E1231" s="7" t="s">
        <v>3077</v>
      </c>
      <c r="F1231" s="7" t="s">
        <v>3032</v>
      </c>
      <c r="G1231" s="7" t="s">
        <v>34</v>
      </c>
      <c r="H1231" s="7"/>
      <c r="I1231" s="7"/>
      <c r="J1231" s="7" t="s">
        <v>37</v>
      </c>
      <c r="K1231" s="7"/>
      <c r="L1231" s="7" t="s">
        <v>5</v>
      </c>
      <c r="M1231" s="13">
        <v>40138</v>
      </c>
      <c r="N1231" s="13">
        <v>45565</v>
      </c>
      <c r="O1231" s="7">
        <v>1</v>
      </c>
      <c r="P1231" s="14">
        <v>1.6</v>
      </c>
      <c r="Q1231" s="14">
        <v>10.59</v>
      </c>
      <c r="R1231" s="15">
        <v>0.75556506849315064</v>
      </c>
      <c r="S1231" s="7" t="s">
        <v>39</v>
      </c>
      <c r="T1231" s="7" t="s">
        <v>2596</v>
      </c>
      <c r="U1231" s="16" t="s">
        <v>39</v>
      </c>
      <c r="V1231" s="16" t="s">
        <v>40</v>
      </c>
      <c r="W1231" s="16" t="s">
        <v>170</v>
      </c>
      <c r="X1231" s="17">
        <v>1</v>
      </c>
      <c r="Y1231" s="84">
        <f t="shared" si="40"/>
        <v>73050</v>
      </c>
      <c r="Z1231" s="75">
        <f>IF(IFERROR(MATCH(E1231,CONV_CAISO_Gen_List!C:C,0),FALSE),1,0)</f>
        <v>1</v>
      </c>
      <c r="AA1231" s="86">
        <f t="shared" si="41"/>
        <v>10.59</v>
      </c>
    </row>
    <row r="1232" spans="2:27" x14ac:dyDescent="0.25">
      <c r="B1232" s="7">
        <v>1227</v>
      </c>
      <c r="C1232" s="7" t="s">
        <v>3078</v>
      </c>
      <c r="D1232" s="7" t="s">
        <v>3079</v>
      </c>
      <c r="E1232" s="7"/>
      <c r="F1232" s="7" t="s">
        <v>3032</v>
      </c>
      <c r="G1232" s="7" t="s">
        <v>1080</v>
      </c>
      <c r="H1232" s="7"/>
      <c r="I1232" s="7"/>
      <c r="J1232" s="7" t="s">
        <v>40</v>
      </c>
      <c r="K1232" s="7"/>
      <c r="L1232" s="7" t="s">
        <v>5</v>
      </c>
      <c r="M1232" s="13">
        <v>39995</v>
      </c>
      <c r="N1232" s="13">
        <v>44409</v>
      </c>
      <c r="O1232" s="7">
        <v>1</v>
      </c>
      <c r="P1232" s="14">
        <v>34</v>
      </c>
      <c r="Q1232" s="14">
        <v>276.77780000000001</v>
      </c>
      <c r="R1232" s="15">
        <v>0.9292835079237175</v>
      </c>
      <c r="S1232" s="7" t="s">
        <v>1083</v>
      </c>
      <c r="T1232" s="7" t="s">
        <v>2596</v>
      </c>
      <c r="U1232" s="16" t="s">
        <v>1084</v>
      </c>
      <c r="V1232" s="16" t="s">
        <v>40</v>
      </c>
      <c r="W1232" s="16" t="s">
        <v>170</v>
      </c>
      <c r="X1232" s="17">
        <v>1</v>
      </c>
      <c r="Y1232" s="84">
        <f t="shared" si="40"/>
        <v>73050</v>
      </c>
      <c r="Z1232" s="75">
        <f>IF(IFERROR(MATCH(E1232,CONV_CAISO_Gen_List!C:C,0),FALSE),1,0)</f>
        <v>0</v>
      </c>
      <c r="AA1232" s="86">
        <f t="shared" si="41"/>
        <v>276.77780000000001</v>
      </c>
    </row>
    <row r="1233" spans="2:27" x14ac:dyDescent="0.25">
      <c r="B1233" s="7">
        <v>1228</v>
      </c>
      <c r="C1233" s="7" t="s">
        <v>3080</v>
      </c>
      <c r="D1233" s="7" t="s">
        <v>3081</v>
      </c>
      <c r="E1233" s="7"/>
      <c r="F1233" s="7" t="s">
        <v>3032</v>
      </c>
      <c r="G1233" s="7" t="s">
        <v>1080</v>
      </c>
      <c r="H1233" s="7"/>
      <c r="I1233" s="7"/>
      <c r="J1233" s="7" t="s">
        <v>40</v>
      </c>
      <c r="K1233" s="7"/>
      <c r="L1233" s="7" t="s">
        <v>5</v>
      </c>
      <c r="M1233" s="13">
        <v>39295</v>
      </c>
      <c r="N1233" s="13">
        <v>42947</v>
      </c>
      <c r="O1233" s="7">
        <v>1</v>
      </c>
      <c r="P1233" s="14">
        <v>14.999599999999999</v>
      </c>
      <c r="Q1233" s="14">
        <v>117.404</v>
      </c>
      <c r="R1233" s="15">
        <v>0.89350936725131547</v>
      </c>
      <c r="S1233" s="7" t="s">
        <v>3082</v>
      </c>
      <c r="T1233" s="7" t="s">
        <v>2596</v>
      </c>
      <c r="U1233" s="16" t="s">
        <v>1084</v>
      </c>
      <c r="V1233" s="16" t="s">
        <v>40</v>
      </c>
      <c r="W1233" s="16" t="s">
        <v>170</v>
      </c>
      <c r="X1233" s="17">
        <v>1</v>
      </c>
      <c r="Y1233" s="84">
        <f t="shared" si="40"/>
        <v>73050</v>
      </c>
      <c r="Z1233" s="75">
        <f>IF(IFERROR(MATCH(E1233,CONV_CAISO_Gen_List!C:C,0),FALSE),1,0)</f>
        <v>0</v>
      </c>
      <c r="AA1233" s="86">
        <f t="shared" si="41"/>
        <v>117.404</v>
      </c>
    </row>
    <row r="1234" spans="2:27" x14ac:dyDescent="0.25">
      <c r="B1234" s="7">
        <v>1229</v>
      </c>
      <c r="C1234" s="7" t="s">
        <v>3083</v>
      </c>
      <c r="D1234" s="7" t="s">
        <v>3084</v>
      </c>
      <c r="E1234" s="7"/>
      <c r="F1234" s="7" t="s">
        <v>3032</v>
      </c>
      <c r="G1234" s="7" t="s">
        <v>34</v>
      </c>
      <c r="H1234" s="7"/>
      <c r="I1234" s="7"/>
      <c r="J1234" s="7" t="s">
        <v>216</v>
      </c>
      <c r="K1234" s="7"/>
      <c r="L1234" s="7" t="s">
        <v>5</v>
      </c>
      <c r="M1234" s="13">
        <v>31199</v>
      </c>
      <c r="N1234" s="13">
        <v>73050</v>
      </c>
      <c r="O1234" s="7">
        <v>1</v>
      </c>
      <c r="P1234" s="14">
        <v>10</v>
      </c>
      <c r="Q1234" s="14">
        <v>19.464091818181821</v>
      </c>
      <c r="R1234" s="15">
        <v>0.22219282897467835</v>
      </c>
      <c r="S1234" s="7" t="s">
        <v>2596</v>
      </c>
      <c r="T1234" s="7" t="s">
        <v>2596</v>
      </c>
      <c r="U1234" s="16" t="s">
        <v>2596</v>
      </c>
      <c r="V1234" s="16" t="s">
        <v>218</v>
      </c>
      <c r="W1234" s="16" t="s">
        <v>170</v>
      </c>
      <c r="X1234" s="17">
        <v>1</v>
      </c>
      <c r="Y1234" s="84">
        <f t="shared" si="40"/>
        <v>73050</v>
      </c>
      <c r="Z1234" s="75">
        <f>IF(IFERROR(MATCH(E1234,CONV_CAISO_Gen_List!C:C,0),FALSE),1,0)</f>
        <v>0</v>
      </c>
      <c r="AA1234" s="86">
        <f t="shared" si="41"/>
        <v>19.464091818181821</v>
      </c>
    </row>
    <row r="1235" spans="2:27" x14ac:dyDescent="0.25">
      <c r="B1235" s="7">
        <v>1230</v>
      </c>
      <c r="C1235" s="7" t="s">
        <v>3085</v>
      </c>
      <c r="D1235" s="7" t="s">
        <v>3086</v>
      </c>
      <c r="E1235" s="7"/>
      <c r="F1235" s="7" t="s">
        <v>3032</v>
      </c>
      <c r="G1235" s="7" t="s">
        <v>839</v>
      </c>
      <c r="H1235" s="7"/>
      <c r="I1235" s="7"/>
      <c r="J1235" s="7" t="s">
        <v>196</v>
      </c>
      <c r="K1235" s="7"/>
      <c r="L1235" s="7" t="s">
        <v>5</v>
      </c>
      <c r="M1235" s="13">
        <v>41636</v>
      </c>
      <c r="N1235" s="13">
        <v>48944</v>
      </c>
      <c r="O1235" s="7">
        <v>1</v>
      </c>
      <c r="P1235" s="14">
        <v>48</v>
      </c>
      <c r="Q1235" s="14">
        <v>110.791</v>
      </c>
      <c r="R1235" s="15">
        <v>0.26348696727549464</v>
      </c>
      <c r="S1235" s="7" t="s">
        <v>2666</v>
      </c>
      <c r="T1235" s="7" t="s">
        <v>2596</v>
      </c>
      <c r="U1235" s="16" t="s">
        <v>1084</v>
      </c>
      <c r="V1235" s="16" t="s">
        <v>196</v>
      </c>
      <c r="W1235" s="16" t="s">
        <v>170</v>
      </c>
      <c r="X1235" s="17">
        <v>1</v>
      </c>
      <c r="Y1235" s="84">
        <f t="shared" si="40"/>
        <v>73050</v>
      </c>
      <c r="Z1235" s="75">
        <f>IF(IFERROR(MATCH(E1235,CONV_CAISO_Gen_List!C:C,0),FALSE),1,0)</f>
        <v>0</v>
      </c>
      <c r="AA1235" s="86">
        <f t="shared" si="41"/>
        <v>110.791</v>
      </c>
    </row>
    <row r="1236" spans="2:27" x14ac:dyDescent="0.25">
      <c r="B1236" s="7">
        <v>1231</v>
      </c>
      <c r="C1236" s="7" t="s">
        <v>3087</v>
      </c>
      <c r="D1236" s="7" t="s">
        <v>3088</v>
      </c>
      <c r="E1236" s="7" t="s">
        <v>3089</v>
      </c>
      <c r="F1236" s="7" t="s">
        <v>3032</v>
      </c>
      <c r="G1236" s="7" t="s">
        <v>34</v>
      </c>
      <c r="H1236" s="7"/>
      <c r="I1236" s="7"/>
      <c r="J1236" s="7" t="s">
        <v>37</v>
      </c>
      <c r="K1236" s="7" t="s">
        <v>2649</v>
      </c>
      <c r="L1236" s="7" t="s">
        <v>5</v>
      </c>
      <c r="M1236" s="13">
        <v>40026</v>
      </c>
      <c r="N1236" s="13">
        <v>44784</v>
      </c>
      <c r="O1236" s="7">
        <v>1</v>
      </c>
      <c r="P1236" s="14">
        <v>0</v>
      </c>
      <c r="Q1236" s="14">
        <v>6.6719999999999997</v>
      </c>
      <c r="R1236" s="15"/>
      <c r="S1236" s="7" t="s">
        <v>39</v>
      </c>
      <c r="T1236" s="7" t="s">
        <v>2596</v>
      </c>
      <c r="U1236" s="16" t="s">
        <v>39</v>
      </c>
      <c r="V1236" s="16" t="s">
        <v>1059</v>
      </c>
      <c r="W1236" s="16" t="s">
        <v>170</v>
      </c>
      <c r="X1236" s="17">
        <v>1</v>
      </c>
      <c r="Y1236" s="84">
        <f t="shared" si="40"/>
        <v>73050</v>
      </c>
      <c r="Z1236" s="75">
        <f>IF(IFERROR(MATCH(E1236,CONV_CAISO_Gen_List!C:C,0),FALSE),1,0)</f>
        <v>1</v>
      </c>
      <c r="AA1236" s="86">
        <f t="shared" si="41"/>
        <v>6.6719999999999997</v>
      </c>
    </row>
    <row r="1237" spans="2:27" x14ac:dyDescent="0.25">
      <c r="B1237" s="7">
        <v>1232</v>
      </c>
      <c r="C1237" s="7" t="s">
        <v>3090</v>
      </c>
      <c r="D1237" s="7" t="s">
        <v>3091</v>
      </c>
      <c r="E1237" s="7"/>
      <c r="F1237" s="7" t="s">
        <v>3032</v>
      </c>
      <c r="G1237" s="7" t="s">
        <v>34</v>
      </c>
      <c r="H1237" s="7"/>
      <c r="I1237" s="7"/>
      <c r="J1237" s="7" t="s">
        <v>619</v>
      </c>
      <c r="K1237" s="7"/>
      <c r="L1237" s="7" t="s">
        <v>5</v>
      </c>
      <c r="M1237" s="13">
        <v>40907</v>
      </c>
      <c r="N1237" s="13">
        <v>48214</v>
      </c>
      <c r="O1237" s="7">
        <v>1</v>
      </c>
      <c r="P1237" s="14">
        <v>1</v>
      </c>
      <c r="Q1237" s="14">
        <v>2.0613333333333332</v>
      </c>
      <c r="R1237" s="15">
        <v>0.23531202435312024</v>
      </c>
      <c r="S1237" s="7" t="s">
        <v>2596</v>
      </c>
      <c r="T1237" s="7" t="s">
        <v>2596</v>
      </c>
      <c r="U1237" s="16" t="s">
        <v>2596</v>
      </c>
      <c r="V1237" s="16" t="s">
        <v>621</v>
      </c>
      <c r="W1237" s="16" t="s">
        <v>170</v>
      </c>
      <c r="X1237" s="17">
        <v>1</v>
      </c>
      <c r="Y1237" s="84">
        <f t="shared" si="40"/>
        <v>73050</v>
      </c>
      <c r="Z1237" s="75">
        <f>IF(IFERROR(MATCH(E1237,CONV_CAISO_Gen_List!C:C,0),FALSE),1,0)</f>
        <v>0</v>
      </c>
      <c r="AA1237" s="86">
        <f t="shared" si="41"/>
        <v>2.0613333333333332</v>
      </c>
    </row>
    <row r="1238" spans="2:27" x14ac:dyDescent="0.25">
      <c r="B1238" s="7">
        <v>1233</v>
      </c>
      <c r="C1238" s="7" t="s">
        <v>3092</v>
      </c>
      <c r="D1238" s="7" t="s">
        <v>3093</v>
      </c>
      <c r="E1238" s="7"/>
      <c r="F1238" s="7" t="s">
        <v>3032</v>
      </c>
      <c r="G1238" s="7" t="s">
        <v>34</v>
      </c>
      <c r="H1238" s="7"/>
      <c r="I1238" s="7"/>
      <c r="J1238" s="7" t="s">
        <v>619</v>
      </c>
      <c r="K1238" s="7"/>
      <c r="L1238" s="7" t="s">
        <v>5</v>
      </c>
      <c r="M1238" s="13">
        <v>40905</v>
      </c>
      <c r="N1238" s="13">
        <v>48214</v>
      </c>
      <c r="O1238" s="7">
        <v>1</v>
      </c>
      <c r="P1238" s="14">
        <v>18</v>
      </c>
      <c r="Q1238" s="14">
        <v>36.486696666666667</v>
      </c>
      <c r="R1238" s="15">
        <v>0.23139711229494334</v>
      </c>
      <c r="S1238" s="7" t="s">
        <v>2596</v>
      </c>
      <c r="T1238" s="7" t="s">
        <v>2596</v>
      </c>
      <c r="U1238" s="16" t="s">
        <v>2596</v>
      </c>
      <c r="V1238" s="16" t="s">
        <v>621</v>
      </c>
      <c r="W1238" s="16" t="s">
        <v>170</v>
      </c>
      <c r="X1238" s="17">
        <v>1</v>
      </c>
      <c r="Y1238" s="84">
        <f t="shared" si="40"/>
        <v>73050</v>
      </c>
      <c r="Z1238" s="75">
        <f>IF(IFERROR(MATCH(E1238,CONV_CAISO_Gen_List!C:C,0),FALSE),1,0)</f>
        <v>0</v>
      </c>
      <c r="AA1238" s="86">
        <f t="shared" si="41"/>
        <v>36.486696666666667</v>
      </c>
    </row>
    <row r="1239" spans="2:27" x14ac:dyDescent="0.25">
      <c r="B1239" s="7">
        <v>1234</v>
      </c>
      <c r="C1239" s="7" t="s">
        <v>3094</v>
      </c>
      <c r="D1239" s="7" t="s">
        <v>3095</v>
      </c>
      <c r="E1239" s="7"/>
      <c r="F1239" s="7" t="s">
        <v>3032</v>
      </c>
      <c r="G1239" s="7" t="s">
        <v>34</v>
      </c>
      <c r="H1239" s="7"/>
      <c r="I1239" s="7"/>
      <c r="J1239" s="7" t="s">
        <v>619</v>
      </c>
      <c r="K1239" s="7"/>
      <c r="L1239" s="7" t="s">
        <v>5</v>
      </c>
      <c r="M1239" s="13">
        <v>40866</v>
      </c>
      <c r="N1239" s="13">
        <v>48183</v>
      </c>
      <c r="O1239" s="7">
        <v>1</v>
      </c>
      <c r="P1239" s="14">
        <v>3</v>
      </c>
      <c r="Q1239" s="14">
        <v>5.950333333333333</v>
      </c>
      <c r="R1239" s="15">
        <v>0.22642059868087264</v>
      </c>
      <c r="S1239" s="7" t="s">
        <v>2596</v>
      </c>
      <c r="T1239" s="7" t="s">
        <v>2596</v>
      </c>
      <c r="U1239" s="16" t="s">
        <v>2596</v>
      </c>
      <c r="V1239" s="16" t="s">
        <v>621</v>
      </c>
      <c r="W1239" s="16" t="s">
        <v>170</v>
      </c>
      <c r="X1239" s="17">
        <v>1</v>
      </c>
      <c r="Y1239" s="84">
        <f t="shared" si="40"/>
        <v>73050</v>
      </c>
      <c r="Z1239" s="75">
        <f>IF(IFERROR(MATCH(E1239,CONV_CAISO_Gen_List!C:C,0),FALSE),1,0)</f>
        <v>0</v>
      </c>
      <c r="AA1239" s="86">
        <f t="shared" si="41"/>
        <v>5.950333333333333</v>
      </c>
    </row>
    <row r="1240" spans="2:27" x14ac:dyDescent="0.25">
      <c r="B1240" s="7">
        <v>1235</v>
      </c>
      <c r="C1240" s="7" t="s">
        <v>3096</v>
      </c>
      <c r="D1240" s="7" t="s">
        <v>3097</v>
      </c>
      <c r="E1240" s="7"/>
      <c r="F1240" s="7" t="s">
        <v>3032</v>
      </c>
      <c r="G1240" s="7" t="s">
        <v>34</v>
      </c>
      <c r="H1240" s="7"/>
      <c r="I1240" s="7"/>
      <c r="J1240" s="7" t="s">
        <v>619</v>
      </c>
      <c r="K1240" s="7"/>
      <c r="L1240" s="7" t="s">
        <v>5</v>
      </c>
      <c r="M1240" s="13">
        <v>40897</v>
      </c>
      <c r="N1240" s="13">
        <v>48214</v>
      </c>
      <c r="O1240" s="7">
        <v>1</v>
      </c>
      <c r="P1240" s="14">
        <v>3</v>
      </c>
      <c r="Q1240" s="14">
        <v>6.0339999999999998</v>
      </c>
      <c r="R1240" s="15">
        <v>0.2296042617960426</v>
      </c>
      <c r="S1240" s="7" t="s">
        <v>2596</v>
      </c>
      <c r="T1240" s="7" t="s">
        <v>2596</v>
      </c>
      <c r="U1240" s="16" t="s">
        <v>2596</v>
      </c>
      <c r="V1240" s="16" t="s">
        <v>621</v>
      </c>
      <c r="W1240" s="16" t="s">
        <v>170</v>
      </c>
      <c r="X1240" s="17">
        <v>1</v>
      </c>
      <c r="Y1240" s="84">
        <f t="shared" si="40"/>
        <v>73050</v>
      </c>
      <c r="Z1240" s="75">
        <f>IF(IFERROR(MATCH(E1240,CONV_CAISO_Gen_List!C:C,0),FALSE),1,0)</f>
        <v>0</v>
      </c>
      <c r="AA1240" s="86">
        <f t="shared" si="41"/>
        <v>6.0339999999999998</v>
      </c>
    </row>
    <row r="1241" spans="2:27" x14ac:dyDescent="0.25">
      <c r="B1241" s="7">
        <v>1236</v>
      </c>
      <c r="C1241" s="7" t="s">
        <v>3098</v>
      </c>
      <c r="D1241" s="7" t="s">
        <v>3099</v>
      </c>
      <c r="E1241" s="7"/>
      <c r="F1241" s="7" t="s">
        <v>3032</v>
      </c>
      <c r="G1241" s="7" t="s">
        <v>34</v>
      </c>
      <c r="H1241" s="7"/>
      <c r="I1241" s="7"/>
      <c r="J1241" s="7" t="s">
        <v>619</v>
      </c>
      <c r="K1241" s="7"/>
      <c r="L1241" s="7" t="s">
        <v>5</v>
      </c>
      <c r="M1241" s="18">
        <v>40151</v>
      </c>
      <c r="N1241" s="13">
        <v>73050</v>
      </c>
      <c r="O1241" s="7">
        <v>1</v>
      </c>
      <c r="P1241" s="14">
        <v>3.6</v>
      </c>
      <c r="Q1241" s="14">
        <v>6.6922499999999996</v>
      </c>
      <c r="R1241" s="15">
        <v>0.21220985540334852</v>
      </c>
      <c r="S1241" s="7" t="s">
        <v>2596</v>
      </c>
      <c r="T1241" s="7" t="s">
        <v>2596</v>
      </c>
      <c r="U1241" s="16" t="s">
        <v>2596</v>
      </c>
      <c r="V1241" s="16" t="s">
        <v>621</v>
      </c>
      <c r="W1241" s="16" t="s">
        <v>170</v>
      </c>
      <c r="X1241" s="17">
        <v>1</v>
      </c>
      <c r="Y1241" s="84">
        <f t="shared" si="40"/>
        <v>73050</v>
      </c>
      <c r="Z1241" s="75">
        <f>IF(IFERROR(MATCH(E1241,CONV_CAISO_Gen_List!C:C,0),FALSE),1,0)</f>
        <v>0</v>
      </c>
      <c r="AA1241" s="86">
        <f t="shared" si="41"/>
        <v>6.6922499999999996</v>
      </c>
    </row>
    <row r="1242" spans="2:27" x14ac:dyDescent="0.25">
      <c r="B1242" s="7">
        <v>1237</v>
      </c>
      <c r="C1242" s="7" t="s">
        <v>3100</v>
      </c>
      <c r="D1242" s="7" t="s">
        <v>3101</v>
      </c>
      <c r="E1242" s="7"/>
      <c r="F1242" s="7" t="s">
        <v>3032</v>
      </c>
      <c r="G1242" s="7" t="s">
        <v>34</v>
      </c>
      <c r="H1242" s="7"/>
      <c r="I1242" s="7"/>
      <c r="J1242" s="7" t="s">
        <v>619</v>
      </c>
      <c r="K1242" s="7"/>
      <c r="L1242" s="7" t="s">
        <v>5</v>
      </c>
      <c r="M1242" s="18" t="s">
        <v>3102</v>
      </c>
      <c r="N1242" s="13">
        <v>73050</v>
      </c>
      <c r="O1242" s="7">
        <v>1</v>
      </c>
      <c r="P1242" s="14">
        <v>2.4</v>
      </c>
      <c r="Q1242" s="14">
        <v>4.4577499999999999</v>
      </c>
      <c r="R1242" s="15">
        <v>0.21203148782343989</v>
      </c>
      <c r="S1242" s="7" t="s">
        <v>2596</v>
      </c>
      <c r="T1242" s="7" t="s">
        <v>2596</v>
      </c>
      <c r="U1242" s="16" t="s">
        <v>2596</v>
      </c>
      <c r="V1242" s="16" t="s">
        <v>621</v>
      </c>
      <c r="W1242" s="16" t="s">
        <v>170</v>
      </c>
      <c r="X1242" s="17">
        <v>1</v>
      </c>
      <c r="Y1242" s="84">
        <f t="shared" si="40"/>
        <v>73050</v>
      </c>
      <c r="Z1242" s="75">
        <f>IF(IFERROR(MATCH(E1242,CONV_CAISO_Gen_List!C:C,0),FALSE),1,0)</f>
        <v>0</v>
      </c>
      <c r="AA1242" s="86">
        <f t="shared" si="41"/>
        <v>4.4577499999999999</v>
      </c>
    </row>
    <row r="1243" spans="2:27" x14ac:dyDescent="0.25">
      <c r="B1243" s="7">
        <v>1238</v>
      </c>
      <c r="C1243" s="7" t="s">
        <v>3103</v>
      </c>
      <c r="D1243" s="7" t="s">
        <v>3104</v>
      </c>
      <c r="E1243" s="7"/>
      <c r="F1243" s="7" t="s">
        <v>3032</v>
      </c>
      <c r="G1243" s="7" t="s">
        <v>34</v>
      </c>
      <c r="H1243" s="7"/>
      <c r="I1243" s="7"/>
      <c r="J1243" s="7" t="s">
        <v>619</v>
      </c>
      <c r="K1243" s="7"/>
      <c r="L1243" s="7" t="s">
        <v>5</v>
      </c>
      <c r="M1243" s="13">
        <v>41115</v>
      </c>
      <c r="N1243" s="13">
        <v>73050</v>
      </c>
      <c r="O1243" s="7">
        <v>1</v>
      </c>
      <c r="P1243" s="14">
        <v>1.9</v>
      </c>
      <c r="Q1243" s="14">
        <v>3.7249279999999998</v>
      </c>
      <c r="R1243" s="15">
        <v>0.22380004806536891</v>
      </c>
      <c r="S1243" s="7" t="s">
        <v>2596</v>
      </c>
      <c r="T1243" s="7" t="s">
        <v>2596</v>
      </c>
      <c r="U1243" s="16" t="s">
        <v>2596</v>
      </c>
      <c r="V1243" s="16" t="s">
        <v>621</v>
      </c>
      <c r="W1243" s="16" t="s">
        <v>170</v>
      </c>
      <c r="X1243" s="17">
        <v>1</v>
      </c>
      <c r="Y1243" s="84">
        <f t="shared" si="40"/>
        <v>73050</v>
      </c>
      <c r="Z1243" s="75">
        <f>IF(IFERROR(MATCH(E1243,CONV_CAISO_Gen_List!C:C,0),FALSE),1,0)</f>
        <v>0</v>
      </c>
      <c r="AA1243" s="86">
        <f t="shared" si="41"/>
        <v>3.7249279999999998</v>
      </c>
    </row>
    <row r="1244" spans="2:27" x14ac:dyDescent="0.25">
      <c r="B1244" s="7">
        <v>1239</v>
      </c>
      <c r="C1244" s="7" t="s">
        <v>3105</v>
      </c>
      <c r="D1244" s="7" t="s">
        <v>3106</v>
      </c>
      <c r="E1244" s="7"/>
      <c r="F1244" s="7" t="s">
        <v>3032</v>
      </c>
      <c r="G1244" s="7" t="s">
        <v>34</v>
      </c>
      <c r="H1244" s="7"/>
      <c r="I1244" s="7"/>
      <c r="J1244" s="7" t="s">
        <v>619</v>
      </c>
      <c r="K1244" s="7"/>
      <c r="L1244" s="7" t="s">
        <v>5</v>
      </c>
      <c r="M1244" s="13">
        <v>40365</v>
      </c>
      <c r="N1244" s="13">
        <v>73050</v>
      </c>
      <c r="O1244" s="7">
        <v>1</v>
      </c>
      <c r="P1244" s="14">
        <v>1</v>
      </c>
      <c r="Q1244" s="14">
        <v>1.651</v>
      </c>
      <c r="R1244" s="15">
        <v>0.1884703196347032</v>
      </c>
      <c r="S1244" s="7" t="s">
        <v>2596</v>
      </c>
      <c r="T1244" s="7" t="s">
        <v>2596</v>
      </c>
      <c r="U1244" s="16" t="s">
        <v>2596</v>
      </c>
      <c r="V1244" s="16" t="s">
        <v>621</v>
      </c>
      <c r="W1244" s="16" t="s">
        <v>170</v>
      </c>
      <c r="X1244" s="17">
        <v>1</v>
      </c>
      <c r="Y1244" s="84">
        <f t="shared" si="40"/>
        <v>73050</v>
      </c>
      <c r="Z1244" s="75">
        <f>IF(IFERROR(MATCH(E1244,CONV_CAISO_Gen_List!C:C,0),FALSE),1,0)</f>
        <v>0</v>
      </c>
      <c r="AA1244" s="86">
        <f t="shared" si="41"/>
        <v>1.651</v>
      </c>
    </row>
    <row r="1245" spans="2:27" x14ac:dyDescent="0.25">
      <c r="B1245" s="7">
        <v>1240</v>
      </c>
      <c r="C1245" s="7" t="s">
        <v>3107</v>
      </c>
      <c r="D1245" s="7" t="s">
        <v>3108</v>
      </c>
      <c r="E1245" s="7"/>
      <c r="F1245" s="7" t="s">
        <v>3032</v>
      </c>
      <c r="G1245" s="7" t="s">
        <v>34</v>
      </c>
      <c r="H1245" s="7"/>
      <c r="I1245" s="7"/>
      <c r="J1245" s="7" t="s">
        <v>619</v>
      </c>
      <c r="K1245" s="7"/>
      <c r="L1245" s="7" t="s">
        <v>5</v>
      </c>
      <c r="M1245" s="13">
        <v>40374</v>
      </c>
      <c r="N1245" s="13">
        <v>73050</v>
      </c>
      <c r="O1245" s="7">
        <v>1</v>
      </c>
      <c r="P1245" s="14">
        <v>1.8940000000000001</v>
      </c>
      <c r="Q1245" s="14">
        <v>4.5626460000000009</v>
      </c>
      <c r="R1245" s="15">
        <v>0.27500000000000002</v>
      </c>
      <c r="S1245" s="7" t="s">
        <v>2596</v>
      </c>
      <c r="T1245" s="7" t="s">
        <v>2596</v>
      </c>
      <c r="U1245" s="16" t="s">
        <v>2596</v>
      </c>
      <c r="V1245" s="16" t="s">
        <v>621</v>
      </c>
      <c r="W1245" s="16" t="s">
        <v>170</v>
      </c>
      <c r="X1245" s="17">
        <v>1</v>
      </c>
      <c r="Y1245" s="84">
        <f t="shared" si="40"/>
        <v>73050</v>
      </c>
      <c r="Z1245" s="75">
        <f>IF(IFERROR(MATCH(E1245,CONV_CAISO_Gen_List!C:C,0),FALSE),1,0)</f>
        <v>0</v>
      </c>
      <c r="AA1245" s="86">
        <f t="shared" si="41"/>
        <v>4.5626460000000009</v>
      </c>
    </row>
    <row r="1246" spans="2:27" x14ac:dyDescent="0.25">
      <c r="B1246" s="7">
        <v>1241</v>
      </c>
      <c r="C1246" s="7" t="s">
        <v>3109</v>
      </c>
      <c r="D1246" s="7" t="s">
        <v>3110</v>
      </c>
      <c r="E1246" s="7"/>
      <c r="F1246" s="7" t="s">
        <v>3032</v>
      </c>
      <c r="G1246" s="7" t="s">
        <v>34</v>
      </c>
      <c r="H1246" s="7"/>
      <c r="I1246" s="7"/>
      <c r="J1246" s="7" t="s">
        <v>619</v>
      </c>
      <c r="K1246" s="7"/>
      <c r="L1246" s="7" t="s">
        <v>5</v>
      </c>
      <c r="M1246" s="13">
        <v>40541</v>
      </c>
      <c r="N1246" s="13">
        <v>73050</v>
      </c>
      <c r="O1246" s="7">
        <v>1</v>
      </c>
      <c r="P1246" s="14">
        <v>2.5</v>
      </c>
      <c r="Q1246" s="14">
        <v>4.0060000000000002</v>
      </c>
      <c r="R1246" s="15">
        <v>0.18292237442922377</v>
      </c>
      <c r="S1246" s="7" t="s">
        <v>2596</v>
      </c>
      <c r="T1246" s="7" t="s">
        <v>2596</v>
      </c>
      <c r="U1246" s="16" t="s">
        <v>2596</v>
      </c>
      <c r="V1246" s="16" t="s">
        <v>621</v>
      </c>
      <c r="W1246" s="16" t="s">
        <v>170</v>
      </c>
      <c r="X1246" s="17">
        <v>1</v>
      </c>
      <c r="Y1246" s="84">
        <f t="shared" si="40"/>
        <v>73050</v>
      </c>
      <c r="Z1246" s="75">
        <f>IF(IFERROR(MATCH(E1246,CONV_CAISO_Gen_List!C:C,0),FALSE),1,0)</f>
        <v>0</v>
      </c>
      <c r="AA1246" s="86">
        <f t="shared" si="41"/>
        <v>4.0060000000000002</v>
      </c>
    </row>
    <row r="1247" spans="2:27" x14ac:dyDescent="0.25">
      <c r="B1247" s="7">
        <v>1242</v>
      </c>
      <c r="C1247" s="7" t="s">
        <v>3111</v>
      </c>
      <c r="D1247" s="7" t="s">
        <v>3112</v>
      </c>
      <c r="E1247" s="7"/>
      <c r="F1247" s="7" t="s">
        <v>3032</v>
      </c>
      <c r="G1247" s="7" t="s">
        <v>34</v>
      </c>
      <c r="H1247" s="7"/>
      <c r="I1247" s="7"/>
      <c r="J1247" s="7" t="s">
        <v>619</v>
      </c>
      <c r="K1247" s="7"/>
      <c r="L1247" s="7" t="s">
        <v>5</v>
      </c>
      <c r="M1247" s="13">
        <v>41596</v>
      </c>
      <c r="N1247" s="13">
        <v>48901</v>
      </c>
      <c r="O1247" s="7">
        <v>1</v>
      </c>
      <c r="P1247" s="14">
        <v>1.5</v>
      </c>
      <c r="Q1247" s="14">
        <v>0.85199999999999998</v>
      </c>
      <c r="R1247" s="15">
        <v>6.4840182648401828E-2</v>
      </c>
      <c r="S1247" s="7" t="s">
        <v>2596</v>
      </c>
      <c r="T1247" s="7" t="s">
        <v>2596</v>
      </c>
      <c r="U1247" s="16" t="s">
        <v>2596</v>
      </c>
      <c r="V1247" s="16" t="s">
        <v>621</v>
      </c>
      <c r="W1247" s="16" t="s">
        <v>170</v>
      </c>
      <c r="X1247" s="17">
        <v>1</v>
      </c>
      <c r="Y1247" s="84">
        <f t="shared" si="40"/>
        <v>73050</v>
      </c>
      <c r="Z1247" s="75">
        <f>IF(IFERROR(MATCH(E1247,CONV_CAISO_Gen_List!C:C,0),FALSE),1,0)</f>
        <v>0</v>
      </c>
      <c r="AA1247" s="86">
        <f t="shared" si="41"/>
        <v>0.85199999999999998</v>
      </c>
    </row>
    <row r="1248" spans="2:27" x14ac:dyDescent="0.25">
      <c r="B1248" s="7">
        <v>1243</v>
      </c>
      <c r="C1248" s="7" t="s">
        <v>3113</v>
      </c>
      <c r="D1248" s="7" t="s">
        <v>3114</v>
      </c>
      <c r="E1248" s="7"/>
      <c r="F1248" s="7" t="s">
        <v>3032</v>
      </c>
      <c r="G1248" s="7" t="s">
        <v>34</v>
      </c>
      <c r="H1248" s="7"/>
      <c r="I1248" s="7"/>
      <c r="J1248" s="7" t="s">
        <v>619</v>
      </c>
      <c r="K1248" s="7"/>
      <c r="L1248" s="7" t="s">
        <v>5</v>
      </c>
      <c r="M1248" s="18" t="s">
        <v>3115</v>
      </c>
      <c r="N1248" s="13">
        <v>73050</v>
      </c>
      <c r="O1248" s="7">
        <v>1</v>
      </c>
      <c r="P1248" s="14">
        <v>1</v>
      </c>
      <c r="Q1248" s="14">
        <v>1.6519999999999999</v>
      </c>
      <c r="R1248" s="15">
        <v>0.18858447488584473</v>
      </c>
      <c r="S1248" s="7" t="s">
        <v>2596</v>
      </c>
      <c r="T1248" s="7" t="s">
        <v>2596</v>
      </c>
      <c r="U1248" s="16" t="s">
        <v>2596</v>
      </c>
      <c r="V1248" s="16" t="s">
        <v>621</v>
      </c>
      <c r="W1248" s="16" t="s">
        <v>170</v>
      </c>
      <c r="X1248" s="17">
        <v>1</v>
      </c>
      <c r="Y1248" s="84">
        <f t="shared" si="40"/>
        <v>73050</v>
      </c>
      <c r="Z1248" s="75">
        <f>IF(IFERROR(MATCH(E1248,CONV_CAISO_Gen_List!C:C,0),FALSE),1,0)</f>
        <v>0</v>
      </c>
      <c r="AA1248" s="86">
        <f t="shared" si="41"/>
        <v>1.6519999999999999</v>
      </c>
    </row>
    <row r="1249" spans="2:27" x14ac:dyDescent="0.25">
      <c r="B1249" s="7">
        <v>1244</v>
      </c>
      <c r="C1249" s="7" t="s">
        <v>3116</v>
      </c>
      <c r="D1249" s="7" t="s">
        <v>3117</v>
      </c>
      <c r="E1249" s="7" t="s">
        <v>1170</v>
      </c>
      <c r="F1249" s="7" t="s">
        <v>3032</v>
      </c>
      <c r="G1249" s="7" t="s">
        <v>34</v>
      </c>
      <c r="H1249" s="7"/>
      <c r="I1249" s="7"/>
      <c r="J1249" s="7" t="s">
        <v>196</v>
      </c>
      <c r="K1249" s="7"/>
      <c r="L1249" s="7" t="s">
        <v>5</v>
      </c>
      <c r="M1249" s="13">
        <v>42917</v>
      </c>
      <c r="N1249" s="13">
        <v>51135</v>
      </c>
      <c r="O1249" s="7">
        <v>1</v>
      </c>
      <c r="P1249" s="14">
        <v>53.97</v>
      </c>
      <c r="Q1249" s="14">
        <v>352.96633500000002</v>
      </c>
      <c r="R1249" s="15">
        <v>0.74658070439945079</v>
      </c>
      <c r="S1249" s="7" t="s">
        <v>39</v>
      </c>
      <c r="T1249" s="7" t="s">
        <v>2596</v>
      </c>
      <c r="U1249" s="16" t="s">
        <v>39</v>
      </c>
      <c r="V1249" s="16" t="s">
        <v>196</v>
      </c>
      <c r="W1249" s="16" t="s">
        <v>170</v>
      </c>
      <c r="X1249" s="17">
        <v>1</v>
      </c>
      <c r="Y1249" s="84">
        <f t="shared" si="40"/>
        <v>73050</v>
      </c>
      <c r="Z1249" s="75">
        <f>IF(IFERROR(MATCH(E1249,CONV_CAISO_Gen_List!C:C,0),FALSE),1,0)</f>
        <v>0</v>
      </c>
      <c r="AA1249" s="86">
        <f t="shared" si="41"/>
        <v>352.96633500000002</v>
      </c>
    </row>
    <row r="1250" spans="2:27" x14ac:dyDescent="0.25">
      <c r="B1250" s="7">
        <v>1245</v>
      </c>
      <c r="C1250" s="7" t="s">
        <v>3116</v>
      </c>
      <c r="D1250" s="7" t="s">
        <v>3118</v>
      </c>
      <c r="E1250" s="7" t="s">
        <v>1170</v>
      </c>
      <c r="F1250" s="7" t="s">
        <v>3032</v>
      </c>
      <c r="G1250" s="7" t="s">
        <v>34</v>
      </c>
      <c r="H1250" s="7"/>
      <c r="I1250" s="7"/>
      <c r="J1250" s="7" t="s">
        <v>196</v>
      </c>
      <c r="K1250" s="7"/>
      <c r="L1250" s="7" t="s">
        <v>5</v>
      </c>
      <c r="M1250" s="13">
        <v>42917</v>
      </c>
      <c r="N1250" s="13">
        <v>51135</v>
      </c>
      <c r="O1250" s="7">
        <v>1</v>
      </c>
      <c r="P1250" s="14">
        <v>35.799999999999997</v>
      </c>
      <c r="Q1250" s="14">
        <v>335.42016666666672</v>
      </c>
      <c r="R1250" s="15">
        <v>1.0695523285970598</v>
      </c>
      <c r="S1250" s="7" t="s">
        <v>39</v>
      </c>
      <c r="T1250" s="7" t="s">
        <v>2596</v>
      </c>
      <c r="U1250" s="16" t="s">
        <v>39</v>
      </c>
      <c r="V1250" s="16" t="s">
        <v>196</v>
      </c>
      <c r="W1250" s="16" t="s">
        <v>170</v>
      </c>
      <c r="X1250" s="17">
        <v>1</v>
      </c>
      <c r="Y1250" s="84">
        <f t="shared" si="40"/>
        <v>73050</v>
      </c>
      <c r="Z1250" s="75">
        <f>IF(IFERROR(MATCH(E1250,CONV_CAISO_Gen_List!C:C,0),FALSE),1,0)</f>
        <v>0</v>
      </c>
      <c r="AA1250" s="86">
        <f t="shared" si="41"/>
        <v>335.42016666666672</v>
      </c>
    </row>
    <row r="1251" spans="2:27" x14ac:dyDescent="0.25">
      <c r="B1251" s="7">
        <v>1246</v>
      </c>
      <c r="C1251" s="7" t="s">
        <v>3116</v>
      </c>
      <c r="D1251" s="7" t="s">
        <v>3119</v>
      </c>
      <c r="E1251" s="7" t="s">
        <v>1170</v>
      </c>
      <c r="F1251" s="7" t="s">
        <v>3032</v>
      </c>
      <c r="G1251" s="7" t="s">
        <v>34</v>
      </c>
      <c r="H1251" s="7"/>
      <c r="I1251" s="7"/>
      <c r="J1251" s="7" t="s">
        <v>196</v>
      </c>
      <c r="K1251" s="7"/>
      <c r="L1251" s="7" t="s">
        <v>5</v>
      </c>
      <c r="M1251" s="13">
        <v>42917</v>
      </c>
      <c r="N1251" s="13">
        <v>51135</v>
      </c>
      <c r="O1251" s="7">
        <v>1</v>
      </c>
      <c r="P1251" s="14">
        <v>35.799999999999997</v>
      </c>
      <c r="Q1251" s="14">
        <v>332.30283333333335</v>
      </c>
      <c r="R1251" s="15">
        <v>1.0596121059836912</v>
      </c>
      <c r="S1251" s="7" t="s">
        <v>39</v>
      </c>
      <c r="T1251" s="7" t="s">
        <v>2596</v>
      </c>
      <c r="U1251" s="16" t="s">
        <v>39</v>
      </c>
      <c r="V1251" s="16" t="s">
        <v>196</v>
      </c>
      <c r="W1251" s="16" t="s">
        <v>170</v>
      </c>
      <c r="X1251" s="17">
        <v>1</v>
      </c>
      <c r="Y1251" s="84">
        <f t="shared" si="40"/>
        <v>73050</v>
      </c>
      <c r="Z1251" s="75">
        <f>IF(IFERROR(MATCH(E1251,CONV_CAISO_Gen_List!C:C,0),FALSE),1,0)</f>
        <v>0</v>
      </c>
      <c r="AA1251" s="86">
        <f t="shared" si="41"/>
        <v>332.30283333333335</v>
      </c>
    </row>
    <row r="1252" spans="2:27" x14ac:dyDescent="0.25">
      <c r="B1252" s="7">
        <v>1247</v>
      </c>
      <c r="C1252" s="7" t="s">
        <v>3116</v>
      </c>
      <c r="D1252" s="7" t="s">
        <v>3006</v>
      </c>
      <c r="E1252" s="7" t="s">
        <v>1170</v>
      </c>
      <c r="F1252" s="7" t="s">
        <v>3032</v>
      </c>
      <c r="G1252" s="7" t="s">
        <v>34</v>
      </c>
      <c r="H1252" s="7"/>
      <c r="I1252" s="7"/>
      <c r="J1252" s="7" t="s">
        <v>196</v>
      </c>
      <c r="K1252" s="7"/>
      <c r="L1252" s="7" t="s">
        <v>5</v>
      </c>
      <c r="M1252" s="13">
        <v>42917</v>
      </c>
      <c r="N1252" s="13">
        <v>51135</v>
      </c>
      <c r="O1252" s="7">
        <v>1</v>
      </c>
      <c r="P1252" s="14">
        <v>49.9</v>
      </c>
      <c r="Q1252" s="14">
        <v>324.01366833333333</v>
      </c>
      <c r="R1252" s="15">
        <v>0.74123971306387515</v>
      </c>
      <c r="S1252" s="7" t="s">
        <v>910</v>
      </c>
      <c r="T1252" s="7" t="s">
        <v>2596</v>
      </c>
      <c r="U1252" s="16" t="s">
        <v>910</v>
      </c>
      <c r="V1252" s="16" t="s">
        <v>196</v>
      </c>
      <c r="W1252" s="16" t="s">
        <v>170</v>
      </c>
      <c r="X1252" s="17">
        <v>1</v>
      </c>
      <c r="Y1252" s="84">
        <f t="shared" si="40"/>
        <v>73050</v>
      </c>
      <c r="Z1252" s="75">
        <f>IF(IFERROR(MATCH(E1252,CONV_CAISO_Gen_List!C:C,0),FALSE),1,0)</f>
        <v>0</v>
      </c>
      <c r="AA1252" s="86">
        <f t="shared" si="41"/>
        <v>324.01366833333333</v>
      </c>
    </row>
    <row r="1253" spans="2:27" x14ac:dyDescent="0.25">
      <c r="B1253" s="7">
        <v>1248</v>
      </c>
      <c r="C1253" s="7" t="s">
        <v>3116</v>
      </c>
      <c r="D1253" s="7" t="s">
        <v>3120</v>
      </c>
      <c r="E1253" s="7" t="s">
        <v>1170</v>
      </c>
      <c r="F1253" s="7" t="s">
        <v>3032</v>
      </c>
      <c r="G1253" s="7" t="s">
        <v>34</v>
      </c>
      <c r="H1253" s="7"/>
      <c r="I1253" s="7"/>
      <c r="J1253" s="7" t="s">
        <v>196</v>
      </c>
      <c r="K1253" s="7"/>
      <c r="L1253" s="7" t="s">
        <v>5</v>
      </c>
      <c r="M1253" s="13">
        <v>42917</v>
      </c>
      <c r="N1253" s="13">
        <v>51135</v>
      </c>
      <c r="O1253" s="7">
        <v>1</v>
      </c>
      <c r="P1253" s="14">
        <v>35.799999999999997</v>
      </c>
      <c r="Q1253" s="14">
        <v>316.12116666666662</v>
      </c>
      <c r="R1253" s="15">
        <v>1.0080137198880981</v>
      </c>
      <c r="S1253" s="7" t="s">
        <v>39</v>
      </c>
      <c r="T1253" s="7" t="s">
        <v>2596</v>
      </c>
      <c r="U1253" s="16" t="s">
        <v>39</v>
      </c>
      <c r="V1253" s="16" t="s">
        <v>196</v>
      </c>
      <c r="W1253" s="16" t="s">
        <v>170</v>
      </c>
      <c r="X1253" s="17">
        <v>1</v>
      </c>
      <c r="Y1253" s="84">
        <f t="shared" si="40"/>
        <v>73050</v>
      </c>
      <c r="Z1253" s="75">
        <f>IF(IFERROR(MATCH(E1253,CONV_CAISO_Gen_List!C:C,0),FALSE),1,0)</f>
        <v>0</v>
      </c>
      <c r="AA1253" s="86">
        <f t="shared" si="41"/>
        <v>316.12116666666662</v>
      </c>
    </row>
    <row r="1254" spans="2:27" x14ac:dyDescent="0.25">
      <c r="B1254" s="7">
        <v>1249</v>
      </c>
      <c r="C1254" s="7" t="s">
        <v>3116</v>
      </c>
      <c r="D1254" s="7" t="s">
        <v>3121</v>
      </c>
      <c r="E1254" s="7" t="s">
        <v>1170</v>
      </c>
      <c r="F1254" s="7" t="s">
        <v>3032</v>
      </c>
      <c r="G1254" s="7" t="s">
        <v>34</v>
      </c>
      <c r="H1254" s="7"/>
      <c r="I1254" s="7"/>
      <c r="J1254" s="7" t="s">
        <v>196</v>
      </c>
      <c r="K1254" s="7"/>
      <c r="L1254" s="7" t="s">
        <v>5</v>
      </c>
      <c r="M1254" s="13">
        <v>42917</v>
      </c>
      <c r="N1254" s="13">
        <v>51135</v>
      </c>
      <c r="O1254" s="7">
        <v>1</v>
      </c>
      <c r="P1254" s="14">
        <v>51</v>
      </c>
      <c r="Q1254" s="14">
        <v>313.66000166666669</v>
      </c>
      <c r="R1254" s="15">
        <v>0.7020771816336886</v>
      </c>
      <c r="S1254" s="7" t="s">
        <v>39</v>
      </c>
      <c r="T1254" s="7" t="s">
        <v>2596</v>
      </c>
      <c r="U1254" s="16" t="s">
        <v>39</v>
      </c>
      <c r="V1254" s="16" t="s">
        <v>196</v>
      </c>
      <c r="W1254" s="16" t="s">
        <v>170</v>
      </c>
      <c r="X1254" s="17">
        <v>1</v>
      </c>
      <c r="Y1254" s="84">
        <f t="shared" si="40"/>
        <v>73050</v>
      </c>
      <c r="Z1254" s="75">
        <f>IF(IFERROR(MATCH(E1254,CONV_CAISO_Gen_List!C:C,0),FALSE),1,0)</f>
        <v>0</v>
      </c>
      <c r="AA1254" s="86">
        <f t="shared" si="41"/>
        <v>313.66000166666669</v>
      </c>
    </row>
    <row r="1255" spans="2:27" x14ac:dyDescent="0.25">
      <c r="B1255" s="7">
        <v>1250</v>
      </c>
      <c r="C1255" s="7" t="s">
        <v>3116</v>
      </c>
      <c r="D1255" s="7" t="s">
        <v>3122</v>
      </c>
      <c r="E1255" s="7" t="s">
        <v>1170</v>
      </c>
      <c r="F1255" s="7" t="s">
        <v>3032</v>
      </c>
      <c r="G1255" s="7" t="s">
        <v>34</v>
      </c>
      <c r="H1255" s="7"/>
      <c r="I1255" s="7"/>
      <c r="J1255" s="7" t="s">
        <v>196</v>
      </c>
      <c r="K1255" s="7"/>
      <c r="L1255" s="7" t="s">
        <v>5</v>
      </c>
      <c r="M1255" s="13">
        <v>42917</v>
      </c>
      <c r="N1255" s="13">
        <v>51135</v>
      </c>
      <c r="O1255" s="7">
        <v>1</v>
      </c>
      <c r="P1255" s="14">
        <v>30.16</v>
      </c>
      <c r="Q1255" s="14">
        <v>272.67266666666671</v>
      </c>
      <c r="R1255" s="15">
        <v>1.0320628893491437</v>
      </c>
      <c r="S1255" s="7" t="s">
        <v>39</v>
      </c>
      <c r="T1255" s="7" t="s">
        <v>2596</v>
      </c>
      <c r="U1255" s="16" t="s">
        <v>39</v>
      </c>
      <c r="V1255" s="16" t="s">
        <v>196</v>
      </c>
      <c r="W1255" s="16" t="s">
        <v>170</v>
      </c>
      <c r="X1255" s="17">
        <v>1</v>
      </c>
      <c r="Y1255" s="84">
        <f t="shared" si="40"/>
        <v>73050</v>
      </c>
      <c r="Z1255" s="75">
        <f>IF(IFERROR(MATCH(E1255,CONV_CAISO_Gen_List!C:C,0),FALSE),1,0)</f>
        <v>0</v>
      </c>
      <c r="AA1255" s="86">
        <f t="shared" si="41"/>
        <v>272.67266666666671</v>
      </c>
    </row>
    <row r="1256" spans="2:27" x14ac:dyDescent="0.25">
      <c r="B1256" s="7">
        <v>1251</v>
      </c>
      <c r="C1256" s="7" t="s">
        <v>3116</v>
      </c>
      <c r="D1256" s="7" t="s">
        <v>3123</v>
      </c>
      <c r="E1256" s="7" t="s">
        <v>1170</v>
      </c>
      <c r="F1256" s="7" t="s">
        <v>3032</v>
      </c>
      <c r="G1256" s="7" t="s">
        <v>34</v>
      </c>
      <c r="H1256" s="7"/>
      <c r="I1256" s="7"/>
      <c r="J1256" s="7" t="s">
        <v>196</v>
      </c>
      <c r="K1256" s="7"/>
      <c r="L1256" s="7" t="s">
        <v>5</v>
      </c>
      <c r="M1256" s="13">
        <v>42917</v>
      </c>
      <c r="N1256" s="13">
        <v>51135</v>
      </c>
      <c r="O1256" s="7">
        <v>1</v>
      </c>
      <c r="P1256" s="14">
        <v>11.65</v>
      </c>
      <c r="Q1256" s="14">
        <v>117.85617166666667</v>
      </c>
      <c r="R1256" s="15">
        <v>1.1548412768403655</v>
      </c>
      <c r="S1256" s="7" t="s">
        <v>39</v>
      </c>
      <c r="T1256" s="7" t="s">
        <v>2596</v>
      </c>
      <c r="U1256" s="16" t="s">
        <v>39</v>
      </c>
      <c r="V1256" s="16" t="s">
        <v>196</v>
      </c>
      <c r="W1256" s="16" t="s">
        <v>170</v>
      </c>
      <c r="X1256" s="17">
        <v>1</v>
      </c>
      <c r="Y1256" s="84">
        <f t="shared" si="40"/>
        <v>73050</v>
      </c>
      <c r="Z1256" s="75">
        <f>IF(IFERROR(MATCH(E1256,CONV_CAISO_Gen_List!C:C,0),FALSE),1,0)</f>
        <v>0</v>
      </c>
      <c r="AA1256" s="86">
        <f t="shared" si="41"/>
        <v>117.85617166666667</v>
      </c>
    </row>
    <row r="1257" spans="2:27" x14ac:dyDescent="0.25">
      <c r="B1257" s="7">
        <v>1252</v>
      </c>
      <c r="C1257" s="7" t="s">
        <v>3116</v>
      </c>
      <c r="D1257" s="7" t="s">
        <v>3124</v>
      </c>
      <c r="E1257" s="7" t="s">
        <v>1170</v>
      </c>
      <c r="F1257" s="7" t="s">
        <v>3032</v>
      </c>
      <c r="G1257" s="7" t="s">
        <v>34</v>
      </c>
      <c r="H1257" s="7"/>
      <c r="I1257" s="7"/>
      <c r="J1257" s="7" t="s">
        <v>196</v>
      </c>
      <c r="K1257" s="7"/>
      <c r="L1257" s="7" t="s">
        <v>5</v>
      </c>
      <c r="M1257" s="13">
        <v>42917</v>
      </c>
      <c r="N1257" s="13">
        <v>51135</v>
      </c>
      <c r="O1257" s="7">
        <v>1</v>
      </c>
      <c r="P1257" s="14">
        <v>10</v>
      </c>
      <c r="Q1257" s="14">
        <v>69.619351666666674</v>
      </c>
      <c r="R1257" s="15">
        <v>0.79474145738203972</v>
      </c>
      <c r="S1257" s="7" t="s">
        <v>39</v>
      </c>
      <c r="T1257" s="7" t="s">
        <v>2596</v>
      </c>
      <c r="U1257" s="16" t="s">
        <v>39</v>
      </c>
      <c r="V1257" s="16" t="s">
        <v>196</v>
      </c>
      <c r="W1257" s="16" t="s">
        <v>170</v>
      </c>
      <c r="X1257" s="17">
        <v>1</v>
      </c>
      <c r="Y1257" s="84">
        <f t="shared" si="40"/>
        <v>73050</v>
      </c>
      <c r="Z1257" s="75">
        <f>IF(IFERROR(MATCH(E1257,CONV_CAISO_Gen_List!C:C,0),FALSE),1,0)</f>
        <v>0</v>
      </c>
      <c r="AA1257" s="86">
        <f t="shared" si="41"/>
        <v>69.619351666666674</v>
      </c>
    </row>
    <row r="1258" spans="2:27" x14ac:dyDescent="0.25">
      <c r="B1258" s="7">
        <v>1253</v>
      </c>
      <c r="C1258" s="7" t="s">
        <v>3116</v>
      </c>
      <c r="D1258" s="7" t="s">
        <v>3125</v>
      </c>
      <c r="E1258" s="7" t="s">
        <v>1170</v>
      </c>
      <c r="F1258" s="7" t="s">
        <v>3032</v>
      </c>
      <c r="G1258" s="7" t="s">
        <v>34</v>
      </c>
      <c r="H1258" s="7"/>
      <c r="I1258" s="7"/>
      <c r="J1258" s="7" t="s">
        <v>196</v>
      </c>
      <c r="K1258" s="7"/>
      <c r="L1258" s="7" t="s">
        <v>5</v>
      </c>
      <c r="M1258" s="13">
        <v>42917</v>
      </c>
      <c r="N1258" s="13">
        <v>51135</v>
      </c>
      <c r="O1258" s="7">
        <v>1</v>
      </c>
      <c r="P1258" s="14">
        <v>11.5</v>
      </c>
      <c r="Q1258" s="14">
        <v>54.002855000000004</v>
      </c>
      <c r="R1258" s="15">
        <v>0.53606169346833443</v>
      </c>
      <c r="S1258" s="7" t="s">
        <v>910</v>
      </c>
      <c r="T1258" s="7" t="s">
        <v>2596</v>
      </c>
      <c r="U1258" s="16" t="s">
        <v>910</v>
      </c>
      <c r="V1258" s="16" t="s">
        <v>196</v>
      </c>
      <c r="W1258" s="16" t="s">
        <v>170</v>
      </c>
      <c r="X1258" s="17">
        <v>1</v>
      </c>
      <c r="Y1258" s="84">
        <f t="shared" si="40"/>
        <v>73050</v>
      </c>
      <c r="Z1258" s="75">
        <f>IF(IFERROR(MATCH(E1258,CONV_CAISO_Gen_List!C:C,0),FALSE),1,0)</f>
        <v>0</v>
      </c>
      <c r="AA1258" s="86">
        <f t="shared" si="41"/>
        <v>54.002855000000004</v>
      </c>
    </row>
    <row r="1259" spans="2:27" x14ac:dyDescent="0.25">
      <c r="B1259" s="7">
        <v>1254</v>
      </c>
      <c r="C1259" s="7" t="s">
        <v>3126</v>
      </c>
      <c r="D1259" s="7" t="s">
        <v>3127</v>
      </c>
      <c r="E1259" s="7"/>
      <c r="F1259" s="7" t="s">
        <v>3032</v>
      </c>
      <c r="G1259" s="7" t="s">
        <v>34</v>
      </c>
      <c r="H1259" s="7"/>
      <c r="I1259" s="7"/>
      <c r="J1259" s="7" t="s">
        <v>37</v>
      </c>
      <c r="K1259" s="7"/>
      <c r="L1259" s="7" t="s">
        <v>5</v>
      </c>
      <c r="M1259" s="13">
        <v>41974</v>
      </c>
      <c r="N1259" s="13">
        <v>46022</v>
      </c>
      <c r="O1259" s="7">
        <v>1</v>
      </c>
      <c r="P1259" s="14">
        <v>9.15</v>
      </c>
      <c r="Q1259" s="14">
        <v>66.049333333333337</v>
      </c>
      <c r="R1259" s="15">
        <v>0.82403040813101458</v>
      </c>
      <c r="S1259" s="7" t="s">
        <v>2596</v>
      </c>
      <c r="T1259" s="7" t="s">
        <v>2596</v>
      </c>
      <c r="U1259" s="16" t="s">
        <v>2596</v>
      </c>
      <c r="V1259" s="16" t="s">
        <v>40</v>
      </c>
      <c r="W1259" s="16" t="s">
        <v>170</v>
      </c>
      <c r="X1259" s="17">
        <v>1</v>
      </c>
      <c r="Y1259" s="84">
        <f t="shared" si="40"/>
        <v>73050</v>
      </c>
      <c r="Z1259" s="75">
        <f>IF(IFERROR(MATCH(E1259,CONV_CAISO_Gen_List!C:C,0),FALSE),1,0)</f>
        <v>0</v>
      </c>
      <c r="AA1259" s="86">
        <f t="shared" si="41"/>
        <v>66.049333333333337</v>
      </c>
    </row>
    <row r="1260" spans="2:27" x14ac:dyDescent="0.25">
      <c r="B1260" s="7">
        <v>1255</v>
      </c>
      <c r="C1260" s="7" t="s">
        <v>3128</v>
      </c>
      <c r="D1260" s="7" t="s">
        <v>3129</v>
      </c>
      <c r="E1260" s="7"/>
      <c r="F1260" s="7" t="s">
        <v>3032</v>
      </c>
      <c r="G1260" s="7" t="s">
        <v>34</v>
      </c>
      <c r="H1260" s="7"/>
      <c r="I1260" s="7"/>
      <c r="J1260" s="7" t="s">
        <v>619</v>
      </c>
      <c r="K1260" s="7"/>
      <c r="L1260" s="7" t="s">
        <v>5</v>
      </c>
      <c r="M1260" s="18" t="s">
        <v>5427</v>
      </c>
      <c r="N1260" s="13">
        <v>73050</v>
      </c>
      <c r="O1260" s="7">
        <v>1</v>
      </c>
      <c r="P1260" s="14">
        <v>1</v>
      </c>
      <c r="Q1260" s="14">
        <v>1.653</v>
      </c>
      <c r="R1260" s="15">
        <v>0.18869863013698632</v>
      </c>
      <c r="S1260" s="7" t="s">
        <v>2596</v>
      </c>
      <c r="T1260" s="7" t="s">
        <v>2596</v>
      </c>
      <c r="U1260" s="16" t="s">
        <v>2596</v>
      </c>
      <c r="V1260" s="16" t="s">
        <v>621</v>
      </c>
      <c r="W1260" s="16" t="s">
        <v>170</v>
      </c>
      <c r="X1260" s="17">
        <v>1</v>
      </c>
      <c r="Y1260" s="84">
        <f t="shared" si="40"/>
        <v>73050</v>
      </c>
      <c r="Z1260" s="75">
        <f>IF(IFERROR(MATCH(E1260,CONV_CAISO_Gen_List!C:C,0),FALSE),1,0)</f>
        <v>0</v>
      </c>
      <c r="AA1260" s="86">
        <f t="shared" si="41"/>
        <v>1.653</v>
      </c>
    </row>
    <row r="1261" spans="2:27" x14ac:dyDescent="0.25">
      <c r="B1261" s="7">
        <v>1256</v>
      </c>
      <c r="C1261" s="7" t="s">
        <v>3130</v>
      </c>
      <c r="D1261" s="7" t="s">
        <v>3131</v>
      </c>
      <c r="E1261" s="7"/>
      <c r="F1261" s="7" t="s">
        <v>3032</v>
      </c>
      <c r="G1261" s="7" t="s">
        <v>34</v>
      </c>
      <c r="H1261" s="7"/>
      <c r="I1261" s="7"/>
      <c r="J1261" s="7" t="s">
        <v>619</v>
      </c>
      <c r="K1261" s="7"/>
      <c r="L1261" s="7" t="s">
        <v>5</v>
      </c>
      <c r="M1261" s="87">
        <v>36526</v>
      </c>
      <c r="N1261" s="13">
        <v>46959</v>
      </c>
      <c r="O1261" s="7">
        <v>1</v>
      </c>
      <c r="P1261" s="14">
        <v>1</v>
      </c>
      <c r="Q1261" s="14">
        <v>1.7315000000000003</v>
      </c>
      <c r="R1261" s="15">
        <v>0.19765981735159821</v>
      </c>
      <c r="S1261" s="7" t="s">
        <v>2596</v>
      </c>
      <c r="T1261" s="7" t="s">
        <v>2596</v>
      </c>
      <c r="U1261" s="16" t="s">
        <v>2596</v>
      </c>
      <c r="V1261" s="16" t="s">
        <v>621</v>
      </c>
      <c r="W1261" s="16" t="s">
        <v>170</v>
      </c>
      <c r="X1261" s="17">
        <v>1</v>
      </c>
      <c r="Y1261" s="84">
        <f t="shared" si="40"/>
        <v>73050</v>
      </c>
      <c r="Z1261" s="75">
        <f>IF(IFERROR(MATCH(E1261,CONV_CAISO_Gen_List!C:C,0),FALSE),1,0)</f>
        <v>0</v>
      </c>
      <c r="AA1261" s="86">
        <f t="shared" si="41"/>
        <v>1.7315000000000003</v>
      </c>
    </row>
    <row r="1262" spans="2:27" x14ac:dyDescent="0.25">
      <c r="B1262" s="7">
        <v>1257</v>
      </c>
      <c r="C1262" s="7" t="s">
        <v>3132</v>
      </c>
      <c r="D1262" s="7" t="s">
        <v>3133</v>
      </c>
      <c r="E1262" s="7"/>
      <c r="F1262" s="7" t="s">
        <v>3032</v>
      </c>
      <c r="G1262" s="7" t="s">
        <v>34</v>
      </c>
      <c r="H1262" s="7"/>
      <c r="I1262" s="7"/>
      <c r="J1262" s="7" t="s">
        <v>37</v>
      </c>
      <c r="K1262" s="7" t="s">
        <v>2649</v>
      </c>
      <c r="L1262" s="7" t="s">
        <v>5</v>
      </c>
      <c r="M1262" s="87">
        <v>36526</v>
      </c>
      <c r="N1262" s="13">
        <v>73050</v>
      </c>
      <c r="O1262" s="7">
        <v>1</v>
      </c>
      <c r="P1262" s="14">
        <v>0</v>
      </c>
      <c r="Q1262" s="14">
        <v>516.5</v>
      </c>
      <c r="R1262" s="15"/>
      <c r="S1262" s="7" t="s">
        <v>2596</v>
      </c>
      <c r="T1262" s="7" t="s">
        <v>2596</v>
      </c>
      <c r="U1262" s="16" t="s">
        <v>2596</v>
      </c>
      <c r="V1262" s="16" t="s">
        <v>1059</v>
      </c>
      <c r="W1262" s="16" t="s">
        <v>170</v>
      </c>
      <c r="X1262" s="17">
        <v>1</v>
      </c>
      <c r="Y1262" s="84">
        <f t="shared" si="40"/>
        <v>73050</v>
      </c>
      <c r="Z1262" s="75">
        <f>IF(IFERROR(MATCH(E1262,CONV_CAISO_Gen_List!C:C,0),FALSE),1,0)</f>
        <v>0</v>
      </c>
      <c r="AA1262" s="86">
        <f t="shared" si="41"/>
        <v>516.5</v>
      </c>
    </row>
    <row r="1263" spans="2:27" x14ac:dyDescent="0.25">
      <c r="B1263" s="7">
        <v>1258</v>
      </c>
      <c r="C1263" s="7" t="s">
        <v>3134</v>
      </c>
      <c r="D1263" s="7" t="s">
        <v>3135</v>
      </c>
      <c r="E1263" s="7"/>
      <c r="F1263" s="7" t="s">
        <v>3032</v>
      </c>
      <c r="G1263" s="7" t="s">
        <v>34</v>
      </c>
      <c r="H1263" s="7"/>
      <c r="I1263" s="7"/>
      <c r="J1263" s="7" t="s">
        <v>40</v>
      </c>
      <c r="K1263" s="7"/>
      <c r="L1263" s="7" t="s">
        <v>5</v>
      </c>
      <c r="M1263" s="13">
        <v>42271</v>
      </c>
      <c r="N1263" s="13">
        <v>49577</v>
      </c>
      <c r="O1263" s="7">
        <v>1</v>
      </c>
      <c r="P1263" s="14">
        <v>0.22500000000000001</v>
      </c>
      <c r="Q1263" s="14">
        <v>1.5768000000000002</v>
      </c>
      <c r="R1263" s="15">
        <v>0.8</v>
      </c>
      <c r="S1263" s="7" t="s">
        <v>2596</v>
      </c>
      <c r="T1263" s="7" t="s">
        <v>2596</v>
      </c>
      <c r="U1263" s="16" t="s">
        <v>2596</v>
      </c>
      <c r="V1263" s="16" t="s">
        <v>40</v>
      </c>
      <c r="W1263" s="16" t="s">
        <v>170</v>
      </c>
      <c r="X1263" s="17">
        <v>1</v>
      </c>
      <c r="Y1263" s="84">
        <f t="shared" si="40"/>
        <v>73050</v>
      </c>
      <c r="Z1263" s="75">
        <f>IF(IFERROR(MATCH(E1263,CONV_CAISO_Gen_List!C:C,0),FALSE),1,0)</f>
        <v>0</v>
      </c>
      <c r="AA1263" s="86">
        <f t="shared" si="41"/>
        <v>1.5768000000000002</v>
      </c>
    </row>
    <row r="1264" spans="2:27" x14ac:dyDescent="0.25">
      <c r="B1264" s="7">
        <v>1259</v>
      </c>
      <c r="C1264" s="7" t="s">
        <v>3136</v>
      </c>
      <c r="D1264" s="7" t="s">
        <v>2616</v>
      </c>
      <c r="E1264" s="7" t="s">
        <v>2617</v>
      </c>
      <c r="F1264" s="7" t="s">
        <v>3137</v>
      </c>
      <c r="G1264" s="7" t="s">
        <v>34</v>
      </c>
      <c r="H1264" s="7"/>
      <c r="I1264" s="7"/>
      <c r="J1264" s="7" t="s">
        <v>196</v>
      </c>
      <c r="K1264" s="7"/>
      <c r="L1264" s="7" t="s">
        <v>5</v>
      </c>
      <c r="M1264" s="13">
        <v>30317</v>
      </c>
      <c r="N1264" s="13">
        <v>73050</v>
      </c>
      <c r="O1264" s="7">
        <v>1</v>
      </c>
      <c r="P1264" s="14">
        <v>24.414775000000002</v>
      </c>
      <c r="Q1264" s="14">
        <v>200.25235204333339</v>
      </c>
      <c r="R1264" s="15">
        <v>0.93631243946312459</v>
      </c>
      <c r="S1264" s="7" t="s">
        <v>39</v>
      </c>
      <c r="T1264" s="7" t="s">
        <v>39</v>
      </c>
      <c r="U1264" s="16" t="s">
        <v>39</v>
      </c>
      <c r="V1264" s="16" t="s">
        <v>196</v>
      </c>
      <c r="W1264" s="16" t="s">
        <v>170</v>
      </c>
      <c r="X1264" s="17">
        <v>1</v>
      </c>
      <c r="Y1264" s="84">
        <f t="shared" si="40"/>
        <v>73050</v>
      </c>
      <c r="Z1264" s="75">
        <f>IF(IFERROR(MATCH(E1264,CONV_CAISO_Gen_List!C:C,0),FALSE),1,0)</f>
        <v>1</v>
      </c>
      <c r="AA1264" s="86">
        <f t="shared" si="41"/>
        <v>200.25235204333339</v>
      </c>
    </row>
    <row r="1265" spans="2:27" x14ac:dyDescent="0.25">
      <c r="B1265" s="7">
        <v>1260</v>
      </c>
      <c r="C1265" s="7" t="s">
        <v>3138</v>
      </c>
      <c r="D1265" s="7" t="s">
        <v>3139</v>
      </c>
      <c r="E1265" s="7" t="s">
        <v>3140</v>
      </c>
      <c r="F1265" s="7" t="s">
        <v>3137</v>
      </c>
      <c r="G1265" s="7" t="s">
        <v>34</v>
      </c>
      <c r="H1265" s="7"/>
      <c r="I1265" s="7"/>
      <c r="J1265" s="7" t="s">
        <v>216</v>
      </c>
      <c r="K1265" s="7"/>
      <c r="L1265" s="7" t="s">
        <v>5</v>
      </c>
      <c r="M1265" s="13">
        <v>31288</v>
      </c>
      <c r="N1265" s="13">
        <v>73050</v>
      </c>
      <c r="O1265" s="7">
        <v>1</v>
      </c>
      <c r="P1265" s="14">
        <v>5</v>
      </c>
      <c r="Q1265" s="14">
        <v>11.93131</v>
      </c>
      <c r="R1265" s="15">
        <v>0.27240433789954338</v>
      </c>
      <c r="S1265" s="7" t="s">
        <v>39</v>
      </c>
      <c r="T1265" s="7" t="s">
        <v>39</v>
      </c>
      <c r="U1265" s="16" t="s">
        <v>39</v>
      </c>
      <c r="V1265" s="16" t="s">
        <v>218</v>
      </c>
      <c r="W1265" s="16" t="s">
        <v>170</v>
      </c>
      <c r="X1265" s="17">
        <v>1</v>
      </c>
      <c r="Y1265" s="84">
        <f t="shared" si="40"/>
        <v>73050</v>
      </c>
      <c r="Z1265" s="75">
        <f>IF(IFERROR(MATCH(E1265,CONV_CAISO_Gen_List!C:C,0),FALSE),1,0)</f>
        <v>1</v>
      </c>
      <c r="AA1265" s="86">
        <f t="shared" si="41"/>
        <v>11.93131</v>
      </c>
    </row>
    <row r="1266" spans="2:27" x14ac:dyDescent="0.25">
      <c r="B1266" s="7">
        <v>1261</v>
      </c>
      <c r="C1266" s="7" t="s">
        <v>3141</v>
      </c>
      <c r="D1266" s="7" t="s">
        <v>3142</v>
      </c>
      <c r="E1266" s="7" t="s">
        <v>3143</v>
      </c>
      <c r="F1266" s="7" t="s">
        <v>3137</v>
      </c>
      <c r="G1266" s="7" t="s">
        <v>34</v>
      </c>
      <c r="H1266" s="7"/>
      <c r="I1266" s="7"/>
      <c r="J1266" s="7" t="s">
        <v>216</v>
      </c>
      <c r="K1266" s="7"/>
      <c r="L1266" s="7" t="s">
        <v>5</v>
      </c>
      <c r="M1266" s="13">
        <v>31990</v>
      </c>
      <c r="N1266" s="13">
        <v>73050</v>
      </c>
      <c r="O1266" s="7">
        <v>1</v>
      </c>
      <c r="P1266" s="14">
        <v>0.5</v>
      </c>
      <c r="Q1266" s="14">
        <v>0</v>
      </c>
      <c r="R1266" s="15">
        <v>0</v>
      </c>
      <c r="S1266" s="7" t="s">
        <v>39</v>
      </c>
      <c r="T1266" s="7" t="s">
        <v>39</v>
      </c>
      <c r="U1266" s="16" t="s">
        <v>39</v>
      </c>
      <c r="V1266" s="16" t="s">
        <v>218</v>
      </c>
      <c r="W1266" s="16" t="s">
        <v>170</v>
      </c>
      <c r="X1266" s="17">
        <v>1</v>
      </c>
      <c r="Y1266" s="84">
        <f t="shared" si="40"/>
        <v>73050</v>
      </c>
      <c r="Z1266" s="75">
        <f>IF(IFERROR(MATCH(E1266,CONV_CAISO_Gen_List!C:C,0),FALSE),1,0)</f>
        <v>0</v>
      </c>
      <c r="AA1266" s="86">
        <f t="shared" si="41"/>
        <v>0</v>
      </c>
    </row>
    <row r="1267" spans="2:27" x14ac:dyDescent="0.25">
      <c r="B1267" s="7">
        <v>1262</v>
      </c>
      <c r="C1267" s="7" t="s">
        <v>3144</v>
      </c>
      <c r="D1267" s="7" t="s">
        <v>3145</v>
      </c>
      <c r="E1267" s="7" t="s">
        <v>3146</v>
      </c>
      <c r="F1267" s="7" t="s">
        <v>3137</v>
      </c>
      <c r="G1267" s="7" t="s">
        <v>34</v>
      </c>
      <c r="H1267" s="7"/>
      <c r="I1267" s="7"/>
      <c r="J1267" s="7" t="s">
        <v>37</v>
      </c>
      <c r="K1267" s="7"/>
      <c r="L1267" s="7" t="s">
        <v>5</v>
      </c>
      <c r="M1267" s="13">
        <v>39822</v>
      </c>
      <c r="N1267" s="13">
        <v>45300</v>
      </c>
      <c r="O1267" s="7">
        <v>1</v>
      </c>
      <c r="P1267" s="14">
        <v>3.2</v>
      </c>
      <c r="Q1267" s="14">
        <v>15.086855999999997</v>
      </c>
      <c r="R1267" s="15">
        <v>0.53820119863013693</v>
      </c>
      <c r="S1267" s="7" t="s">
        <v>39</v>
      </c>
      <c r="T1267" s="7" t="s">
        <v>39</v>
      </c>
      <c r="U1267" s="16" t="s">
        <v>39</v>
      </c>
      <c r="V1267" s="16" t="s">
        <v>40</v>
      </c>
      <c r="W1267" s="16" t="s">
        <v>170</v>
      </c>
      <c r="X1267" s="17">
        <v>1</v>
      </c>
      <c r="Y1267" s="84">
        <f t="shared" si="40"/>
        <v>73050</v>
      </c>
      <c r="Z1267" s="75">
        <f>IF(IFERROR(MATCH(E1267,CONV_CAISO_Gen_List!C:C,0),FALSE),1,0)</f>
        <v>1</v>
      </c>
      <c r="AA1267" s="86">
        <f t="shared" si="41"/>
        <v>15.086855999999997</v>
      </c>
    </row>
    <row r="1268" spans="2:27" x14ac:dyDescent="0.25">
      <c r="B1268" s="7">
        <v>1263</v>
      </c>
      <c r="C1268" s="7" t="s">
        <v>3147</v>
      </c>
      <c r="D1268" s="7" t="s">
        <v>3148</v>
      </c>
      <c r="E1268" s="7" t="s">
        <v>3149</v>
      </c>
      <c r="F1268" s="7" t="s">
        <v>3137</v>
      </c>
      <c r="G1268" s="7" t="s">
        <v>34</v>
      </c>
      <c r="H1268" s="7"/>
      <c r="I1268" s="7"/>
      <c r="J1268" s="7" t="s">
        <v>216</v>
      </c>
      <c r="K1268" s="7"/>
      <c r="L1268" s="7" t="s">
        <v>5</v>
      </c>
      <c r="M1268" s="13">
        <v>34291</v>
      </c>
      <c r="N1268" s="13">
        <v>73050</v>
      </c>
      <c r="O1268" s="7">
        <v>1</v>
      </c>
      <c r="P1268" s="14">
        <v>21</v>
      </c>
      <c r="Q1268" s="14">
        <v>35.759122727272725</v>
      </c>
      <c r="R1268" s="15">
        <v>0.19438531597778172</v>
      </c>
      <c r="S1268" s="7" t="s">
        <v>39</v>
      </c>
      <c r="T1268" s="7" t="s">
        <v>39</v>
      </c>
      <c r="U1268" s="16" t="s">
        <v>39</v>
      </c>
      <c r="V1268" s="16" t="s">
        <v>218</v>
      </c>
      <c r="W1268" s="16" t="s">
        <v>170</v>
      </c>
      <c r="X1268" s="17">
        <v>1</v>
      </c>
      <c r="Y1268" s="84">
        <f t="shared" si="40"/>
        <v>73050</v>
      </c>
      <c r="Z1268" s="75">
        <f>IF(IFERROR(MATCH(E1268,CONV_CAISO_Gen_List!C:C,0),FALSE),1,0)</f>
        <v>1</v>
      </c>
      <c r="AA1268" s="86">
        <f t="shared" si="41"/>
        <v>35.759122727272725</v>
      </c>
    </row>
    <row r="1269" spans="2:27" x14ac:dyDescent="0.25">
      <c r="B1269" s="7">
        <v>1264</v>
      </c>
      <c r="C1269" s="7" t="s">
        <v>3150</v>
      </c>
      <c r="D1269" s="7" t="s">
        <v>2928</v>
      </c>
      <c r="E1269" s="7"/>
      <c r="F1269" s="7" t="s">
        <v>3137</v>
      </c>
      <c r="G1269" s="7" t="s">
        <v>1080</v>
      </c>
      <c r="H1269" s="7"/>
      <c r="I1269" s="7"/>
      <c r="J1269" s="7" t="s">
        <v>997</v>
      </c>
      <c r="K1269" s="7"/>
      <c r="L1269" s="7" t="s">
        <v>5</v>
      </c>
      <c r="M1269" s="13">
        <v>38991</v>
      </c>
      <c r="N1269" s="13">
        <v>46296</v>
      </c>
      <c r="O1269" s="7">
        <v>1</v>
      </c>
      <c r="P1269" s="14">
        <v>105</v>
      </c>
      <c r="Q1269" s="14">
        <v>278.61771000000005</v>
      </c>
      <c r="R1269" s="15">
        <v>0.30291118721461191</v>
      </c>
      <c r="S1269" s="7" t="s">
        <v>1083</v>
      </c>
      <c r="T1269" s="7" t="s">
        <v>39</v>
      </c>
      <c r="U1269" s="16" t="s">
        <v>1084</v>
      </c>
      <c r="V1269" s="16" t="s">
        <v>997</v>
      </c>
      <c r="W1269" s="16" t="s">
        <v>170</v>
      </c>
      <c r="X1269" s="17">
        <v>1</v>
      </c>
      <c r="Y1269" s="84">
        <f t="shared" si="40"/>
        <v>73050</v>
      </c>
      <c r="Z1269" s="75">
        <f>IF(IFERROR(MATCH(E1269,CONV_CAISO_Gen_List!C:C,0),FALSE),1,0)</f>
        <v>0</v>
      </c>
      <c r="AA1269" s="86">
        <f t="shared" si="41"/>
        <v>278.61771000000005</v>
      </c>
    </row>
    <row r="1270" spans="2:27" x14ac:dyDescent="0.25">
      <c r="B1270" s="7">
        <v>1265</v>
      </c>
      <c r="C1270" s="7" t="s">
        <v>3151</v>
      </c>
      <c r="D1270" s="7" t="s">
        <v>2918</v>
      </c>
      <c r="E1270" s="7"/>
      <c r="F1270" s="7" t="s">
        <v>3137</v>
      </c>
      <c r="G1270" s="7" t="s">
        <v>1080</v>
      </c>
      <c r="H1270" s="7"/>
      <c r="I1270" s="7"/>
      <c r="J1270" s="7" t="s">
        <v>997</v>
      </c>
      <c r="K1270" s="7"/>
      <c r="L1270" s="7" t="s">
        <v>5</v>
      </c>
      <c r="M1270" s="13">
        <v>40483</v>
      </c>
      <c r="N1270" s="13">
        <v>49614</v>
      </c>
      <c r="O1270" s="7">
        <v>1</v>
      </c>
      <c r="P1270" s="14">
        <v>17.5</v>
      </c>
      <c r="Q1270" s="14">
        <v>42.457099999999997</v>
      </c>
      <c r="R1270" s="15">
        <v>0.27695433789954338</v>
      </c>
      <c r="S1270" s="7" t="s">
        <v>1083</v>
      </c>
      <c r="T1270" s="7" t="s">
        <v>39</v>
      </c>
      <c r="U1270" s="16" t="s">
        <v>1084</v>
      </c>
      <c r="V1270" s="16" t="s">
        <v>997</v>
      </c>
      <c r="W1270" s="16" t="s">
        <v>170</v>
      </c>
      <c r="X1270" s="17">
        <v>1</v>
      </c>
      <c r="Y1270" s="84">
        <f t="shared" si="40"/>
        <v>73050</v>
      </c>
      <c r="Z1270" s="75">
        <f>IF(IFERROR(MATCH(E1270,CONV_CAISO_Gen_List!C:C,0),FALSE),1,0)</f>
        <v>0</v>
      </c>
      <c r="AA1270" s="86">
        <f t="shared" si="41"/>
        <v>42.457099999999997</v>
      </c>
    </row>
    <row r="1271" spans="2:27" x14ac:dyDescent="0.25">
      <c r="B1271" s="7">
        <v>1266</v>
      </c>
      <c r="C1271" s="7" t="s">
        <v>3152</v>
      </c>
      <c r="D1271" s="7" t="s">
        <v>2857</v>
      </c>
      <c r="E1271" s="7" t="s">
        <v>2362</v>
      </c>
      <c r="F1271" s="7" t="s">
        <v>3137</v>
      </c>
      <c r="G1271" s="7" t="s">
        <v>34</v>
      </c>
      <c r="H1271" s="7"/>
      <c r="I1271" s="7"/>
      <c r="J1271" s="7" t="s">
        <v>997</v>
      </c>
      <c r="K1271" s="7"/>
      <c r="L1271" s="7" t="s">
        <v>5</v>
      </c>
      <c r="M1271" s="13">
        <v>41263</v>
      </c>
      <c r="N1271" s="13">
        <v>48568</v>
      </c>
      <c r="O1271" s="7">
        <v>1</v>
      </c>
      <c r="P1271" s="14">
        <v>50.009399999999999</v>
      </c>
      <c r="Q1271" s="14">
        <v>139.91084855999998</v>
      </c>
      <c r="R1271" s="15">
        <v>0.3193711193254572</v>
      </c>
      <c r="S1271" s="7" t="s">
        <v>39</v>
      </c>
      <c r="T1271" s="7" t="s">
        <v>39</v>
      </c>
      <c r="U1271" s="16" t="s">
        <v>39</v>
      </c>
      <c r="V1271" s="16" t="s">
        <v>997</v>
      </c>
      <c r="W1271" s="16" t="s">
        <v>170</v>
      </c>
      <c r="X1271" s="17">
        <v>1</v>
      </c>
      <c r="Y1271" s="84">
        <f t="shared" si="40"/>
        <v>73050</v>
      </c>
      <c r="Z1271" s="75">
        <f>IF(IFERROR(MATCH(E1271,CONV_CAISO_Gen_List!C:C,0),FALSE),1,0)</f>
        <v>1</v>
      </c>
      <c r="AA1271" s="86">
        <f t="shared" si="41"/>
        <v>139.91084855999998</v>
      </c>
    </row>
    <row r="1272" spans="2:27" x14ac:dyDescent="0.25">
      <c r="B1272" s="7">
        <v>1267</v>
      </c>
      <c r="C1272" s="7" t="s">
        <v>3153</v>
      </c>
      <c r="D1272" s="7" t="s">
        <v>2619</v>
      </c>
      <c r="E1272" s="7" t="s">
        <v>2620</v>
      </c>
      <c r="F1272" s="7" t="s">
        <v>3137</v>
      </c>
      <c r="G1272" s="7" t="s">
        <v>34</v>
      </c>
      <c r="H1272" s="7"/>
      <c r="I1272" s="7"/>
      <c r="J1272" s="7" t="s">
        <v>196</v>
      </c>
      <c r="K1272" s="7"/>
      <c r="L1272" s="7" t="s">
        <v>5</v>
      </c>
      <c r="M1272" s="13">
        <v>31168</v>
      </c>
      <c r="N1272" s="13">
        <v>73050</v>
      </c>
      <c r="O1272" s="7">
        <v>1</v>
      </c>
      <c r="P1272" s="14">
        <v>24.414775000000002</v>
      </c>
      <c r="Q1272" s="14">
        <v>181.65227384150006</v>
      </c>
      <c r="R1272" s="15">
        <v>0.84934474885844768</v>
      </c>
      <c r="S1272" s="7" t="s">
        <v>39</v>
      </c>
      <c r="T1272" s="7" t="s">
        <v>39</v>
      </c>
      <c r="U1272" s="16" t="s">
        <v>39</v>
      </c>
      <c r="V1272" s="16" t="s">
        <v>196</v>
      </c>
      <c r="W1272" s="16" t="s">
        <v>170</v>
      </c>
      <c r="X1272" s="17">
        <v>1</v>
      </c>
      <c r="Y1272" s="84">
        <f t="shared" si="40"/>
        <v>73050</v>
      </c>
      <c r="Z1272" s="75">
        <f>IF(IFERROR(MATCH(E1272,CONV_CAISO_Gen_List!C:C,0),FALSE),1,0)</f>
        <v>1</v>
      </c>
      <c r="AA1272" s="86">
        <f t="shared" si="41"/>
        <v>181.65227384150006</v>
      </c>
    </row>
    <row r="1273" spans="2:27" x14ac:dyDescent="0.25">
      <c r="B1273" s="7">
        <v>1268</v>
      </c>
      <c r="C1273" s="7" t="s">
        <v>3154</v>
      </c>
      <c r="D1273" s="7" t="s">
        <v>2588</v>
      </c>
      <c r="E1273" s="7" t="s">
        <v>2589</v>
      </c>
      <c r="F1273" s="7" t="s">
        <v>3137</v>
      </c>
      <c r="G1273" s="7" t="s">
        <v>34</v>
      </c>
      <c r="H1273" s="7"/>
      <c r="I1273" s="7"/>
      <c r="J1273" s="7" t="s">
        <v>216</v>
      </c>
      <c r="K1273" s="7"/>
      <c r="L1273" s="7" t="s">
        <v>5</v>
      </c>
      <c r="M1273" s="13">
        <v>32842</v>
      </c>
      <c r="N1273" s="13">
        <v>73050</v>
      </c>
      <c r="O1273" s="7">
        <v>1</v>
      </c>
      <c r="P1273" s="14">
        <v>2.2211999999999996</v>
      </c>
      <c r="Q1273" s="14">
        <v>6.5739106363636353</v>
      </c>
      <c r="R1273" s="15">
        <v>0.33785630275356304</v>
      </c>
      <c r="S1273" s="7" t="s">
        <v>39</v>
      </c>
      <c r="T1273" s="7" t="s">
        <v>39</v>
      </c>
      <c r="U1273" s="16" t="s">
        <v>39</v>
      </c>
      <c r="V1273" s="16" t="s">
        <v>218</v>
      </c>
      <c r="W1273" s="16" t="s">
        <v>170</v>
      </c>
      <c r="X1273" s="17">
        <v>1</v>
      </c>
      <c r="Y1273" s="84">
        <f t="shared" si="40"/>
        <v>73050</v>
      </c>
      <c r="Z1273" s="75">
        <f>IF(IFERROR(MATCH(E1273,CONV_CAISO_Gen_List!C:C,0),FALSE),1,0)</f>
        <v>0</v>
      </c>
      <c r="AA1273" s="86">
        <f t="shared" si="41"/>
        <v>6.5739106363636353</v>
      </c>
    </row>
    <row r="1274" spans="2:27" x14ac:dyDescent="0.25">
      <c r="B1274" s="7">
        <v>1269</v>
      </c>
      <c r="C1274" s="7" t="s">
        <v>3155</v>
      </c>
      <c r="D1274" s="7" t="s">
        <v>2601</v>
      </c>
      <c r="E1274" s="7"/>
      <c r="F1274" s="7" t="s">
        <v>3137</v>
      </c>
      <c r="G1274" s="7" t="s">
        <v>34</v>
      </c>
      <c r="H1274" s="7"/>
      <c r="I1274" s="7"/>
      <c r="J1274" s="7" t="s">
        <v>216</v>
      </c>
      <c r="K1274" s="7"/>
      <c r="L1274" s="7" t="s">
        <v>5</v>
      </c>
      <c r="M1274" s="13">
        <v>38353</v>
      </c>
      <c r="N1274" s="13">
        <v>45657</v>
      </c>
      <c r="O1274" s="7">
        <v>1</v>
      </c>
      <c r="P1274" s="14">
        <v>1.2238992</v>
      </c>
      <c r="Q1274" s="14">
        <v>5.0156707895272721</v>
      </c>
      <c r="R1274" s="15">
        <v>0.46782051873376074</v>
      </c>
      <c r="S1274" s="7" t="s">
        <v>2596</v>
      </c>
      <c r="T1274" s="7" t="s">
        <v>39</v>
      </c>
      <c r="U1274" s="16" t="s">
        <v>2596</v>
      </c>
      <c r="V1274" s="16" t="s">
        <v>218</v>
      </c>
      <c r="W1274" s="16" t="s">
        <v>170</v>
      </c>
      <c r="X1274" s="17">
        <v>1</v>
      </c>
      <c r="Y1274" s="84">
        <f t="shared" si="40"/>
        <v>73050</v>
      </c>
      <c r="Z1274" s="75">
        <f>IF(IFERROR(MATCH(E1274,CONV_CAISO_Gen_List!C:C,0),FALSE),1,0)</f>
        <v>0</v>
      </c>
      <c r="AA1274" s="86">
        <f t="shared" si="41"/>
        <v>5.0156707895272721</v>
      </c>
    </row>
    <row r="1275" spans="2:27" x14ac:dyDescent="0.25">
      <c r="B1275" s="7">
        <v>1270</v>
      </c>
      <c r="C1275" s="7" t="s">
        <v>3155</v>
      </c>
      <c r="D1275" s="7" t="s">
        <v>2602</v>
      </c>
      <c r="E1275" s="7"/>
      <c r="F1275" s="7" t="s">
        <v>3137</v>
      </c>
      <c r="G1275" s="7" t="s">
        <v>34</v>
      </c>
      <c r="H1275" s="7"/>
      <c r="I1275" s="7"/>
      <c r="J1275" s="7" t="s">
        <v>216</v>
      </c>
      <c r="K1275" s="7"/>
      <c r="L1275" s="7" t="s">
        <v>5</v>
      </c>
      <c r="M1275" s="13">
        <v>38353</v>
      </c>
      <c r="N1275" s="13">
        <v>45657</v>
      </c>
      <c r="O1275" s="7">
        <v>1</v>
      </c>
      <c r="P1275" s="14">
        <v>0.33090607999999999</v>
      </c>
      <c r="Q1275" s="14">
        <v>1.0805917300363637</v>
      </c>
      <c r="R1275" s="15">
        <v>0.37278015660451391</v>
      </c>
      <c r="S1275" s="7" t="s">
        <v>2596</v>
      </c>
      <c r="T1275" s="7" t="s">
        <v>39</v>
      </c>
      <c r="U1275" s="16" t="s">
        <v>2596</v>
      </c>
      <c r="V1275" s="16" t="s">
        <v>218</v>
      </c>
      <c r="W1275" s="16" t="s">
        <v>170</v>
      </c>
      <c r="X1275" s="17">
        <v>1</v>
      </c>
      <c r="Y1275" s="84">
        <f t="shared" si="40"/>
        <v>73050</v>
      </c>
      <c r="Z1275" s="75">
        <f>IF(IFERROR(MATCH(E1275,CONV_CAISO_Gen_List!C:C,0),FALSE),1,0)</f>
        <v>0</v>
      </c>
      <c r="AA1275" s="86">
        <f t="shared" si="41"/>
        <v>1.0805917300363637</v>
      </c>
    </row>
    <row r="1276" spans="2:27" x14ac:dyDescent="0.25">
      <c r="B1276" s="7">
        <v>1271</v>
      </c>
      <c r="C1276" s="7" t="s">
        <v>3155</v>
      </c>
      <c r="D1276" s="7" t="s">
        <v>2603</v>
      </c>
      <c r="E1276" s="7" t="s">
        <v>2604</v>
      </c>
      <c r="F1276" s="7" t="s">
        <v>3137</v>
      </c>
      <c r="G1276" s="7" t="s">
        <v>34</v>
      </c>
      <c r="H1276" s="7"/>
      <c r="I1276" s="7"/>
      <c r="J1276" s="7" t="s">
        <v>216</v>
      </c>
      <c r="K1276" s="7"/>
      <c r="L1276" s="7" t="s">
        <v>5</v>
      </c>
      <c r="M1276" s="13">
        <v>38353</v>
      </c>
      <c r="N1276" s="13">
        <v>45657</v>
      </c>
      <c r="O1276" s="7">
        <v>1</v>
      </c>
      <c r="P1276" s="14">
        <v>3.1730719999999997E-2</v>
      </c>
      <c r="Q1276" s="14">
        <v>0.18483933959214546</v>
      </c>
      <c r="R1276" s="15">
        <v>0.66498274328411333</v>
      </c>
      <c r="S1276" s="7" t="s">
        <v>39</v>
      </c>
      <c r="T1276" s="7" t="s">
        <v>39</v>
      </c>
      <c r="U1276" s="16" t="s">
        <v>39</v>
      </c>
      <c r="V1276" s="16" t="s">
        <v>218</v>
      </c>
      <c r="W1276" s="16" t="s">
        <v>170</v>
      </c>
      <c r="X1276" s="17">
        <v>1</v>
      </c>
      <c r="Y1276" s="84">
        <f t="shared" si="40"/>
        <v>73050</v>
      </c>
      <c r="Z1276" s="75">
        <f>IF(IFERROR(MATCH(E1276,CONV_CAISO_Gen_List!C:C,0),FALSE),1,0)</f>
        <v>0</v>
      </c>
      <c r="AA1276" s="86">
        <f t="shared" si="41"/>
        <v>0.18483933959214546</v>
      </c>
    </row>
    <row r="1277" spans="2:27" x14ac:dyDescent="0.25">
      <c r="B1277" s="7">
        <v>1272</v>
      </c>
      <c r="C1277" s="7" t="s">
        <v>3156</v>
      </c>
      <c r="D1277" s="7" t="s">
        <v>3157</v>
      </c>
      <c r="E1277" s="7" t="s">
        <v>3158</v>
      </c>
      <c r="F1277" s="7" t="s">
        <v>3137</v>
      </c>
      <c r="G1277" s="7" t="s">
        <v>34</v>
      </c>
      <c r="H1277" s="7"/>
      <c r="I1277" s="7"/>
      <c r="J1277" s="7" t="s">
        <v>216</v>
      </c>
      <c r="K1277" s="7"/>
      <c r="L1277" s="7" t="s">
        <v>5</v>
      </c>
      <c r="M1277" s="13">
        <v>35570</v>
      </c>
      <c r="N1277" s="13">
        <v>73050</v>
      </c>
      <c r="O1277" s="7">
        <v>1</v>
      </c>
      <c r="P1277" s="14">
        <v>6.19</v>
      </c>
      <c r="Q1277" s="14">
        <v>14.477454545454545</v>
      </c>
      <c r="R1277" s="15">
        <v>0.26699151203986665</v>
      </c>
      <c r="S1277" s="7" t="s">
        <v>39</v>
      </c>
      <c r="T1277" s="7" t="s">
        <v>39</v>
      </c>
      <c r="U1277" s="16" t="s">
        <v>39</v>
      </c>
      <c r="V1277" s="16" t="s">
        <v>218</v>
      </c>
      <c r="W1277" s="16" t="s">
        <v>170</v>
      </c>
      <c r="X1277" s="17">
        <v>1</v>
      </c>
      <c r="Y1277" s="84">
        <f t="shared" si="40"/>
        <v>73050</v>
      </c>
      <c r="Z1277" s="75">
        <f>IF(IFERROR(MATCH(E1277,CONV_CAISO_Gen_List!C:C,0),FALSE),1,0)</f>
        <v>1</v>
      </c>
      <c r="AA1277" s="86">
        <f t="shared" si="41"/>
        <v>14.477454545454545</v>
      </c>
    </row>
    <row r="1278" spans="2:27" x14ac:dyDescent="0.25">
      <c r="B1278" s="7">
        <v>1273</v>
      </c>
      <c r="C1278" s="7" t="s">
        <v>3159</v>
      </c>
      <c r="D1278" s="7" t="s">
        <v>3160</v>
      </c>
      <c r="E1278" s="7" t="s">
        <v>3161</v>
      </c>
      <c r="F1278" s="7" t="s">
        <v>3137</v>
      </c>
      <c r="G1278" s="7" t="s">
        <v>34</v>
      </c>
      <c r="H1278" s="7"/>
      <c r="I1278" s="7"/>
      <c r="J1278" s="7" t="s">
        <v>619</v>
      </c>
      <c r="K1278" s="7"/>
      <c r="L1278" s="7" t="s">
        <v>5</v>
      </c>
      <c r="M1278" s="13">
        <v>41631</v>
      </c>
      <c r="N1278" s="13">
        <v>50762</v>
      </c>
      <c r="O1278" s="7">
        <v>1</v>
      </c>
      <c r="P1278" s="14">
        <v>20</v>
      </c>
      <c r="Q1278" s="14">
        <v>53.210700000000003</v>
      </c>
      <c r="R1278" s="15">
        <v>0.30371404109589045</v>
      </c>
      <c r="S1278" s="7" t="s">
        <v>39</v>
      </c>
      <c r="T1278" s="7" t="s">
        <v>39</v>
      </c>
      <c r="U1278" s="16" t="s">
        <v>39</v>
      </c>
      <c r="V1278" s="16" t="s">
        <v>621</v>
      </c>
      <c r="W1278" s="16" t="s">
        <v>170</v>
      </c>
      <c r="X1278" s="17">
        <v>1</v>
      </c>
      <c r="Y1278" s="84">
        <f t="shared" si="40"/>
        <v>73050</v>
      </c>
      <c r="Z1278" s="75">
        <f>IF(IFERROR(MATCH(E1278,CONV_CAISO_Gen_List!C:C,0),FALSE),1,0)</f>
        <v>1</v>
      </c>
      <c r="AA1278" s="86">
        <f t="shared" si="41"/>
        <v>53.210700000000003</v>
      </c>
    </row>
    <row r="1279" spans="2:27" x14ac:dyDescent="0.25">
      <c r="B1279" s="7">
        <v>1274</v>
      </c>
      <c r="C1279" s="7" t="s">
        <v>3162</v>
      </c>
      <c r="D1279" s="7" t="s">
        <v>3163</v>
      </c>
      <c r="E1279" s="7" t="s">
        <v>3164</v>
      </c>
      <c r="F1279" s="7" t="s">
        <v>3137</v>
      </c>
      <c r="G1279" s="7" t="s">
        <v>34</v>
      </c>
      <c r="H1279" s="7"/>
      <c r="I1279" s="7"/>
      <c r="J1279" s="7" t="s">
        <v>216</v>
      </c>
      <c r="K1279" s="7"/>
      <c r="L1279" s="7" t="s">
        <v>5</v>
      </c>
      <c r="M1279" s="87">
        <v>36526</v>
      </c>
      <c r="N1279" s="13">
        <v>45291</v>
      </c>
      <c r="O1279" s="7">
        <v>1</v>
      </c>
      <c r="P1279" s="14">
        <v>17.100000000000001</v>
      </c>
      <c r="Q1279" s="14">
        <v>102.71600727272728</v>
      </c>
      <c r="R1279" s="15">
        <v>0.68570594189916467</v>
      </c>
      <c r="S1279" s="7" t="s">
        <v>39</v>
      </c>
      <c r="T1279" s="7" t="s">
        <v>39</v>
      </c>
      <c r="U1279" s="16" t="s">
        <v>39</v>
      </c>
      <c r="V1279" s="16" t="s">
        <v>218</v>
      </c>
      <c r="W1279" s="16" t="s">
        <v>170</v>
      </c>
      <c r="X1279" s="17">
        <v>1</v>
      </c>
      <c r="Y1279" s="84">
        <f t="shared" si="40"/>
        <v>73050</v>
      </c>
      <c r="Z1279" s="75">
        <f>IF(IFERROR(MATCH(E1279,CONV_CAISO_Gen_List!C:C,0),FALSE),1,0)</f>
        <v>0</v>
      </c>
      <c r="AA1279" s="86">
        <f t="shared" si="41"/>
        <v>102.71600727272728</v>
      </c>
    </row>
    <row r="1280" spans="2:27" x14ac:dyDescent="0.25">
      <c r="B1280" s="7">
        <v>1275</v>
      </c>
      <c r="C1280" s="7" t="s">
        <v>3165</v>
      </c>
      <c r="D1280" s="7" t="s">
        <v>3166</v>
      </c>
      <c r="E1280" s="7" t="s">
        <v>3167</v>
      </c>
      <c r="F1280" s="7" t="s">
        <v>3137</v>
      </c>
      <c r="G1280" s="7" t="s">
        <v>34</v>
      </c>
      <c r="H1280" s="7"/>
      <c r="I1280" s="7"/>
      <c r="J1280" s="7" t="s">
        <v>216</v>
      </c>
      <c r="K1280" s="7"/>
      <c r="L1280" s="7" t="s">
        <v>5</v>
      </c>
      <c r="M1280" s="13">
        <v>41640</v>
      </c>
      <c r="N1280" s="13">
        <v>45291</v>
      </c>
      <c r="O1280" s="7">
        <v>1</v>
      </c>
      <c r="P1280" s="14">
        <v>9.99</v>
      </c>
      <c r="Q1280" s="14">
        <v>46.920363636363639</v>
      </c>
      <c r="R1280" s="15">
        <v>0.53615674620240839</v>
      </c>
      <c r="S1280" s="7" t="s">
        <v>39</v>
      </c>
      <c r="T1280" s="7" t="s">
        <v>39</v>
      </c>
      <c r="U1280" s="16" t="s">
        <v>39</v>
      </c>
      <c r="V1280" s="16" t="s">
        <v>218</v>
      </c>
      <c r="W1280" s="16" t="s">
        <v>170</v>
      </c>
      <c r="X1280" s="17">
        <v>1</v>
      </c>
      <c r="Y1280" s="84">
        <f t="shared" si="40"/>
        <v>73050</v>
      </c>
      <c r="Z1280" s="75">
        <f>IF(IFERROR(MATCH(E1280,CONV_CAISO_Gen_List!C:C,0),FALSE),1,0)</f>
        <v>1</v>
      </c>
      <c r="AA1280" s="86">
        <f t="shared" si="41"/>
        <v>46.920363636363639</v>
      </c>
    </row>
    <row r="1281" spans="2:27" x14ac:dyDescent="0.25">
      <c r="B1281" s="7">
        <v>1276</v>
      </c>
      <c r="C1281" s="7" t="s">
        <v>3168</v>
      </c>
      <c r="D1281" s="7" t="s">
        <v>3169</v>
      </c>
      <c r="E1281" s="7" t="s">
        <v>488</v>
      </c>
      <c r="F1281" s="7" t="s">
        <v>3137</v>
      </c>
      <c r="G1281" s="7" t="s">
        <v>34</v>
      </c>
      <c r="H1281" s="7"/>
      <c r="I1281" s="7"/>
      <c r="J1281" s="7" t="s">
        <v>216</v>
      </c>
      <c r="K1281" s="7"/>
      <c r="L1281" s="7" t="s">
        <v>5</v>
      </c>
      <c r="M1281" s="13">
        <v>42370</v>
      </c>
      <c r="N1281" s="13">
        <v>73050</v>
      </c>
      <c r="O1281" s="7">
        <v>1</v>
      </c>
      <c r="P1281" s="14">
        <v>30.57</v>
      </c>
      <c r="Q1281" s="14">
        <v>72.878716633636358</v>
      </c>
      <c r="R1281" s="15">
        <v>0.27214550867473991</v>
      </c>
      <c r="S1281" s="7" t="s">
        <v>39</v>
      </c>
      <c r="T1281" s="7" t="s">
        <v>39</v>
      </c>
      <c r="U1281" s="16" t="s">
        <v>39</v>
      </c>
      <c r="V1281" s="16" t="s">
        <v>218</v>
      </c>
      <c r="W1281" s="16" t="s">
        <v>170</v>
      </c>
      <c r="X1281" s="17">
        <v>1</v>
      </c>
      <c r="Y1281" s="84">
        <f t="shared" si="40"/>
        <v>73050</v>
      </c>
      <c r="Z1281" s="75">
        <f>IF(IFERROR(MATCH(E1281,CONV_CAISO_Gen_List!C:C,0),FALSE),1,0)</f>
        <v>1</v>
      </c>
      <c r="AA1281" s="86">
        <f t="shared" si="41"/>
        <v>72.878716633636358</v>
      </c>
    </row>
    <row r="1282" spans="2:27" x14ac:dyDescent="0.25">
      <c r="B1282" s="7">
        <v>1277</v>
      </c>
      <c r="C1282" s="7" t="s">
        <v>3170</v>
      </c>
      <c r="D1282" s="7" t="s">
        <v>3171</v>
      </c>
      <c r="E1282" s="7" t="s">
        <v>3172</v>
      </c>
      <c r="F1282" s="7" t="s">
        <v>3137</v>
      </c>
      <c r="G1282" s="7" t="s">
        <v>34</v>
      </c>
      <c r="H1282" s="7"/>
      <c r="I1282" s="7"/>
      <c r="J1282" s="7" t="s">
        <v>37</v>
      </c>
      <c r="K1282" s="7"/>
      <c r="L1282" s="7" t="s">
        <v>5</v>
      </c>
      <c r="M1282" s="13">
        <v>41681</v>
      </c>
      <c r="N1282" s="13">
        <v>49034</v>
      </c>
      <c r="O1282" s="7">
        <v>1</v>
      </c>
      <c r="P1282" s="14">
        <v>4.34</v>
      </c>
      <c r="Q1282" s="14">
        <v>30.279</v>
      </c>
      <c r="R1282" s="15">
        <v>0.79643014961176695</v>
      </c>
      <c r="S1282" s="7" t="s">
        <v>39</v>
      </c>
      <c r="T1282" s="7" t="s">
        <v>39</v>
      </c>
      <c r="U1282" s="16" t="s">
        <v>39</v>
      </c>
      <c r="V1282" s="16" t="s">
        <v>40</v>
      </c>
      <c r="W1282" s="16" t="s">
        <v>170</v>
      </c>
      <c r="X1282" s="17">
        <v>1</v>
      </c>
      <c r="Y1282" s="84">
        <f t="shared" si="40"/>
        <v>73050</v>
      </c>
      <c r="Z1282" s="75">
        <f>IF(IFERROR(MATCH(E1282,CONV_CAISO_Gen_List!C:C,0),FALSE),1,0)</f>
        <v>1</v>
      </c>
      <c r="AA1282" s="86">
        <f t="shared" si="41"/>
        <v>30.279</v>
      </c>
    </row>
    <row r="1283" spans="2:27" x14ac:dyDescent="0.25">
      <c r="B1283" s="7">
        <v>1278</v>
      </c>
      <c r="C1283" s="7" t="s">
        <v>3173</v>
      </c>
      <c r="D1283" s="7" t="s">
        <v>3174</v>
      </c>
      <c r="E1283" s="7" t="s">
        <v>3175</v>
      </c>
      <c r="F1283" s="7" t="s">
        <v>3137</v>
      </c>
      <c r="G1283" s="7" t="s">
        <v>34</v>
      </c>
      <c r="H1283" s="7"/>
      <c r="I1283" s="7"/>
      <c r="J1283" s="7" t="s">
        <v>37</v>
      </c>
      <c r="K1283" s="7"/>
      <c r="L1283" s="7" t="s">
        <v>5</v>
      </c>
      <c r="M1283" s="13">
        <v>41670</v>
      </c>
      <c r="N1283" s="13">
        <v>48975</v>
      </c>
      <c r="O1283" s="7">
        <v>1</v>
      </c>
      <c r="P1283" s="14">
        <v>4.34</v>
      </c>
      <c r="Q1283" s="14">
        <v>19.044</v>
      </c>
      <c r="R1283" s="15">
        <v>0.50091534625339307</v>
      </c>
      <c r="S1283" s="7" t="s">
        <v>39</v>
      </c>
      <c r="T1283" s="7" t="s">
        <v>39</v>
      </c>
      <c r="U1283" s="16" t="s">
        <v>39</v>
      </c>
      <c r="V1283" s="16" t="s">
        <v>40</v>
      </c>
      <c r="W1283" s="16" t="s">
        <v>170</v>
      </c>
      <c r="X1283" s="17">
        <v>1</v>
      </c>
      <c r="Y1283" s="84">
        <f t="shared" si="40"/>
        <v>73050</v>
      </c>
      <c r="Z1283" s="75">
        <f>IF(IFERROR(MATCH(E1283,CONV_CAISO_Gen_List!C:C,0),FALSE),1,0)</f>
        <v>1</v>
      </c>
      <c r="AA1283" s="86">
        <f t="shared" si="41"/>
        <v>19.044</v>
      </c>
    </row>
    <row r="1284" spans="2:27" x14ac:dyDescent="0.25">
      <c r="B1284" s="7">
        <v>1279</v>
      </c>
      <c r="C1284" s="7" t="s">
        <v>3176</v>
      </c>
      <c r="D1284" s="7" t="s">
        <v>3177</v>
      </c>
      <c r="E1284" s="7" t="s">
        <v>3178</v>
      </c>
      <c r="F1284" s="7" t="s">
        <v>3137</v>
      </c>
      <c r="G1284" s="7" t="s">
        <v>34</v>
      </c>
      <c r="H1284" s="7"/>
      <c r="I1284" s="7"/>
      <c r="J1284" s="7" t="s">
        <v>997</v>
      </c>
      <c r="K1284" s="7"/>
      <c r="L1284" s="7" t="s">
        <v>5</v>
      </c>
      <c r="M1284" s="13">
        <v>38960</v>
      </c>
      <c r="N1284" s="13">
        <v>42613</v>
      </c>
      <c r="O1284" s="7">
        <v>1</v>
      </c>
      <c r="P1284" s="14">
        <v>18</v>
      </c>
      <c r="Q1284" s="14">
        <v>16.409790000000001</v>
      </c>
      <c r="R1284" s="15">
        <v>0.10407020547945206</v>
      </c>
      <c r="S1284" s="7" t="s">
        <v>39</v>
      </c>
      <c r="T1284" s="7" t="s">
        <v>39</v>
      </c>
      <c r="U1284" s="16" t="s">
        <v>39</v>
      </c>
      <c r="V1284" s="16" t="s">
        <v>997</v>
      </c>
      <c r="W1284" s="16" t="s">
        <v>170</v>
      </c>
      <c r="X1284" s="17">
        <v>1</v>
      </c>
      <c r="Y1284" s="84">
        <f t="shared" si="40"/>
        <v>73050</v>
      </c>
      <c r="Z1284" s="75">
        <f>IF(IFERROR(MATCH(E1284,CONV_CAISO_Gen_List!C:C,0),FALSE),1,0)</f>
        <v>1</v>
      </c>
      <c r="AA1284" s="86">
        <f t="shared" si="41"/>
        <v>16.409790000000001</v>
      </c>
    </row>
    <row r="1285" spans="2:27" x14ac:dyDescent="0.25">
      <c r="B1285" s="7">
        <v>1280</v>
      </c>
      <c r="C1285" s="7" t="s">
        <v>3179</v>
      </c>
      <c r="D1285" s="7" t="s">
        <v>3180</v>
      </c>
      <c r="E1285" s="7"/>
      <c r="F1285" s="7" t="s">
        <v>3181</v>
      </c>
      <c r="G1285" s="7" t="s">
        <v>2637</v>
      </c>
      <c r="H1285" s="7"/>
      <c r="I1285" s="7"/>
      <c r="J1285" s="7" t="s">
        <v>37</v>
      </c>
      <c r="K1285" s="7"/>
      <c r="L1285" s="7" t="s">
        <v>5</v>
      </c>
      <c r="M1285" s="13">
        <v>40544</v>
      </c>
      <c r="N1285" s="13">
        <v>45291</v>
      </c>
      <c r="O1285" s="7">
        <v>1</v>
      </c>
      <c r="P1285" s="14">
        <v>3.36</v>
      </c>
      <c r="Q1285" s="14">
        <v>16.868599999999997</v>
      </c>
      <c r="R1285" s="15">
        <v>0.57310692541856922</v>
      </c>
      <c r="S1285" s="7" t="s">
        <v>1083</v>
      </c>
      <c r="T1285" s="7" t="s">
        <v>39</v>
      </c>
      <c r="U1285" s="16" t="s">
        <v>1084</v>
      </c>
      <c r="V1285" s="16" t="s">
        <v>40</v>
      </c>
      <c r="W1285" s="16" t="s">
        <v>170</v>
      </c>
      <c r="X1285" s="17">
        <v>1</v>
      </c>
      <c r="Y1285" s="84">
        <f t="shared" si="40"/>
        <v>73050</v>
      </c>
      <c r="Z1285" s="75">
        <f>IF(IFERROR(MATCH(E1285,CONV_CAISO_Gen_List!C:C,0),FALSE),1,0)</f>
        <v>0</v>
      </c>
      <c r="AA1285" s="86">
        <f t="shared" si="41"/>
        <v>16.868599999999997</v>
      </c>
    </row>
    <row r="1286" spans="2:27" x14ac:dyDescent="0.25">
      <c r="B1286" s="7">
        <v>1281</v>
      </c>
      <c r="C1286" s="7" t="s">
        <v>3182</v>
      </c>
      <c r="D1286" s="7" t="s">
        <v>2624</v>
      </c>
      <c r="E1286" s="7"/>
      <c r="F1286" s="7" t="s">
        <v>3181</v>
      </c>
      <c r="G1286" s="7" t="s">
        <v>2625</v>
      </c>
      <c r="H1286" s="7"/>
      <c r="I1286" s="7"/>
      <c r="J1286" s="7" t="s">
        <v>997</v>
      </c>
      <c r="K1286" s="7"/>
      <c r="L1286" s="7" t="s">
        <v>5</v>
      </c>
      <c r="M1286" s="13">
        <v>39965</v>
      </c>
      <c r="N1286" s="13">
        <v>47118</v>
      </c>
      <c r="O1286" s="7">
        <v>1</v>
      </c>
      <c r="P1286" s="14">
        <v>2.0417018344673155</v>
      </c>
      <c r="Q1286" s="14">
        <v>3.5049588763087169</v>
      </c>
      <c r="R1286" s="15">
        <v>0.19596860521518056</v>
      </c>
      <c r="S1286" s="7" t="s">
        <v>2160</v>
      </c>
      <c r="T1286" s="7" t="s">
        <v>39</v>
      </c>
      <c r="U1286" s="16" t="s">
        <v>1084</v>
      </c>
      <c r="V1286" s="16" t="s">
        <v>997</v>
      </c>
      <c r="W1286" s="16" t="s">
        <v>170</v>
      </c>
      <c r="X1286" s="17">
        <v>1</v>
      </c>
      <c r="Y1286" s="84">
        <f t="shared" si="40"/>
        <v>73050</v>
      </c>
      <c r="Z1286" s="75">
        <f>IF(IFERROR(MATCH(E1286,CONV_CAISO_Gen_List!C:C,0),FALSE),1,0)</f>
        <v>0</v>
      </c>
      <c r="AA1286" s="86">
        <f t="shared" si="41"/>
        <v>3.5049588763087169</v>
      </c>
    </row>
    <row r="1287" spans="2:27" x14ac:dyDescent="0.25">
      <c r="B1287" s="7">
        <v>1282</v>
      </c>
      <c r="C1287" s="7" t="s">
        <v>3183</v>
      </c>
      <c r="D1287" s="7" t="s">
        <v>3184</v>
      </c>
      <c r="E1287" s="7"/>
      <c r="F1287" s="7" t="s">
        <v>3181</v>
      </c>
      <c r="G1287" s="7" t="s">
        <v>8</v>
      </c>
      <c r="H1287" s="7"/>
      <c r="I1287" s="7"/>
      <c r="J1287" s="7" t="s">
        <v>997</v>
      </c>
      <c r="K1287" s="7"/>
      <c r="L1287" s="7" t="s">
        <v>5</v>
      </c>
      <c r="M1287" s="13">
        <v>40394</v>
      </c>
      <c r="N1287" s="13">
        <v>49674</v>
      </c>
      <c r="O1287" s="7">
        <v>1</v>
      </c>
      <c r="P1287" s="14">
        <v>15.1965504</v>
      </c>
      <c r="Q1287" s="14">
        <v>11.443319045999999</v>
      </c>
      <c r="R1287" s="15">
        <v>8.5961282343987824E-2</v>
      </c>
      <c r="S1287" s="7" t="s">
        <v>2160</v>
      </c>
      <c r="T1287" s="7" t="s">
        <v>39</v>
      </c>
      <c r="U1287" s="16" t="s">
        <v>1084</v>
      </c>
      <c r="V1287" s="16" t="s">
        <v>997</v>
      </c>
      <c r="W1287" s="16" t="s">
        <v>170</v>
      </c>
      <c r="X1287" s="17">
        <v>1</v>
      </c>
      <c r="Y1287" s="84">
        <f t="shared" ref="Y1287:Y1350" si="42">IF(O1287,DATE(2099,12,31),N1287)</f>
        <v>73050</v>
      </c>
      <c r="Z1287" s="75">
        <f>IF(IFERROR(MATCH(E1287,CONV_CAISO_Gen_List!C:C,0),FALSE),1,0)</f>
        <v>0</v>
      </c>
      <c r="AA1287" s="86">
        <f t="shared" ref="AA1287:AA1350" si="43">Q1287*X1287</f>
        <v>11.443319045999999</v>
      </c>
    </row>
    <row r="1288" spans="2:27" x14ac:dyDescent="0.25">
      <c r="B1288" s="7">
        <v>1283</v>
      </c>
      <c r="C1288" s="7" t="s">
        <v>3185</v>
      </c>
      <c r="D1288" s="7" t="s">
        <v>3186</v>
      </c>
      <c r="E1288" s="7"/>
      <c r="F1288" s="7" t="s">
        <v>3181</v>
      </c>
      <c r="G1288" s="7" t="s">
        <v>2637</v>
      </c>
      <c r="H1288" s="7"/>
      <c r="I1288" s="7"/>
      <c r="J1288" s="7" t="s">
        <v>37</v>
      </c>
      <c r="K1288" s="7"/>
      <c r="L1288" s="7" t="s">
        <v>5</v>
      </c>
      <c r="M1288" s="87">
        <v>36526</v>
      </c>
      <c r="N1288" s="13">
        <v>45291</v>
      </c>
      <c r="O1288" s="7">
        <v>1</v>
      </c>
      <c r="P1288" s="14">
        <v>2.2399999999999998</v>
      </c>
      <c r="Q1288" s="14">
        <v>6.0052999999999992</v>
      </c>
      <c r="R1288" s="15">
        <v>0.30604309360730592</v>
      </c>
      <c r="S1288" s="7" t="s">
        <v>2160</v>
      </c>
      <c r="T1288" s="7" t="s">
        <v>39</v>
      </c>
      <c r="U1288" s="16" t="s">
        <v>1084</v>
      </c>
      <c r="V1288" s="16" t="s">
        <v>40</v>
      </c>
      <c r="W1288" s="16" t="s">
        <v>170</v>
      </c>
      <c r="X1288" s="17">
        <v>1</v>
      </c>
      <c r="Y1288" s="84">
        <f t="shared" si="42"/>
        <v>73050</v>
      </c>
      <c r="Z1288" s="75">
        <f>IF(IFERROR(MATCH(E1288,CONV_CAISO_Gen_List!C:C,0),FALSE),1,0)</f>
        <v>0</v>
      </c>
      <c r="AA1288" s="86">
        <f t="shared" si="43"/>
        <v>6.0052999999999992</v>
      </c>
    </row>
    <row r="1289" spans="2:27" x14ac:dyDescent="0.25">
      <c r="B1289" s="7">
        <v>1284</v>
      </c>
      <c r="C1289" s="7" t="s">
        <v>3187</v>
      </c>
      <c r="D1289" s="7" t="s">
        <v>3188</v>
      </c>
      <c r="E1289" s="7"/>
      <c r="F1289" s="7" t="s">
        <v>3189</v>
      </c>
      <c r="G1289" s="7" t="s">
        <v>1080</v>
      </c>
      <c r="H1289" s="7"/>
      <c r="I1289" s="7"/>
      <c r="J1289" s="7" t="s">
        <v>997</v>
      </c>
      <c r="K1289" s="7"/>
      <c r="L1289" s="7" t="s">
        <v>5</v>
      </c>
      <c r="M1289" s="13">
        <v>39930</v>
      </c>
      <c r="N1289" s="13">
        <v>73050</v>
      </c>
      <c r="O1289" s="7">
        <v>1</v>
      </c>
      <c r="P1289" s="14">
        <v>75</v>
      </c>
      <c r="Q1289" s="14">
        <v>367.17950000000002</v>
      </c>
      <c r="R1289" s="15">
        <v>0.55887290715372906</v>
      </c>
      <c r="S1289" s="7" t="s">
        <v>1083</v>
      </c>
      <c r="T1289" s="7" t="s">
        <v>2596</v>
      </c>
      <c r="U1289" s="16" t="s">
        <v>1084</v>
      </c>
      <c r="V1289" s="16" t="s">
        <v>997</v>
      </c>
      <c r="W1289" s="16" t="s">
        <v>170</v>
      </c>
      <c r="X1289" s="17">
        <v>1</v>
      </c>
      <c r="Y1289" s="84">
        <f t="shared" si="42"/>
        <v>73050</v>
      </c>
      <c r="Z1289" s="75">
        <f>IF(IFERROR(MATCH(E1289,CONV_CAISO_Gen_List!C:C,0),FALSE),1,0)</f>
        <v>0</v>
      </c>
      <c r="AA1289" s="86">
        <f t="shared" si="43"/>
        <v>367.17950000000002</v>
      </c>
    </row>
    <row r="1290" spans="2:27" x14ac:dyDescent="0.25">
      <c r="B1290" s="7">
        <v>1285</v>
      </c>
      <c r="C1290" s="7" t="s">
        <v>3190</v>
      </c>
      <c r="D1290" s="7" t="s">
        <v>2616</v>
      </c>
      <c r="E1290" s="7" t="s">
        <v>2617</v>
      </c>
      <c r="F1290" s="7" t="s">
        <v>3189</v>
      </c>
      <c r="G1290" s="7" t="s">
        <v>34</v>
      </c>
      <c r="H1290" s="7"/>
      <c r="I1290" s="7"/>
      <c r="J1290" s="7" t="s">
        <v>196</v>
      </c>
      <c r="K1290" s="7"/>
      <c r="L1290" s="7" t="s">
        <v>5</v>
      </c>
      <c r="M1290" s="13">
        <v>30317</v>
      </c>
      <c r="N1290" s="13">
        <v>73050</v>
      </c>
      <c r="O1290" s="7">
        <v>1</v>
      </c>
      <c r="P1290" s="14">
        <v>3.4814999999999996</v>
      </c>
      <c r="Q1290" s="14">
        <v>28.555600600000002</v>
      </c>
      <c r="R1290" s="15">
        <v>0.93631243946312459</v>
      </c>
      <c r="S1290" s="7" t="s">
        <v>39</v>
      </c>
      <c r="T1290" s="7" t="s">
        <v>2596</v>
      </c>
      <c r="U1290" s="16" t="s">
        <v>39</v>
      </c>
      <c r="V1290" s="16" t="s">
        <v>196</v>
      </c>
      <c r="W1290" s="16" t="s">
        <v>170</v>
      </c>
      <c r="X1290" s="17">
        <v>1</v>
      </c>
      <c r="Y1290" s="84">
        <f t="shared" si="42"/>
        <v>73050</v>
      </c>
      <c r="Z1290" s="75">
        <f>IF(IFERROR(MATCH(E1290,CONV_CAISO_Gen_List!C:C,0),FALSE),1,0)</f>
        <v>1</v>
      </c>
      <c r="AA1290" s="86">
        <f t="shared" si="43"/>
        <v>28.555600600000002</v>
      </c>
    </row>
    <row r="1291" spans="2:27" x14ac:dyDescent="0.25">
      <c r="B1291" s="7">
        <v>1286</v>
      </c>
      <c r="C1291" s="7" t="s">
        <v>3191</v>
      </c>
      <c r="D1291" s="7" t="s">
        <v>2619</v>
      </c>
      <c r="E1291" s="7" t="s">
        <v>2620</v>
      </c>
      <c r="F1291" s="7" t="s">
        <v>3189</v>
      </c>
      <c r="G1291" s="7" t="s">
        <v>34</v>
      </c>
      <c r="H1291" s="7"/>
      <c r="I1291" s="7"/>
      <c r="J1291" s="7" t="s">
        <v>196</v>
      </c>
      <c r="K1291" s="7"/>
      <c r="L1291" s="7" t="s">
        <v>5</v>
      </c>
      <c r="M1291" s="13">
        <v>31048</v>
      </c>
      <c r="N1291" s="13">
        <v>73050</v>
      </c>
      <c r="O1291" s="7">
        <v>1</v>
      </c>
      <c r="P1291" s="14">
        <v>3.4814999999999996</v>
      </c>
      <c r="Q1291" s="14">
        <v>25.903265190000003</v>
      </c>
      <c r="R1291" s="15">
        <v>0.84934474885844768</v>
      </c>
      <c r="S1291" s="7" t="s">
        <v>39</v>
      </c>
      <c r="T1291" s="7" t="s">
        <v>2596</v>
      </c>
      <c r="U1291" s="16" t="s">
        <v>39</v>
      </c>
      <c r="V1291" s="16" t="s">
        <v>196</v>
      </c>
      <c r="W1291" s="16" t="s">
        <v>170</v>
      </c>
      <c r="X1291" s="17">
        <v>1</v>
      </c>
      <c r="Y1291" s="84">
        <f t="shared" si="42"/>
        <v>73050</v>
      </c>
      <c r="Z1291" s="75">
        <f>IF(IFERROR(MATCH(E1291,CONV_CAISO_Gen_List!C:C,0),FALSE),1,0)</f>
        <v>1</v>
      </c>
      <c r="AA1291" s="86">
        <f t="shared" si="43"/>
        <v>25.903265190000003</v>
      </c>
    </row>
    <row r="1292" spans="2:27" x14ac:dyDescent="0.25">
      <c r="B1292" s="7">
        <v>1287</v>
      </c>
      <c r="C1292" s="7" t="s">
        <v>3192</v>
      </c>
      <c r="D1292" s="7" t="s">
        <v>3193</v>
      </c>
      <c r="E1292" s="7"/>
      <c r="F1292" s="7" t="s">
        <v>3189</v>
      </c>
      <c r="G1292" s="7" t="s">
        <v>34</v>
      </c>
      <c r="H1292" s="7"/>
      <c r="I1292" s="7"/>
      <c r="J1292" s="7" t="s">
        <v>216</v>
      </c>
      <c r="K1292" s="7"/>
      <c r="L1292" s="7" t="s">
        <v>5</v>
      </c>
      <c r="M1292" s="13">
        <v>8767</v>
      </c>
      <c r="N1292" s="13">
        <v>73050</v>
      </c>
      <c r="O1292" s="7">
        <v>1</v>
      </c>
      <c r="P1292" s="14">
        <v>4.2</v>
      </c>
      <c r="Q1292" s="14">
        <v>18.783190909090909</v>
      </c>
      <c r="R1292" s="15">
        <v>0.51052377987309494</v>
      </c>
      <c r="S1292" s="7" t="s">
        <v>3189</v>
      </c>
      <c r="T1292" s="7" t="s">
        <v>2596</v>
      </c>
      <c r="U1292" s="16" t="s">
        <v>2596</v>
      </c>
      <c r="V1292" s="16" t="s">
        <v>218</v>
      </c>
      <c r="W1292" s="16" t="s">
        <v>170</v>
      </c>
      <c r="X1292" s="17">
        <v>1</v>
      </c>
      <c r="Y1292" s="84">
        <f t="shared" si="42"/>
        <v>73050</v>
      </c>
      <c r="Z1292" s="75">
        <f>IF(IFERROR(MATCH(E1292,CONV_CAISO_Gen_List!C:C,0),FALSE),1,0)</f>
        <v>0</v>
      </c>
      <c r="AA1292" s="86">
        <f t="shared" si="43"/>
        <v>18.783190909090909</v>
      </c>
    </row>
    <row r="1293" spans="2:27" x14ac:dyDescent="0.25">
      <c r="B1293" s="7">
        <v>1288</v>
      </c>
      <c r="C1293" s="7" t="s">
        <v>3194</v>
      </c>
      <c r="D1293" s="7" t="s">
        <v>3195</v>
      </c>
      <c r="E1293" s="7"/>
      <c r="F1293" s="7" t="s">
        <v>3189</v>
      </c>
      <c r="G1293" s="7" t="s">
        <v>34</v>
      </c>
      <c r="H1293" s="7"/>
      <c r="I1293" s="7"/>
      <c r="J1293" s="7" t="s">
        <v>216</v>
      </c>
      <c r="K1293" s="7"/>
      <c r="L1293" s="7" t="s">
        <v>5</v>
      </c>
      <c r="M1293" s="13">
        <v>30621</v>
      </c>
      <c r="N1293" s="13">
        <v>73050</v>
      </c>
      <c r="O1293" s="7">
        <v>1</v>
      </c>
      <c r="P1293" s="14">
        <v>4.4000000000000004</v>
      </c>
      <c r="Q1293" s="14">
        <v>10.615363636363636</v>
      </c>
      <c r="R1293" s="15">
        <v>0.27540897769727157</v>
      </c>
      <c r="S1293" s="7" t="s">
        <v>3189</v>
      </c>
      <c r="T1293" s="7" t="s">
        <v>2596</v>
      </c>
      <c r="U1293" s="16" t="s">
        <v>2596</v>
      </c>
      <c r="V1293" s="16" t="s">
        <v>218</v>
      </c>
      <c r="W1293" s="16" t="s">
        <v>170</v>
      </c>
      <c r="X1293" s="17">
        <v>1</v>
      </c>
      <c r="Y1293" s="84">
        <f t="shared" si="42"/>
        <v>73050</v>
      </c>
      <c r="Z1293" s="75">
        <f>IF(IFERROR(MATCH(E1293,CONV_CAISO_Gen_List!C:C,0),FALSE),1,0)</f>
        <v>0</v>
      </c>
      <c r="AA1293" s="86">
        <f t="shared" si="43"/>
        <v>10.615363636363636</v>
      </c>
    </row>
    <row r="1294" spans="2:27" x14ac:dyDescent="0.25">
      <c r="B1294" s="7">
        <v>1289</v>
      </c>
      <c r="C1294" s="7" t="s">
        <v>3196</v>
      </c>
      <c r="D1294" s="7" t="s">
        <v>3197</v>
      </c>
      <c r="E1294" s="7"/>
      <c r="F1294" s="7" t="s">
        <v>3189</v>
      </c>
      <c r="G1294" s="7" t="s">
        <v>34</v>
      </c>
      <c r="H1294" s="7"/>
      <c r="I1294" s="7"/>
      <c r="J1294" s="7" t="s">
        <v>216</v>
      </c>
      <c r="K1294" s="7"/>
      <c r="L1294" s="7" t="s">
        <v>5</v>
      </c>
      <c r="M1294" s="13">
        <v>29407</v>
      </c>
      <c r="N1294" s="13">
        <v>73050</v>
      </c>
      <c r="O1294" s="7">
        <v>1</v>
      </c>
      <c r="P1294" s="14">
        <v>3.3</v>
      </c>
      <c r="Q1294" s="14">
        <v>8.1959999999999997</v>
      </c>
      <c r="R1294" s="15">
        <v>0.28352013283520133</v>
      </c>
      <c r="S1294" s="7" t="s">
        <v>3189</v>
      </c>
      <c r="T1294" s="7" t="s">
        <v>2596</v>
      </c>
      <c r="U1294" s="16" t="s">
        <v>2596</v>
      </c>
      <c r="V1294" s="16" t="s">
        <v>218</v>
      </c>
      <c r="W1294" s="16" t="s">
        <v>170</v>
      </c>
      <c r="X1294" s="17">
        <v>1</v>
      </c>
      <c r="Y1294" s="84">
        <f t="shared" si="42"/>
        <v>73050</v>
      </c>
      <c r="Z1294" s="75">
        <f>IF(IFERROR(MATCH(E1294,CONV_CAISO_Gen_List!C:C,0),FALSE),1,0)</f>
        <v>0</v>
      </c>
      <c r="AA1294" s="86">
        <f t="shared" si="43"/>
        <v>8.1959999999999997</v>
      </c>
    </row>
    <row r="1295" spans="2:27" x14ac:dyDescent="0.25">
      <c r="B1295" s="7">
        <v>1290</v>
      </c>
      <c r="C1295" s="7" t="s">
        <v>3198</v>
      </c>
      <c r="D1295" s="7" t="s">
        <v>3199</v>
      </c>
      <c r="E1295" s="7"/>
      <c r="F1295" s="7" t="s">
        <v>3189</v>
      </c>
      <c r="G1295" s="7" t="s">
        <v>34</v>
      </c>
      <c r="H1295" s="7"/>
      <c r="I1295" s="7"/>
      <c r="J1295" s="7" t="s">
        <v>216</v>
      </c>
      <c r="K1295" s="7"/>
      <c r="L1295" s="7" t="s">
        <v>5</v>
      </c>
      <c r="M1295" s="13">
        <v>29098</v>
      </c>
      <c r="N1295" s="13">
        <v>73050</v>
      </c>
      <c r="O1295" s="7">
        <v>1</v>
      </c>
      <c r="P1295" s="14">
        <v>1.08</v>
      </c>
      <c r="Q1295" s="14">
        <v>4.0027272727272729</v>
      </c>
      <c r="R1295" s="15">
        <v>0.42308549728641054</v>
      </c>
      <c r="S1295" s="7" t="s">
        <v>3189</v>
      </c>
      <c r="T1295" s="7" t="s">
        <v>2596</v>
      </c>
      <c r="U1295" s="16" t="s">
        <v>2596</v>
      </c>
      <c r="V1295" s="16" t="s">
        <v>218</v>
      </c>
      <c r="W1295" s="16" t="s">
        <v>170</v>
      </c>
      <c r="X1295" s="17">
        <v>1</v>
      </c>
      <c r="Y1295" s="84">
        <f t="shared" si="42"/>
        <v>73050</v>
      </c>
      <c r="Z1295" s="75">
        <f>IF(IFERROR(MATCH(E1295,CONV_CAISO_Gen_List!C:C,0),FALSE),1,0)</f>
        <v>0</v>
      </c>
      <c r="AA1295" s="86">
        <f t="shared" si="43"/>
        <v>4.0027272727272729</v>
      </c>
    </row>
    <row r="1296" spans="2:27" x14ac:dyDescent="0.25">
      <c r="B1296" s="7">
        <v>1291</v>
      </c>
      <c r="C1296" s="7" t="s">
        <v>3200</v>
      </c>
      <c r="D1296" s="7" t="s">
        <v>3201</v>
      </c>
      <c r="E1296" s="7" t="s">
        <v>3202</v>
      </c>
      <c r="F1296" s="7" t="s">
        <v>3189</v>
      </c>
      <c r="G1296" s="7" t="s">
        <v>34</v>
      </c>
      <c r="H1296" s="7"/>
      <c r="I1296" s="7"/>
      <c r="J1296" s="7" t="s">
        <v>216</v>
      </c>
      <c r="K1296" s="7"/>
      <c r="L1296" s="7" t="s">
        <v>5</v>
      </c>
      <c r="M1296" s="13">
        <v>29852</v>
      </c>
      <c r="N1296" s="13">
        <v>47749</v>
      </c>
      <c r="O1296" s="7">
        <v>1</v>
      </c>
      <c r="P1296" s="14">
        <v>2.7</v>
      </c>
      <c r="Q1296" s="14">
        <v>5.9326363636363642</v>
      </c>
      <c r="R1296" s="15">
        <v>0.25083022000830218</v>
      </c>
      <c r="S1296" s="7" t="s">
        <v>39</v>
      </c>
      <c r="T1296" s="7" t="s">
        <v>2596</v>
      </c>
      <c r="U1296" s="16" t="s">
        <v>39</v>
      </c>
      <c r="V1296" s="16" t="s">
        <v>218</v>
      </c>
      <c r="W1296" s="16" t="s">
        <v>170</v>
      </c>
      <c r="X1296" s="17">
        <v>1</v>
      </c>
      <c r="Y1296" s="84">
        <f t="shared" si="42"/>
        <v>73050</v>
      </c>
      <c r="Z1296" s="75">
        <f>IF(IFERROR(MATCH(E1296,CONV_CAISO_Gen_List!C:C,0),FALSE),1,0)</f>
        <v>1</v>
      </c>
      <c r="AA1296" s="86">
        <f t="shared" si="43"/>
        <v>5.9326363636363642</v>
      </c>
    </row>
    <row r="1297" spans="2:27" x14ac:dyDescent="0.25">
      <c r="B1297" s="7">
        <v>1292</v>
      </c>
      <c r="C1297" s="7" t="s">
        <v>3203</v>
      </c>
      <c r="D1297" s="7" t="s">
        <v>3204</v>
      </c>
      <c r="E1297" s="7" t="s">
        <v>3205</v>
      </c>
      <c r="F1297" s="7" t="s">
        <v>3189</v>
      </c>
      <c r="G1297" s="7" t="s">
        <v>34</v>
      </c>
      <c r="H1297" s="7"/>
      <c r="I1297" s="7"/>
      <c r="J1297" s="7" t="s">
        <v>216</v>
      </c>
      <c r="K1297" s="7"/>
      <c r="L1297" s="7" t="s">
        <v>5</v>
      </c>
      <c r="M1297" s="13">
        <v>30057</v>
      </c>
      <c r="N1297" s="13">
        <v>47954</v>
      </c>
      <c r="O1297" s="7">
        <v>1</v>
      </c>
      <c r="P1297" s="14">
        <v>5.04</v>
      </c>
      <c r="Q1297" s="14">
        <v>14.571363636363635</v>
      </c>
      <c r="R1297" s="15">
        <v>0.33003922130634461</v>
      </c>
      <c r="S1297" s="7" t="s">
        <v>39</v>
      </c>
      <c r="T1297" s="7" t="s">
        <v>2596</v>
      </c>
      <c r="U1297" s="16" t="s">
        <v>39</v>
      </c>
      <c r="V1297" s="16" t="s">
        <v>218</v>
      </c>
      <c r="W1297" s="16" t="s">
        <v>170</v>
      </c>
      <c r="X1297" s="17">
        <v>1</v>
      </c>
      <c r="Y1297" s="84">
        <f t="shared" si="42"/>
        <v>73050</v>
      </c>
      <c r="Z1297" s="75">
        <f>IF(IFERROR(MATCH(E1297,CONV_CAISO_Gen_List!C:C,0),FALSE),1,0)</f>
        <v>1</v>
      </c>
      <c r="AA1297" s="86">
        <f t="shared" si="43"/>
        <v>14.571363636363635</v>
      </c>
    </row>
    <row r="1298" spans="2:27" x14ac:dyDescent="0.25">
      <c r="B1298" s="7">
        <v>1293</v>
      </c>
      <c r="C1298" s="7" t="s">
        <v>3206</v>
      </c>
      <c r="D1298" s="7" t="s">
        <v>3207</v>
      </c>
      <c r="E1298" s="7" t="s">
        <v>3208</v>
      </c>
      <c r="F1298" s="7" t="s">
        <v>3189</v>
      </c>
      <c r="G1298" s="7" t="s">
        <v>34</v>
      </c>
      <c r="H1298" s="7"/>
      <c r="I1298" s="7"/>
      <c r="J1298" s="7" t="s">
        <v>216</v>
      </c>
      <c r="K1298" s="7"/>
      <c r="L1298" s="7" t="s">
        <v>5</v>
      </c>
      <c r="M1298" s="13">
        <v>41275</v>
      </c>
      <c r="N1298" s="13">
        <v>47954</v>
      </c>
      <c r="O1298" s="7">
        <v>1</v>
      </c>
      <c r="P1298" s="14">
        <v>2.85</v>
      </c>
      <c r="Q1298" s="14">
        <v>5.0602727272727268</v>
      </c>
      <c r="R1298" s="15">
        <v>0.20268656281633929</v>
      </c>
      <c r="S1298" s="7" t="s">
        <v>39</v>
      </c>
      <c r="T1298" s="7" t="s">
        <v>2596</v>
      </c>
      <c r="U1298" s="16" t="s">
        <v>39</v>
      </c>
      <c r="V1298" s="16" t="s">
        <v>218</v>
      </c>
      <c r="W1298" s="16" t="s">
        <v>170</v>
      </c>
      <c r="X1298" s="17">
        <v>1</v>
      </c>
      <c r="Y1298" s="84">
        <f t="shared" si="42"/>
        <v>73050</v>
      </c>
      <c r="Z1298" s="75">
        <f>IF(IFERROR(MATCH(E1298,CONV_CAISO_Gen_List!C:C,0),FALSE),1,0)</f>
        <v>1</v>
      </c>
      <c r="AA1298" s="86">
        <f t="shared" si="43"/>
        <v>5.0602727272727268</v>
      </c>
    </row>
    <row r="1299" spans="2:27" x14ac:dyDescent="0.25">
      <c r="B1299" s="7">
        <v>1294</v>
      </c>
      <c r="C1299" s="7" t="s">
        <v>3209</v>
      </c>
      <c r="D1299" s="7" t="s">
        <v>3210</v>
      </c>
      <c r="E1299" s="7" t="s">
        <v>3211</v>
      </c>
      <c r="F1299" s="7" t="s">
        <v>3189</v>
      </c>
      <c r="G1299" s="7" t="s">
        <v>34</v>
      </c>
      <c r="H1299" s="7"/>
      <c r="I1299" s="7"/>
      <c r="J1299" s="7" t="s">
        <v>216</v>
      </c>
      <c r="K1299" s="7"/>
      <c r="L1299" s="7" t="s">
        <v>5</v>
      </c>
      <c r="M1299" s="87">
        <v>36526</v>
      </c>
      <c r="N1299" s="13">
        <v>47749</v>
      </c>
      <c r="O1299" s="7">
        <v>1</v>
      </c>
      <c r="P1299" s="14">
        <v>0.9</v>
      </c>
      <c r="Q1299" s="14">
        <v>0</v>
      </c>
      <c r="R1299" s="15">
        <v>0</v>
      </c>
      <c r="S1299" s="7" t="s">
        <v>39</v>
      </c>
      <c r="T1299" s="7" t="s">
        <v>2596</v>
      </c>
      <c r="U1299" s="16" t="s">
        <v>39</v>
      </c>
      <c r="V1299" s="16" t="s">
        <v>218</v>
      </c>
      <c r="W1299" s="16" t="s">
        <v>170</v>
      </c>
      <c r="X1299" s="17">
        <v>1</v>
      </c>
      <c r="Y1299" s="84">
        <f t="shared" si="42"/>
        <v>73050</v>
      </c>
      <c r="Z1299" s="75">
        <f>IF(IFERROR(MATCH(E1299,CONV_CAISO_Gen_List!C:C,0),FALSE),1,0)</f>
        <v>0</v>
      </c>
      <c r="AA1299" s="86">
        <f t="shared" si="43"/>
        <v>0</v>
      </c>
    </row>
    <row r="1300" spans="2:27" x14ac:dyDescent="0.25">
      <c r="B1300" s="7">
        <v>1295</v>
      </c>
      <c r="C1300" s="7" t="s">
        <v>3212</v>
      </c>
      <c r="D1300" s="7" t="s">
        <v>3213</v>
      </c>
      <c r="E1300" s="7" t="s">
        <v>3211</v>
      </c>
      <c r="F1300" s="7" t="s">
        <v>3189</v>
      </c>
      <c r="G1300" s="7" t="s">
        <v>34</v>
      </c>
      <c r="H1300" s="7"/>
      <c r="I1300" s="7"/>
      <c r="J1300" s="7" t="s">
        <v>216</v>
      </c>
      <c r="K1300" s="7"/>
      <c r="L1300" s="7" t="s">
        <v>5</v>
      </c>
      <c r="M1300" s="13">
        <v>42064</v>
      </c>
      <c r="N1300" s="13">
        <v>47749</v>
      </c>
      <c r="O1300" s="7">
        <v>1</v>
      </c>
      <c r="P1300" s="14">
        <v>0.9</v>
      </c>
      <c r="Q1300" s="14">
        <v>0</v>
      </c>
      <c r="R1300" s="15">
        <v>0</v>
      </c>
      <c r="S1300" s="7" t="s">
        <v>39</v>
      </c>
      <c r="T1300" s="7" t="s">
        <v>2596</v>
      </c>
      <c r="U1300" s="16" t="s">
        <v>39</v>
      </c>
      <c r="V1300" s="16" t="s">
        <v>218</v>
      </c>
      <c r="W1300" s="16" t="s">
        <v>170</v>
      </c>
      <c r="X1300" s="17">
        <v>1</v>
      </c>
      <c r="Y1300" s="84">
        <f t="shared" si="42"/>
        <v>73050</v>
      </c>
      <c r="Z1300" s="75">
        <f>IF(IFERROR(MATCH(E1300,CONV_CAISO_Gen_List!C:C,0),FALSE),1,0)</f>
        <v>0</v>
      </c>
      <c r="AA1300" s="86">
        <f t="shared" si="43"/>
        <v>0</v>
      </c>
    </row>
    <row r="1301" spans="2:27" x14ac:dyDescent="0.25">
      <c r="B1301" s="7">
        <v>1296</v>
      </c>
      <c r="C1301" s="7" t="s">
        <v>3214</v>
      </c>
      <c r="D1301" s="7" t="s">
        <v>2616</v>
      </c>
      <c r="E1301" s="7" t="s">
        <v>2617</v>
      </c>
      <c r="F1301" s="7" t="s">
        <v>3215</v>
      </c>
      <c r="G1301" s="7" t="s">
        <v>34</v>
      </c>
      <c r="H1301" s="7"/>
      <c r="I1301" s="7"/>
      <c r="J1301" s="7" t="s">
        <v>196</v>
      </c>
      <c r="K1301" s="7"/>
      <c r="L1301" s="7" t="s">
        <v>5</v>
      </c>
      <c r="M1301" s="13">
        <v>40176</v>
      </c>
      <c r="N1301" s="13">
        <v>73050</v>
      </c>
      <c r="O1301" s="7">
        <v>1</v>
      </c>
      <c r="P1301" s="14">
        <v>3.0855000000000001</v>
      </c>
      <c r="Q1301" s="14">
        <v>25.307570200000004</v>
      </c>
      <c r="R1301" s="15">
        <v>0.93631243946312448</v>
      </c>
      <c r="S1301" s="7" t="s">
        <v>39</v>
      </c>
      <c r="T1301" s="7" t="s">
        <v>39</v>
      </c>
      <c r="U1301" s="16" t="s">
        <v>39</v>
      </c>
      <c r="V1301" s="16" t="s">
        <v>196</v>
      </c>
      <c r="W1301" s="16" t="s">
        <v>170</v>
      </c>
      <c r="X1301" s="17">
        <v>1</v>
      </c>
      <c r="Y1301" s="84">
        <f t="shared" si="42"/>
        <v>73050</v>
      </c>
      <c r="Z1301" s="75">
        <f>IF(IFERROR(MATCH(E1301,CONV_CAISO_Gen_List!C:C,0),FALSE),1,0)</f>
        <v>1</v>
      </c>
      <c r="AA1301" s="86">
        <f t="shared" si="43"/>
        <v>25.307570200000004</v>
      </c>
    </row>
    <row r="1302" spans="2:27" x14ac:dyDescent="0.25">
      <c r="B1302" s="7">
        <v>1297</v>
      </c>
      <c r="C1302" s="7" t="s">
        <v>3216</v>
      </c>
      <c r="D1302" s="7" t="s">
        <v>2619</v>
      </c>
      <c r="E1302" s="7" t="s">
        <v>2620</v>
      </c>
      <c r="F1302" s="7" t="s">
        <v>3215</v>
      </c>
      <c r="G1302" s="7" t="s">
        <v>34</v>
      </c>
      <c r="H1302" s="7"/>
      <c r="I1302" s="7"/>
      <c r="J1302" s="7" t="s">
        <v>196</v>
      </c>
      <c r="K1302" s="7"/>
      <c r="L1302" s="7" t="s">
        <v>5</v>
      </c>
      <c r="M1302" s="13">
        <v>40176</v>
      </c>
      <c r="N1302" s="13">
        <v>73050</v>
      </c>
      <c r="O1302" s="7">
        <v>1</v>
      </c>
      <c r="P1302" s="14">
        <v>3.0855000000000001</v>
      </c>
      <c r="Q1302" s="14">
        <v>22.956922230000004</v>
      </c>
      <c r="R1302" s="15">
        <v>0.84934474885844757</v>
      </c>
      <c r="S1302" s="7" t="s">
        <v>39</v>
      </c>
      <c r="T1302" s="7" t="s">
        <v>39</v>
      </c>
      <c r="U1302" s="16" t="s">
        <v>39</v>
      </c>
      <c r="V1302" s="16" t="s">
        <v>196</v>
      </c>
      <c r="W1302" s="16" t="s">
        <v>170</v>
      </c>
      <c r="X1302" s="17">
        <v>1</v>
      </c>
      <c r="Y1302" s="84">
        <f t="shared" si="42"/>
        <v>73050</v>
      </c>
      <c r="Z1302" s="75">
        <f>IF(IFERROR(MATCH(E1302,CONV_CAISO_Gen_List!C:C,0),FALSE),1,0)</f>
        <v>1</v>
      </c>
      <c r="AA1302" s="86">
        <f t="shared" si="43"/>
        <v>22.956922230000004</v>
      </c>
    </row>
    <row r="1303" spans="2:27" x14ac:dyDescent="0.25">
      <c r="B1303" s="7">
        <v>1298</v>
      </c>
      <c r="C1303" s="7" t="s">
        <v>3217</v>
      </c>
      <c r="D1303" s="7" t="s">
        <v>3218</v>
      </c>
      <c r="E1303" s="7" t="s">
        <v>3219</v>
      </c>
      <c r="F1303" s="7" t="s">
        <v>3215</v>
      </c>
      <c r="G1303" s="7" t="s">
        <v>34</v>
      </c>
      <c r="H1303" s="7"/>
      <c r="I1303" s="7"/>
      <c r="J1303" s="7" t="s">
        <v>216</v>
      </c>
      <c r="K1303" s="7"/>
      <c r="L1303" s="7" t="s">
        <v>5</v>
      </c>
      <c r="M1303" s="13">
        <v>31635</v>
      </c>
      <c r="N1303" s="13">
        <v>73050</v>
      </c>
      <c r="O1303" s="7">
        <v>1</v>
      </c>
      <c r="P1303" s="14">
        <v>3.5</v>
      </c>
      <c r="Q1303" s="14">
        <v>5.0912499999999996</v>
      </c>
      <c r="R1303" s="15">
        <v>0.16605512067840833</v>
      </c>
      <c r="S1303" s="7" t="s">
        <v>39</v>
      </c>
      <c r="T1303" s="7" t="s">
        <v>39</v>
      </c>
      <c r="U1303" s="16" t="s">
        <v>39</v>
      </c>
      <c r="V1303" s="16" t="s">
        <v>218</v>
      </c>
      <c r="W1303" s="16" t="s">
        <v>170</v>
      </c>
      <c r="X1303" s="17">
        <v>1</v>
      </c>
      <c r="Y1303" s="84">
        <f t="shared" si="42"/>
        <v>73050</v>
      </c>
      <c r="Z1303" s="75">
        <f>IF(IFERROR(MATCH(E1303,CONV_CAISO_Gen_List!C:C,0),FALSE),1,0)</f>
        <v>1</v>
      </c>
      <c r="AA1303" s="86">
        <f t="shared" si="43"/>
        <v>5.0912499999999996</v>
      </c>
    </row>
    <row r="1304" spans="2:27" x14ac:dyDescent="0.25">
      <c r="B1304" s="7">
        <v>1299</v>
      </c>
      <c r="C1304" s="7" t="s">
        <v>3220</v>
      </c>
      <c r="D1304" s="7" t="s">
        <v>2601</v>
      </c>
      <c r="E1304" s="7"/>
      <c r="F1304" s="7" t="s">
        <v>3215</v>
      </c>
      <c r="G1304" s="7" t="s">
        <v>34</v>
      </c>
      <c r="H1304" s="7"/>
      <c r="I1304" s="7"/>
      <c r="J1304" s="7" t="s">
        <v>216</v>
      </c>
      <c r="K1304" s="7"/>
      <c r="L1304" s="7" t="s">
        <v>5</v>
      </c>
      <c r="M1304" s="13">
        <v>38353</v>
      </c>
      <c r="N1304" s="13">
        <v>45657</v>
      </c>
      <c r="O1304" s="7">
        <v>1</v>
      </c>
      <c r="P1304" s="14">
        <v>4.3956000000000002E-2</v>
      </c>
      <c r="Q1304" s="14">
        <v>0.18013642400000002</v>
      </c>
      <c r="R1304" s="15">
        <v>0.46782051873376079</v>
      </c>
      <c r="S1304" s="7" t="s">
        <v>2596</v>
      </c>
      <c r="T1304" s="7" t="s">
        <v>39</v>
      </c>
      <c r="U1304" s="16" t="s">
        <v>2596</v>
      </c>
      <c r="V1304" s="16" t="s">
        <v>218</v>
      </c>
      <c r="W1304" s="16" t="s">
        <v>170</v>
      </c>
      <c r="X1304" s="17">
        <v>1</v>
      </c>
      <c r="Y1304" s="84">
        <f t="shared" si="42"/>
        <v>73050</v>
      </c>
      <c r="Z1304" s="75">
        <f>IF(IFERROR(MATCH(E1304,CONV_CAISO_Gen_List!C:C,0),FALSE),1,0)</f>
        <v>0</v>
      </c>
      <c r="AA1304" s="86">
        <f t="shared" si="43"/>
        <v>0.18013642400000002</v>
      </c>
    </row>
    <row r="1305" spans="2:27" x14ac:dyDescent="0.25">
      <c r="B1305" s="7">
        <v>1300</v>
      </c>
      <c r="C1305" s="7" t="s">
        <v>3220</v>
      </c>
      <c r="D1305" s="7" t="s">
        <v>2602</v>
      </c>
      <c r="E1305" s="7"/>
      <c r="F1305" s="7" t="s">
        <v>3215</v>
      </c>
      <c r="G1305" s="7" t="s">
        <v>34</v>
      </c>
      <c r="H1305" s="7"/>
      <c r="I1305" s="7"/>
      <c r="J1305" s="7" t="s">
        <v>216</v>
      </c>
      <c r="K1305" s="7"/>
      <c r="L1305" s="7" t="s">
        <v>5</v>
      </c>
      <c r="M1305" s="13">
        <v>38353</v>
      </c>
      <c r="N1305" s="13">
        <v>45657</v>
      </c>
      <c r="O1305" s="7">
        <v>1</v>
      </c>
      <c r="P1305" s="14">
        <v>1.18844E-2</v>
      </c>
      <c r="Q1305" s="14">
        <v>3.8809152000000006E-2</v>
      </c>
      <c r="R1305" s="15">
        <v>0.37278015660451397</v>
      </c>
      <c r="S1305" s="7" t="s">
        <v>2596</v>
      </c>
      <c r="T1305" s="7" t="s">
        <v>39</v>
      </c>
      <c r="U1305" s="16" t="s">
        <v>2596</v>
      </c>
      <c r="V1305" s="16" t="s">
        <v>218</v>
      </c>
      <c r="W1305" s="16" t="s">
        <v>170</v>
      </c>
      <c r="X1305" s="17">
        <v>1</v>
      </c>
      <c r="Y1305" s="84">
        <f t="shared" si="42"/>
        <v>73050</v>
      </c>
      <c r="Z1305" s="75">
        <f>IF(IFERROR(MATCH(E1305,CONV_CAISO_Gen_List!C:C,0),FALSE),1,0)</f>
        <v>0</v>
      </c>
      <c r="AA1305" s="86">
        <f t="shared" si="43"/>
        <v>3.8809152000000006E-2</v>
      </c>
    </row>
    <row r="1306" spans="2:27" x14ac:dyDescent="0.25">
      <c r="B1306" s="7">
        <v>1301</v>
      </c>
      <c r="C1306" s="7" t="s">
        <v>3220</v>
      </c>
      <c r="D1306" s="7" t="s">
        <v>2603</v>
      </c>
      <c r="E1306" s="7" t="s">
        <v>2604</v>
      </c>
      <c r="F1306" s="7" t="s">
        <v>3215</v>
      </c>
      <c r="G1306" s="7" t="s">
        <v>34</v>
      </c>
      <c r="H1306" s="7"/>
      <c r="I1306" s="7"/>
      <c r="J1306" s="7" t="s">
        <v>216</v>
      </c>
      <c r="K1306" s="7"/>
      <c r="L1306" s="7" t="s">
        <v>5</v>
      </c>
      <c r="M1306" s="13">
        <v>38353</v>
      </c>
      <c r="N1306" s="13">
        <v>45657</v>
      </c>
      <c r="O1306" s="7">
        <v>1</v>
      </c>
      <c r="P1306" s="14">
        <v>1.1395999999999999E-3</v>
      </c>
      <c r="Q1306" s="14">
        <v>6.6384535680000002E-3</v>
      </c>
      <c r="R1306" s="15">
        <v>0.66498274328411322</v>
      </c>
      <c r="S1306" s="7" t="s">
        <v>39</v>
      </c>
      <c r="T1306" s="7" t="s">
        <v>39</v>
      </c>
      <c r="U1306" s="16" t="s">
        <v>39</v>
      </c>
      <c r="V1306" s="16" t="s">
        <v>218</v>
      </c>
      <c r="W1306" s="16" t="s">
        <v>170</v>
      </c>
      <c r="X1306" s="17">
        <v>1</v>
      </c>
      <c r="Y1306" s="84">
        <f t="shared" si="42"/>
        <v>73050</v>
      </c>
      <c r="Z1306" s="75">
        <f>IF(IFERROR(MATCH(E1306,CONV_CAISO_Gen_List!C:C,0),FALSE),1,0)</f>
        <v>0</v>
      </c>
      <c r="AA1306" s="86">
        <f t="shared" si="43"/>
        <v>6.6384535680000002E-3</v>
      </c>
    </row>
    <row r="1307" spans="2:27" x14ac:dyDescent="0.25">
      <c r="B1307" s="7">
        <v>1302</v>
      </c>
      <c r="C1307" s="7" t="s">
        <v>3221</v>
      </c>
      <c r="D1307" s="7" t="s">
        <v>2588</v>
      </c>
      <c r="E1307" s="7" t="s">
        <v>2589</v>
      </c>
      <c r="F1307" s="7" t="s">
        <v>3215</v>
      </c>
      <c r="G1307" s="7" t="s">
        <v>34</v>
      </c>
      <c r="H1307" s="7"/>
      <c r="I1307" s="7"/>
      <c r="J1307" s="7" t="s">
        <v>216</v>
      </c>
      <c r="K1307" s="7"/>
      <c r="L1307" s="7" t="s">
        <v>5</v>
      </c>
      <c r="M1307" s="13">
        <v>30195</v>
      </c>
      <c r="N1307" s="13">
        <v>73050</v>
      </c>
      <c r="O1307" s="7">
        <v>1</v>
      </c>
      <c r="P1307" s="14">
        <v>0.12240000000000001</v>
      </c>
      <c r="Q1307" s="14">
        <v>0.36225763636363639</v>
      </c>
      <c r="R1307" s="15">
        <v>0.33785630275356304</v>
      </c>
      <c r="S1307" s="7" t="s">
        <v>39</v>
      </c>
      <c r="T1307" s="7" t="s">
        <v>39</v>
      </c>
      <c r="U1307" s="16" t="s">
        <v>39</v>
      </c>
      <c r="V1307" s="16" t="s">
        <v>218</v>
      </c>
      <c r="W1307" s="16" t="s">
        <v>170</v>
      </c>
      <c r="X1307" s="17">
        <v>1</v>
      </c>
      <c r="Y1307" s="84">
        <f t="shared" si="42"/>
        <v>73050</v>
      </c>
      <c r="Z1307" s="75">
        <f>IF(IFERROR(MATCH(E1307,CONV_CAISO_Gen_List!C:C,0),FALSE),1,0)</f>
        <v>0</v>
      </c>
      <c r="AA1307" s="86">
        <f t="shared" si="43"/>
        <v>0.36225763636363639</v>
      </c>
    </row>
    <row r="1308" spans="2:27" x14ac:dyDescent="0.25">
      <c r="B1308" s="7">
        <v>1303</v>
      </c>
      <c r="C1308" s="7" t="s">
        <v>3222</v>
      </c>
      <c r="D1308" s="7" t="s">
        <v>3223</v>
      </c>
      <c r="E1308" s="7" t="s">
        <v>3224</v>
      </c>
      <c r="F1308" s="7" t="s">
        <v>3225</v>
      </c>
      <c r="G1308" s="7" t="s">
        <v>34</v>
      </c>
      <c r="H1308" s="7"/>
      <c r="I1308" s="7"/>
      <c r="J1308" s="7" t="s">
        <v>37</v>
      </c>
      <c r="K1308" s="7" t="s">
        <v>2649</v>
      </c>
      <c r="L1308" s="7" t="s">
        <v>5</v>
      </c>
      <c r="M1308" s="13">
        <v>39548</v>
      </c>
      <c r="N1308" s="13">
        <v>45026</v>
      </c>
      <c r="O1308" s="7">
        <v>1</v>
      </c>
      <c r="P1308" s="14">
        <v>0</v>
      </c>
      <c r="Q1308" s="14">
        <v>105.16249999999999</v>
      </c>
      <c r="R1308" s="15"/>
      <c r="S1308" s="7" t="s">
        <v>39</v>
      </c>
      <c r="T1308" s="7" t="s">
        <v>39</v>
      </c>
      <c r="U1308" s="16" t="s">
        <v>39</v>
      </c>
      <c r="V1308" s="16" t="s">
        <v>1059</v>
      </c>
      <c r="W1308" s="16" t="s">
        <v>170</v>
      </c>
      <c r="X1308" s="17">
        <v>1</v>
      </c>
      <c r="Y1308" s="84">
        <f t="shared" si="42"/>
        <v>73050</v>
      </c>
      <c r="Z1308" s="75">
        <f>IF(IFERROR(MATCH(E1308,CONV_CAISO_Gen_List!C:C,0),FALSE),1,0)</f>
        <v>0</v>
      </c>
      <c r="AA1308" s="86">
        <f t="shared" si="43"/>
        <v>105.16249999999999</v>
      </c>
    </row>
    <row r="1309" spans="2:27" x14ac:dyDescent="0.25">
      <c r="B1309" s="7">
        <v>1304</v>
      </c>
      <c r="C1309" s="7"/>
      <c r="D1309" s="7" t="s">
        <v>3226</v>
      </c>
      <c r="E1309" s="7" t="s">
        <v>3227</v>
      </c>
      <c r="F1309" s="7" t="s">
        <v>3228</v>
      </c>
      <c r="G1309" s="7" t="s">
        <v>34</v>
      </c>
      <c r="H1309" s="7"/>
      <c r="I1309" s="7"/>
      <c r="J1309" s="7" t="s">
        <v>619</v>
      </c>
      <c r="K1309" s="7"/>
      <c r="L1309" s="7" t="s">
        <v>5</v>
      </c>
      <c r="M1309" s="13">
        <v>42705</v>
      </c>
      <c r="N1309" s="13">
        <v>51835</v>
      </c>
      <c r="O1309" s="7">
        <v>1</v>
      </c>
      <c r="P1309" s="14">
        <v>152</v>
      </c>
      <c r="Q1309" s="14">
        <v>399.45599999999996</v>
      </c>
      <c r="R1309" s="15">
        <v>0.3</v>
      </c>
      <c r="S1309" s="7" t="s">
        <v>39</v>
      </c>
      <c r="T1309" s="7" t="s">
        <v>39</v>
      </c>
      <c r="U1309" s="16" t="s">
        <v>39</v>
      </c>
      <c r="V1309" s="16" t="s">
        <v>621</v>
      </c>
      <c r="W1309" s="16" t="s">
        <v>170</v>
      </c>
      <c r="X1309" s="17">
        <v>1</v>
      </c>
      <c r="Y1309" s="84">
        <f t="shared" si="42"/>
        <v>73050</v>
      </c>
      <c r="Z1309" s="75">
        <f>IF(IFERROR(MATCH(E1309,CONV_CAISO_Gen_List!C:C,0),FALSE),1,0)</f>
        <v>0</v>
      </c>
      <c r="AA1309" s="86">
        <f t="shared" si="43"/>
        <v>399.45599999999996</v>
      </c>
    </row>
    <row r="1310" spans="2:27" x14ac:dyDescent="0.25">
      <c r="B1310" s="7">
        <v>1305</v>
      </c>
      <c r="C1310" s="7"/>
      <c r="D1310" s="7" t="s">
        <v>3229</v>
      </c>
      <c r="E1310" s="7" t="s">
        <v>3230</v>
      </c>
      <c r="F1310" s="7" t="s">
        <v>3231</v>
      </c>
      <c r="G1310" s="7" t="s">
        <v>34</v>
      </c>
      <c r="H1310" s="7"/>
      <c r="I1310" s="7"/>
      <c r="J1310" s="7" t="s">
        <v>619</v>
      </c>
      <c r="K1310" s="7"/>
      <c r="L1310" s="7" t="s">
        <v>5</v>
      </c>
      <c r="M1310" s="13">
        <v>42721</v>
      </c>
      <c r="N1310" s="13">
        <v>50025</v>
      </c>
      <c r="O1310" s="7">
        <v>1</v>
      </c>
      <c r="P1310" s="14">
        <v>85</v>
      </c>
      <c r="Q1310" s="14">
        <v>223.38</v>
      </c>
      <c r="R1310" s="15">
        <v>0.3</v>
      </c>
      <c r="S1310" s="7" t="s">
        <v>39</v>
      </c>
      <c r="T1310" s="7" t="s">
        <v>39</v>
      </c>
      <c r="U1310" s="16" t="s">
        <v>39</v>
      </c>
      <c r="V1310" s="16" t="s">
        <v>621</v>
      </c>
      <c r="W1310" s="16" t="s">
        <v>170</v>
      </c>
      <c r="X1310" s="17">
        <v>1</v>
      </c>
      <c r="Y1310" s="84">
        <f t="shared" si="42"/>
        <v>73050</v>
      </c>
      <c r="Z1310" s="75">
        <f>IF(IFERROR(MATCH(E1310,CONV_CAISO_Gen_List!C:C,0),FALSE),1,0)</f>
        <v>0</v>
      </c>
      <c r="AA1310" s="86">
        <f t="shared" si="43"/>
        <v>223.38</v>
      </c>
    </row>
    <row r="1311" spans="2:27" x14ac:dyDescent="0.25">
      <c r="B1311" s="7">
        <v>1306</v>
      </c>
      <c r="C1311" s="7"/>
      <c r="D1311" s="7" t="s">
        <v>3232</v>
      </c>
      <c r="E1311" s="7" t="s">
        <v>3233</v>
      </c>
      <c r="F1311" s="7" t="s">
        <v>3234</v>
      </c>
      <c r="G1311" s="7" t="s">
        <v>34</v>
      </c>
      <c r="H1311" s="7"/>
      <c r="I1311" s="7"/>
      <c r="J1311" s="7" t="s">
        <v>619</v>
      </c>
      <c r="K1311" s="7"/>
      <c r="L1311" s="7" t="s">
        <v>5</v>
      </c>
      <c r="M1311" s="13">
        <v>42674</v>
      </c>
      <c r="N1311" s="13">
        <v>51804</v>
      </c>
      <c r="O1311" s="7">
        <v>1</v>
      </c>
      <c r="P1311" s="14">
        <v>2</v>
      </c>
      <c r="Q1311" s="14">
        <v>5.2559999999999993</v>
      </c>
      <c r="R1311" s="15">
        <v>0.3</v>
      </c>
      <c r="S1311" s="7" t="s">
        <v>39</v>
      </c>
      <c r="T1311" s="7" t="s">
        <v>39</v>
      </c>
      <c r="U1311" s="16" t="s">
        <v>39</v>
      </c>
      <c r="V1311" s="16" t="s">
        <v>621</v>
      </c>
      <c r="W1311" s="16" t="s">
        <v>170</v>
      </c>
      <c r="X1311" s="17">
        <v>1</v>
      </c>
      <c r="Y1311" s="84">
        <f t="shared" si="42"/>
        <v>73050</v>
      </c>
      <c r="Z1311" s="75">
        <f>IF(IFERROR(MATCH(E1311,CONV_CAISO_Gen_List!C:C,0),FALSE),1,0)</f>
        <v>1</v>
      </c>
      <c r="AA1311" s="86">
        <f t="shared" si="43"/>
        <v>5.2559999999999993</v>
      </c>
    </row>
    <row r="1312" spans="2:27" x14ac:dyDescent="0.25">
      <c r="B1312" s="7">
        <v>1307</v>
      </c>
      <c r="C1312" s="7"/>
      <c r="D1312" s="7" t="s">
        <v>3232</v>
      </c>
      <c r="E1312" s="7" t="s">
        <v>3233</v>
      </c>
      <c r="F1312" s="7" t="s">
        <v>3235</v>
      </c>
      <c r="G1312" s="7" t="s">
        <v>34</v>
      </c>
      <c r="H1312" s="7"/>
      <c r="I1312" s="7"/>
      <c r="J1312" s="7" t="s">
        <v>619</v>
      </c>
      <c r="K1312" s="7"/>
      <c r="L1312" s="7" t="s">
        <v>5</v>
      </c>
      <c r="M1312" s="13">
        <v>42674</v>
      </c>
      <c r="N1312" s="13">
        <v>51804</v>
      </c>
      <c r="O1312" s="7">
        <v>1</v>
      </c>
      <c r="P1312" s="14">
        <v>8</v>
      </c>
      <c r="Q1312" s="14">
        <v>21.023999999999997</v>
      </c>
      <c r="R1312" s="15">
        <v>0.3</v>
      </c>
      <c r="S1312" s="7" t="s">
        <v>39</v>
      </c>
      <c r="T1312" s="7" t="s">
        <v>39</v>
      </c>
      <c r="U1312" s="16" t="s">
        <v>39</v>
      </c>
      <c r="V1312" s="16" t="s">
        <v>621</v>
      </c>
      <c r="W1312" s="16" t="s">
        <v>170</v>
      </c>
      <c r="X1312" s="17">
        <v>1</v>
      </c>
      <c r="Y1312" s="84">
        <f t="shared" si="42"/>
        <v>73050</v>
      </c>
      <c r="Z1312" s="75">
        <f>IF(IFERROR(MATCH(E1312,CONV_CAISO_Gen_List!C:C,0),FALSE),1,0)</f>
        <v>1</v>
      </c>
      <c r="AA1312" s="86">
        <f t="shared" si="43"/>
        <v>21.023999999999997</v>
      </c>
    </row>
    <row r="1313" spans="2:27" x14ac:dyDescent="0.25">
      <c r="B1313" s="7">
        <v>1308</v>
      </c>
      <c r="C1313" s="7"/>
      <c r="D1313" s="7" t="s">
        <v>3232</v>
      </c>
      <c r="E1313" s="7" t="s">
        <v>3233</v>
      </c>
      <c r="F1313" s="7" t="s">
        <v>3236</v>
      </c>
      <c r="G1313" s="7" t="s">
        <v>34</v>
      </c>
      <c r="H1313" s="7"/>
      <c r="I1313" s="7"/>
      <c r="J1313" s="7" t="s">
        <v>619</v>
      </c>
      <c r="K1313" s="7"/>
      <c r="L1313" s="7" t="s">
        <v>5</v>
      </c>
      <c r="M1313" s="13">
        <v>42674</v>
      </c>
      <c r="N1313" s="13">
        <v>51804</v>
      </c>
      <c r="O1313" s="7">
        <v>1</v>
      </c>
      <c r="P1313" s="14">
        <v>5</v>
      </c>
      <c r="Q1313" s="14">
        <v>13.139999999999999</v>
      </c>
      <c r="R1313" s="15">
        <v>0.3</v>
      </c>
      <c r="S1313" s="7" t="s">
        <v>39</v>
      </c>
      <c r="T1313" s="7" t="s">
        <v>39</v>
      </c>
      <c r="U1313" s="16" t="s">
        <v>39</v>
      </c>
      <c r="V1313" s="16" t="s">
        <v>621</v>
      </c>
      <c r="W1313" s="16" t="s">
        <v>170</v>
      </c>
      <c r="X1313" s="17">
        <v>1</v>
      </c>
      <c r="Y1313" s="84">
        <f t="shared" si="42"/>
        <v>73050</v>
      </c>
      <c r="Z1313" s="75">
        <f>IF(IFERROR(MATCH(E1313,CONV_CAISO_Gen_List!C:C,0),FALSE),1,0)</f>
        <v>1</v>
      </c>
      <c r="AA1313" s="86">
        <f t="shared" si="43"/>
        <v>13.139999999999999</v>
      </c>
    </row>
    <row r="1314" spans="2:27" x14ac:dyDescent="0.25">
      <c r="B1314" s="7">
        <v>1309</v>
      </c>
      <c r="C1314" s="7"/>
      <c r="D1314" s="7" t="s">
        <v>3232</v>
      </c>
      <c r="E1314" s="7" t="s">
        <v>3233</v>
      </c>
      <c r="F1314" s="7" t="s">
        <v>3237</v>
      </c>
      <c r="G1314" s="7" t="s">
        <v>34</v>
      </c>
      <c r="H1314" s="7"/>
      <c r="I1314" s="7"/>
      <c r="J1314" s="7" t="s">
        <v>619</v>
      </c>
      <c r="K1314" s="7"/>
      <c r="L1314" s="7" t="s">
        <v>5</v>
      </c>
      <c r="M1314" s="13">
        <v>42674</v>
      </c>
      <c r="N1314" s="13">
        <v>51804</v>
      </c>
      <c r="O1314" s="7">
        <v>1</v>
      </c>
      <c r="P1314" s="14">
        <v>30</v>
      </c>
      <c r="Q1314" s="14">
        <v>78.84</v>
      </c>
      <c r="R1314" s="15">
        <v>0.3</v>
      </c>
      <c r="S1314" s="7" t="s">
        <v>39</v>
      </c>
      <c r="T1314" s="7" t="s">
        <v>39</v>
      </c>
      <c r="U1314" s="16" t="s">
        <v>39</v>
      </c>
      <c r="V1314" s="16" t="s">
        <v>621</v>
      </c>
      <c r="W1314" s="16" t="s">
        <v>170</v>
      </c>
      <c r="X1314" s="17">
        <v>1</v>
      </c>
      <c r="Y1314" s="84">
        <f t="shared" si="42"/>
        <v>73050</v>
      </c>
      <c r="Z1314" s="75">
        <f>IF(IFERROR(MATCH(E1314,CONV_CAISO_Gen_List!C:C,0),FALSE),1,0)</f>
        <v>1</v>
      </c>
      <c r="AA1314" s="86">
        <f t="shared" si="43"/>
        <v>78.84</v>
      </c>
    </row>
    <row r="1315" spans="2:27" x14ac:dyDescent="0.25">
      <c r="B1315" s="7">
        <v>1310</v>
      </c>
      <c r="C1315" s="7"/>
      <c r="D1315" s="7" t="s">
        <v>3232</v>
      </c>
      <c r="E1315" s="7" t="s">
        <v>3233</v>
      </c>
      <c r="F1315" s="7" t="s">
        <v>2690</v>
      </c>
      <c r="G1315" s="7" t="s">
        <v>34</v>
      </c>
      <c r="H1315" s="7"/>
      <c r="I1315" s="7"/>
      <c r="J1315" s="7" t="s">
        <v>619</v>
      </c>
      <c r="K1315" s="7"/>
      <c r="L1315" s="7" t="s">
        <v>5</v>
      </c>
      <c r="M1315" s="13">
        <v>42674</v>
      </c>
      <c r="N1315" s="13">
        <v>51804</v>
      </c>
      <c r="O1315" s="7">
        <v>1</v>
      </c>
      <c r="P1315" s="14">
        <v>2</v>
      </c>
      <c r="Q1315" s="14">
        <v>5.2559999999999993</v>
      </c>
      <c r="R1315" s="15">
        <v>0.3</v>
      </c>
      <c r="S1315" s="7" t="s">
        <v>39</v>
      </c>
      <c r="T1315" s="7" t="s">
        <v>39</v>
      </c>
      <c r="U1315" s="16" t="s">
        <v>39</v>
      </c>
      <c r="V1315" s="16" t="s">
        <v>621</v>
      </c>
      <c r="W1315" s="16" t="s">
        <v>170</v>
      </c>
      <c r="X1315" s="17">
        <v>1</v>
      </c>
      <c r="Y1315" s="84">
        <f t="shared" si="42"/>
        <v>73050</v>
      </c>
      <c r="Z1315" s="75">
        <f>IF(IFERROR(MATCH(E1315,CONV_CAISO_Gen_List!C:C,0),FALSE),1,0)</f>
        <v>1</v>
      </c>
      <c r="AA1315" s="86">
        <f t="shared" si="43"/>
        <v>5.2559999999999993</v>
      </c>
    </row>
    <row r="1316" spans="2:27" x14ac:dyDescent="0.25">
      <c r="B1316" s="7">
        <v>1311</v>
      </c>
      <c r="C1316" s="7"/>
      <c r="D1316" s="7" t="s">
        <v>3232</v>
      </c>
      <c r="E1316" s="7" t="s">
        <v>3233</v>
      </c>
      <c r="F1316" s="7" t="s">
        <v>2878</v>
      </c>
      <c r="G1316" s="7" t="s">
        <v>34</v>
      </c>
      <c r="H1316" s="7"/>
      <c r="I1316" s="7"/>
      <c r="J1316" s="7" t="s">
        <v>619</v>
      </c>
      <c r="K1316" s="7"/>
      <c r="L1316" s="7" t="s">
        <v>5</v>
      </c>
      <c r="M1316" s="13">
        <v>42674</v>
      </c>
      <c r="N1316" s="13">
        <v>51804</v>
      </c>
      <c r="O1316" s="7">
        <v>1</v>
      </c>
      <c r="P1316" s="14">
        <v>10</v>
      </c>
      <c r="Q1316" s="14">
        <v>26.279999999999998</v>
      </c>
      <c r="R1316" s="15">
        <v>0.3</v>
      </c>
      <c r="S1316" s="7" t="s">
        <v>39</v>
      </c>
      <c r="T1316" s="7" t="s">
        <v>39</v>
      </c>
      <c r="U1316" s="16" t="s">
        <v>39</v>
      </c>
      <c r="V1316" s="16" t="s">
        <v>621</v>
      </c>
      <c r="W1316" s="16" t="s">
        <v>170</v>
      </c>
      <c r="X1316" s="17">
        <v>1</v>
      </c>
      <c r="Y1316" s="84">
        <f t="shared" si="42"/>
        <v>73050</v>
      </c>
      <c r="Z1316" s="75">
        <f>IF(IFERROR(MATCH(E1316,CONV_CAISO_Gen_List!C:C,0),FALSE),1,0)</f>
        <v>1</v>
      </c>
      <c r="AA1316" s="86">
        <f t="shared" si="43"/>
        <v>26.279999999999998</v>
      </c>
    </row>
    <row r="1317" spans="2:27" x14ac:dyDescent="0.25">
      <c r="B1317" s="7">
        <v>1312</v>
      </c>
      <c r="C1317" s="7"/>
      <c r="D1317" s="7" t="s">
        <v>3232</v>
      </c>
      <c r="E1317" s="7" t="s">
        <v>3233</v>
      </c>
      <c r="F1317" s="7" t="s">
        <v>3238</v>
      </c>
      <c r="G1317" s="7" t="s">
        <v>34</v>
      </c>
      <c r="H1317" s="7"/>
      <c r="I1317" s="7"/>
      <c r="J1317" s="7" t="s">
        <v>619</v>
      </c>
      <c r="K1317" s="7"/>
      <c r="L1317" s="7" t="s">
        <v>5</v>
      </c>
      <c r="M1317" s="13">
        <v>42674</v>
      </c>
      <c r="N1317" s="13">
        <v>51804</v>
      </c>
      <c r="O1317" s="7">
        <v>1</v>
      </c>
      <c r="P1317" s="14">
        <v>2</v>
      </c>
      <c r="Q1317" s="14">
        <v>5.2559999999999993</v>
      </c>
      <c r="R1317" s="15">
        <v>0.3</v>
      </c>
      <c r="S1317" s="7" t="s">
        <v>39</v>
      </c>
      <c r="T1317" s="7" t="s">
        <v>39</v>
      </c>
      <c r="U1317" s="16" t="s">
        <v>39</v>
      </c>
      <c r="V1317" s="16" t="s">
        <v>621</v>
      </c>
      <c r="W1317" s="16" t="s">
        <v>170</v>
      </c>
      <c r="X1317" s="17">
        <v>1</v>
      </c>
      <c r="Y1317" s="84">
        <f t="shared" si="42"/>
        <v>73050</v>
      </c>
      <c r="Z1317" s="75">
        <f>IF(IFERROR(MATCH(E1317,CONV_CAISO_Gen_List!C:C,0),FALSE),1,0)</f>
        <v>1</v>
      </c>
      <c r="AA1317" s="86">
        <f t="shared" si="43"/>
        <v>5.2559999999999993</v>
      </c>
    </row>
    <row r="1318" spans="2:27" x14ac:dyDescent="0.25">
      <c r="B1318" s="7">
        <v>1313</v>
      </c>
      <c r="C1318" s="7"/>
      <c r="D1318" s="7" t="s">
        <v>3232</v>
      </c>
      <c r="E1318" s="7" t="s">
        <v>3233</v>
      </c>
      <c r="F1318" s="7" t="s">
        <v>3239</v>
      </c>
      <c r="G1318" s="7" t="s">
        <v>34</v>
      </c>
      <c r="H1318" s="7"/>
      <c r="I1318" s="7"/>
      <c r="J1318" s="7" t="s">
        <v>619</v>
      </c>
      <c r="K1318" s="7"/>
      <c r="L1318" s="7" t="s">
        <v>5</v>
      </c>
      <c r="M1318" s="13">
        <v>42674</v>
      </c>
      <c r="N1318" s="13">
        <v>51804</v>
      </c>
      <c r="O1318" s="7">
        <v>1</v>
      </c>
      <c r="P1318" s="14">
        <v>6</v>
      </c>
      <c r="Q1318" s="14">
        <v>15.768000000000001</v>
      </c>
      <c r="R1318" s="15">
        <v>0.3</v>
      </c>
      <c r="S1318" s="7" t="s">
        <v>39</v>
      </c>
      <c r="T1318" s="7" t="s">
        <v>39</v>
      </c>
      <c r="U1318" s="16" t="s">
        <v>39</v>
      </c>
      <c r="V1318" s="16" t="s">
        <v>621</v>
      </c>
      <c r="W1318" s="16" t="s">
        <v>170</v>
      </c>
      <c r="X1318" s="17">
        <v>1</v>
      </c>
      <c r="Y1318" s="84">
        <f t="shared" si="42"/>
        <v>73050</v>
      </c>
      <c r="Z1318" s="75">
        <f>IF(IFERROR(MATCH(E1318,CONV_CAISO_Gen_List!C:C,0),FALSE),1,0)</f>
        <v>1</v>
      </c>
      <c r="AA1318" s="86">
        <f t="shared" si="43"/>
        <v>15.768000000000001</v>
      </c>
    </row>
    <row r="1319" spans="2:27" x14ac:dyDescent="0.25">
      <c r="B1319" s="7">
        <v>1314</v>
      </c>
      <c r="C1319" s="7"/>
      <c r="D1319" s="7" t="s">
        <v>3232</v>
      </c>
      <c r="E1319" s="7" t="s">
        <v>3233</v>
      </c>
      <c r="F1319" s="7" t="s">
        <v>2989</v>
      </c>
      <c r="G1319" s="7" t="s">
        <v>34</v>
      </c>
      <c r="H1319" s="7"/>
      <c r="I1319" s="7"/>
      <c r="J1319" s="7" t="s">
        <v>619</v>
      </c>
      <c r="K1319" s="7"/>
      <c r="L1319" s="7" t="s">
        <v>5</v>
      </c>
      <c r="M1319" s="13">
        <v>42674</v>
      </c>
      <c r="N1319" s="13">
        <v>51804</v>
      </c>
      <c r="O1319" s="7">
        <v>1</v>
      </c>
      <c r="P1319" s="14">
        <v>10</v>
      </c>
      <c r="Q1319" s="14">
        <v>26.279999999999998</v>
      </c>
      <c r="R1319" s="15">
        <v>0.3</v>
      </c>
      <c r="S1319" s="7" t="s">
        <v>39</v>
      </c>
      <c r="T1319" s="7" t="s">
        <v>39</v>
      </c>
      <c r="U1319" s="16" t="s">
        <v>39</v>
      </c>
      <c r="V1319" s="16" t="s">
        <v>621</v>
      </c>
      <c r="W1319" s="16" t="s">
        <v>170</v>
      </c>
      <c r="X1319" s="17">
        <v>1</v>
      </c>
      <c r="Y1319" s="84">
        <f t="shared" si="42"/>
        <v>73050</v>
      </c>
      <c r="Z1319" s="75">
        <f>IF(IFERROR(MATCH(E1319,CONV_CAISO_Gen_List!C:C,0),FALSE),1,0)</f>
        <v>1</v>
      </c>
      <c r="AA1319" s="86">
        <f t="shared" si="43"/>
        <v>26.279999999999998</v>
      </c>
    </row>
    <row r="1320" spans="2:27" x14ac:dyDescent="0.25">
      <c r="B1320" s="7">
        <v>1315</v>
      </c>
      <c r="C1320" s="7"/>
      <c r="D1320" s="7" t="s">
        <v>3240</v>
      </c>
      <c r="E1320" s="7" t="s">
        <v>3241</v>
      </c>
      <c r="F1320" s="7" t="s">
        <v>3242</v>
      </c>
      <c r="G1320" s="7" t="s">
        <v>34</v>
      </c>
      <c r="H1320" s="7"/>
      <c r="I1320" s="7"/>
      <c r="J1320" s="7" t="s">
        <v>619</v>
      </c>
      <c r="K1320" s="7"/>
      <c r="L1320" s="7" t="s">
        <v>5</v>
      </c>
      <c r="M1320" s="13">
        <v>42649</v>
      </c>
      <c r="N1320" s="13">
        <v>51779</v>
      </c>
      <c r="O1320" s="7">
        <v>1</v>
      </c>
      <c r="P1320" s="14">
        <v>60</v>
      </c>
      <c r="Q1320" s="14">
        <v>157.68</v>
      </c>
      <c r="R1320" s="15">
        <v>0.3</v>
      </c>
      <c r="S1320" s="7" t="s">
        <v>39</v>
      </c>
      <c r="T1320" s="7" t="s">
        <v>39</v>
      </c>
      <c r="U1320" s="16" t="s">
        <v>39</v>
      </c>
      <c r="V1320" s="16" t="s">
        <v>621</v>
      </c>
      <c r="W1320" s="16" t="s">
        <v>170</v>
      </c>
      <c r="X1320" s="17">
        <v>1</v>
      </c>
      <c r="Y1320" s="84">
        <f t="shared" si="42"/>
        <v>73050</v>
      </c>
      <c r="Z1320" s="75">
        <f>IF(IFERROR(MATCH(E1320,CONV_CAISO_Gen_List!C:C,0),FALSE),1,0)</f>
        <v>0</v>
      </c>
      <c r="AA1320" s="86">
        <f t="shared" si="43"/>
        <v>157.68</v>
      </c>
    </row>
    <row r="1321" spans="2:27" x14ac:dyDescent="0.25">
      <c r="B1321" s="7">
        <v>1316</v>
      </c>
      <c r="C1321" s="7"/>
      <c r="D1321" s="7" t="s">
        <v>3243</v>
      </c>
      <c r="E1321" s="7" t="s">
        <v>3244</v>
      </c>
      <c r="F1321" s="7" t="s">
        <v>3189</v>
      </c>
      <c r="G1321" s="7" t="s">
        <v>34</v>
      </c>
      <c r="H1321" s="7"/>
      <c r="I1321" s="7"/>
      <c r="J1321" s="7" t="s">
        <v>619</v>
      </c>
      <c r="K1321" s="7"/>
      <c r="L1321" s="7" t="s">
        <v>5</v>
      </c>
      <c r="M1321" s="13">
        <v>42726</v>
      </c>
      <c r="N1321" s="13">
        <v>50030</v>
      </c>
      <c r="O1321" s="7">
        <v>1</v>
      </c>
      <c r="P1321" s="14">
        <v>55</v>
      </c>
      <c r="Q1321" s="14">
        <v>144.54</v>
      </c>
      <c r="R1321" s="15">
        <v>0.3</v>
      </c>
      <c r="S1321" s="7" t="s">
        <v>39</v>
      </c>
      <c r="T1321" s="7" t="s">
        <v>39</v>
      </c>
      <c r="U1321" s="16" t="s">
        <v>39</v>
      </c>
      <c r="V1321" s="16" t="s">
        <v>621</v>
      </c>
      <c r="W1321" s="16" t="s">
        <v>170</v>
      </c>
      <c r="X1321" s="17">
        <v>1</v>
      </c>
      <c r="Y1321" s="84">
        <f t="shared" si="42"/>
        <v>73050</v>
      </c>
      <c r="Z1321" s="75">
        <f>IF(IFERROR(MATCH(E1321,CONV_CAISO_Gen_List!C:C,0),FALSE),1,0)</f>
        <v>0</v>
      </c>
      <c r="AA1321" s="86">
        <f t="shared" si="43"/>
        <v>144.54</v>
      </c>
    </row>
    <row r="1322" spans="2:27" x14ac:dyDescent="0.25">
      <c r="B1322" s="7">
        <v>1317</v>
      </c>
      <c r="C1322" s="7"/>
      <c r="D1322" s="7" t="s">
        <v>3245</v>
      </c>
      <c r="E1322" s="7" t="s">
        <v>3246</v>
      </c>
      <c r="F1322" s="7" t="s">
        <v>3247</v>
      </c>
      <c r="G1322" s="7" t="s">
        <v>34</v>
      </c>
      <c r="H1322" s="7"/>
      <c r="I1322" s="7"/>
      <c r="J1322" s="7" t="s">
        <v>619</v>
      </c>
      <c r="K1322" s="7"/>
      <c r="L1322" s="7" t="s">
        <v>5</v>
      </c>
      <c r="M1322" s="13">
        <v>42726</v>
      </c>
      <c r="N1322" s="13">
        <v>50030</v>
      </c>
      <c r="O1322" s="7">
        <v>1</v>
      </c>
      <c r="P1322" s="14">
        <v>54</v>
      </c>
      <c r="Q1322" s="14">
        <v>141.91199999999998</v>
      </c>
      <c r="R1322" s="15">
        <v>0.3</v>
      </c>
      <c r="S1322" s="7" t="s">
        <v>39</v>
      </c>
      <c r="T1322" s="7" t="s">
        <v>39</v>
      </c>
      <c r="U1322" s="16" t="s">
        <v>39</v>
      </c>
      <c r="V1322" s="16" t="s">
        <v>621</v>
      </c>
      <c r="W1322" s="16" t="s">
        <v>170</v>
      </c>
      <c r="X1322" s="17">
        <v>1</v>
      </c>
      <c r="Y1322" s="84">
        <f t="shared" si="42"/>
        <v>73050</v>
      </c>
      <c r="Z1322" s="75">
        <f>IF(IFERROR(MATCH(E1322,CONV_CAISO_Gen_List!C:C,0),FALSE),1,0)</f>
        <v>0</v>
      </c>
      <c r="AA1322" s="86">
        <f t="shared" si="43"/>
        <v>141.91199999999998</v>
      </c>
    </row>
    <row r="1323" spans="2:27" x14ac:dyDescent="0.25">
      <c r="B1323" s="7">
        <v>1318</v>
      </c>
      <c r="C1323" s="7"/>
      <c r="D1323" s="7" t="s">
        <v>3248</v>
      </c>
      <c r="E1323" s="7" t="s">
        <v>3249</v>
      </c>
      <c r="F1323" s="7" t="s">
        <v>3250</v>
      </c>
      <c r="G1323" s="7" t="s">
        <v>34</v>
      </c>
      <c r="H1323" s="7"/>
      <c r="I1323" s="7"/>
      <c r="J1323" s="7" t="s">
        <v>619</v>
      </c>
      <c r="K1323" s="7"/>
      <c r="L1323" s="7" t="s">
        <v>5</v>
      </c>
      <c r="M1323" s="13">
        <v>42719</v>
      </c>
      <c r="N1323" s="13">
        <v>50023</v>
      </c>
      <c r="O1323" s="7">
        <v>1</v>
      </c>
      <c r="P1323" s="14">
        <v>50</v>
      </c>
      <c r="Q1323" s="14">
        <v>131.4</v>
      </c>
      <c r="R1323" s="15">
        <v>0.3</v>
      </c>
      <c r="S1323" s="7" t="s">
        <v>39</v>
      </c>
      <c r="T1323" s="7" t="s">
        <v>39</v>
      </c>
      <c r="U1323" s="16" t="s">
        <v>39</v>
      </c>
      <c r="V1323" s="16" t="s">
        <v>621</v>
      </c>
      <c r="W1323" s="16" t="s">
        <v>170</v>
      </c>
      <c r="X1323" s="17">
        <v>1</v>
      </c>
      <c r="Y1323" s="84">
        <f t="shared" si="42"/>
        <v>73050</v>
      </c>
      <c r="Z1323" s="75">
        <f>IF(IFERROR(MATCH(E1323,CONV_CAISO_Gen_List!C:C,0),FALSE),1,0)</f>
        <v>0</v>
      </c>
      <c r="AA1323" s="86">
        <f t="shared" si="43"/>
        <v>131.4</v>
      </c>
    </row>
    <row r="1324" spans="2:27" x14ac:dyDescent="0.25">
      <c r="B1324" s="7">
        <v>1319</v>
      </c>
      <c r="C1324" s="7"/>
      <c r="D1324" s="7" t="s">
        <v>3251</v>
      </c>
      <c r="E1324" s="7" t="s">
        <v>3252</v>
      </c>
      <c r="F1324" s="7" t="s">
        <v>3253</v>
      </c>
      <c r="G1324" s="7" t="s">
        <v>34</v>
      </c>
      <c r="H1324" s="7"/>
      <c r="I1324" s="7"/>
      <c r="J1324" s="7" t="s">
        <v>997</v>
      </c>
      <c r="K1324" s="7"/>
      <c r="L1324" s="7" t="s">
        <v>5</v>
      </c>
      <c r="M1324" s="13">
        <v>42356</v>
      </c>
      <c r="N1324" s="13">
        <v>49660</v>
      </c>
      <c r="O1324" s="7">
        <v>1</v>
      </c>
      <c r="P1324" s="14">
        <v>42.96</v>
      </c>
      <c r="Q1324" s="14">
        <v>112.89887999999999</v>
      </c>
      <c r="R1324" s="15">
        <v>0.3</v>
      </c>
      <c r="S1324" s="7" t="s">
        <v>39</v>
      </c>
      <c r="T1324" s="7" t="s">
        <v>39</v>
      </c>
      <c r="U1324" s="16" t="s">
        <v>39</v>
      </c>
      <c r="V1324" s="16" t="s">
        <v>997</v>
      </c>
      <c r="W1324" s="16" t="s">
        <v>170</v>
      </c>
      <c r="X1324" s="17">
        <v>1</v>
      </c>
      <c r="Y1324" s="84">
        <f t="shared" si="42"/>
        <v>73050</v>
      </c>
      <c r="Z1324" s="75">
        <f>IF(IFERROR(MATCH(E1324,CONV_CAISO_Gen_List!C:C,0),FALSE),1,0)</f>
        <v>1</v>
      </c>
      <c r="AA1324" s="86">
        <f t="shared" si="43"/>
        <v>112.89887999999999</v>
      </c>
    </row>
    <row r="1325" spans="2:27" x14ac:dyDescent="0.25">
      <c r="B1325" s="7">
        <v>1320</v>
      </c>
      <c r="C1325" s="7"/>
      <c r="D1325" s="7" t="s">
        <v>3254</v>
      </c>
      <c r="E1325" s="7" t="s">
        <v>3255</v>
      </c>
      <c r="F1325" s="7" t="s">
        <v>3256</v>
      </c>
      <c r="G1325" s="7" t="s">
        <v>34</v>
      </c>
      <c r="H1325" s="7"/>
      <c r="I1325" s="7"/>
      <c r="J1325" s="7" t="s">
        <v>619</v>
      </c>
      <c r="K1325" s="7"/>
      <c r="L1325" s="7" t="s">
        <v>5</v>
      </c>
      <c r="M1325" s="13">
        <v>42707</v>
      </c>
      <c r="N1325" s="13">
        <v>51837</v>
      </c>
      <c r="O1325" s="7">
        <v>1</v>
      </c>
      <c r="P1325" s="14">
        <v>40</v>
      </c>
      <c r="Q1325" s="14">
        <v>105.11999999999999</v>
      </c>
      <c r="R1325" s="15">
        <v>0.3</v>
      </c>
      <c r="S1325" s="7" t="s">
        <v>39</v>
      </c>
      <c r="T1325" s="7" t="s">
        <v>39</v>
      </c>
      <c r="U1325" s="16" t="s">
        <v>39</v>
      </c>
      <c r="V1325" s="16" t="s">
        <v>621</v>
      </c>
      <c r="W1325" s="16" t="s">
        <v>170</v>
      </c>
      <c r="X1325" s="17">
        <v>1</v>
      </c>
      <c r="Y1325" s="84">
        <f t="shared" si="42"/>
        <v>73050</v>
      </c>
      <c r="Z1325" s="75">
        <f>IF(IFERROR(MATCH(E1325,CONV_CAISO_Gen_List!C:C,0),FALSE),1,0)</f>
        <v>0</v>
      </c>
      <c r="AA1325" s="86">
        <f t="shared" si="43"/>
        <v>105.11999999999999</v>
      </c>
    </row>
    <row r="1326" spans="2:27" x14ac:dyDescent="0.25">
      <c r="B1326" s="7">
        <v>1321</v>
      </c>
      <c r="C1326" s="7"/>
      <c r="D1326" s="7" t="s">
        <v>3257</v>
      </c>
      <c r="E1326" s="7" t="s">
        <v>3258</v>
      </c>
      <c r="F1326" s="7" t="s">
        <v>3259</v>
      </c>
      <c r="G1326" s="7" t="s">
        <v>34</v>
      </c>
      <c r="H1326" s="7"/>
      <c r="I1326" s="7"/>
      <c r="J1326" s="7" t="s">
        <v>619</v>
      </c>
      <c r="K1326" s="7"/>
      <c r="L1326" s="7" t="s">
        <v>5</v>
      </c>
      <c r="M1326" s="13">
        <v>42493</v>
      </c>
      <c r="N1326" s="13">
        <v>51623</v>
      </c>
      <c r="O1326" s="7">
        <v>1</v>
      </c>
      <c r="P1326" s="14">
        <v>40</v>
      </c>
      <c r="Q1326" s="14">
        <v>105.11999999999999</v>
      </c>
      <c r="R1326" s="15">
        <v>0.3</v>
      </c>
      <c r="S1326" s="7" t="s">
        <v>39</v>
      </c>
      <c r="T1326" s="7" t="s">
        <v>39</v>
      </c>
      <c r="U1326" s="16" t="s">
        <v>39</v>
      </c>
      <c r="V1326" s="16" t="s">
        <v>621</v>
      </c>
      <c r="W1326" s="16" t="s">
        <v>170</v>
      </c>
      <c r="X1326" s="17">
        <v>1</v>
      </c>
      <c r="Y1326" s="84">
        <f t="shared" si="42"/>
        <v>73050</v>
      </c>
      <c r="Z1326" s="75">
        <f>IF(IFERROR(MATCH(E1326,CONV_CAISO_Gen_List!C:C,0),FALSE),1,0)</f>
        <v>1</v>
      </c>
      <c r="AA1326" s="86">
        <f t="shared" si="43"/>
        <v>105.11999999999999</v>
      </c>
    </row>
    <row r="1327" spans="2:27" x14ac:dyDescent="0.25">
      <c r="B1327" s="7">
        <v>1322</v>
      </c>
      <c r="C1327" s="7"/>
      <c r="D1327" s="7" t="s">
        <v>3260</v>
      </c>
      <c r="E1327" s="7" t="s">
        <v>3261</v>
      </c>
      <c r="F1327" s="7" t="s">
        <v>3259</v>
      </c>
      <c r="G1327" s="7" t="s">
        <v>34</v>
      </c>
      <c r="H1327" s="7"/>
      <c r="I1327" s="7"/>
      <c r="J1327" s="7" t="s">
        <v>619</v>
      </c>
      <c r="K1327" s="7"/>
      <c r="L1327" s="7" t="s">
        <v>5</v>
      </c>
      <c r="M1327" s="13">
        <v>42563</v>
      </c>
      <c r="N1327" s="13">
        <v>51693</v>
      </c>
      <c r="O1327" s="7">
        <v>1</v>
      </c>
      <c r="P1327" s="14">
        <v>30</v>
      </c>
      <c r="Q1327" s="14">
        <v>78.84</v>
      </c>
      <c r="R1327" s="15">
        <v>0.3</v>
      </c>
      <c r="S1327" s="7" t="s">
        <v>39</v>
      </c>
      <c r="T1327" s="7" t="s">
        <v>39</v>
      </c>
      <c r="U1327" s="16" t="s">
        <v>39</v>
      </c>
      <c r="V1327" s="16" t="s">
        <v>621</v>
      </c>
      <c r="W1327" s="16" t="s">
        <v>170</v>
      </c>
      <c r="X1327" s="17">
        <v>1</v>
      </c>
      <c r="Y1327" s="84">
        <f t="shared" si="42"/>
        <v>73050</v>
      </c>
      <c r="Z1327" s="75">
        <f>IF(IFERROR(MATCH(E1327,CONV_CAISO_Gen_List!C:C,0),FALSE),1,0)</f>
        <v>1</v>
      </c>
      <c r="AA1327" s="86">
        <f t="shared" si="43"/>
        <v>78.84</v>
      </c>
    </row>
    <row r="1328" spans="2:27" x14ac:dyDescent="0.25">
      <c r="B1328" s="7">
        <v>1323</v>
      </c>
      <c r="C1328" s="7"/>
      <c r="D1328" s="7" t="s">
        <v>3262</v>
      </c>
      <c r="E1328" s="7" t="s">
        <v>3263</v>
      </c>
      <c r="F1328" s="7" t="s">
        <v>3259</v>
      </c>
      <c r="G1328" s="7" t="s">
        <v>34</v>
      </c>
      <c r="H1328" s="7"/>
      <c r="I1328" s="7"/>
      <c r="J1328" s="7" t="s">
        <v>619</v>
      </c>
      <c r="K1328" s="7"/>
      <c r="L1328" s="7" t="s">
        <v>5</v>
      </c>
      <c r="M1328" s="13">
        <v>42530</v>
      </c>
      <c r="N1328" s="13">
        <v>51660</v>
      </c>
      <c r="O1328" s="7">
        <v>1</v>
      </c>
      <c r="P1328" s="14">
        <v>30</v>
      </c>
      <c r="Q1328" s="14">
        <v>78.84</v>
      </c>
      <c r="R1328" s="15">
        <v>0.3</v>
      </c>
      <c r="S1328" s="7" t="s">
        <v>39</v>
      </c>
      <c r="T1328" s="7" t="s">
        <v>39</v>
      </c>
      <c r="U1328" s="16" t="s">
        <v>39</v>
      </c>
      <c r="V1328" s="16" t="s">
        <v>621</v>
      </c>
      <c r="W1328" s="16" t="s">
        <v>170</v>
      </c>
      <c r="X1328" s="17">
        <v>1</v>
      </c>
      <c r="Y1328" s="84">
        <f t="shared" si="42"/>
        <v>73050</v>
      </c>
      <c r="Z1328" s="75">
        <f>IF(IFERROR(MATCH(E1328,CONV_CAISO_Gen_List!C:C,0),FALSE),1,0)</f>
        <v>1</v>
      </c>
      <c r="AA1328" s="86">
        <f t="shared" si="43"/>
        <v>78.84</v>
      </c>
    </row>
    <row r="1329" spans="2:27" x14ac:dyDescent="0.25">
      <c r="B1329" s="7">
        <v>1324</v>
      </c>
      <c r="C1329" s="7"/>
      <c r="D1329" s="7" t="s">
        <v>3264</v>
      </c>
      <c r="E1329" s="7" t="s">
        <v>3265</v>
      </c>
      <c r="F1329" s="7" t="s">
        <v>3250</v>
      </c>
      <c r="G1329" s="7" t="s">
        <v>34</v>
      </c>
      <c r="H1329" s="7"/>
      <c r="I1329" s="7"/>
      <c r="J1329" s="7" t="s">
        <v>619</v>
      </c>
      <c r="K1329" s="7"/>
      <c r="L1329" s="7" t="s">
        <v>5</v>
      </c>
      <c r="M1329" s="13">
        <v>42598</v>
      </c>
      <c r="N1329" s="13">
        <v>51728</v>
      </c>
      <c r="O1329" s="7">
        <v>1</v>
      </c>
      <c r="P1329" s="14">
        <v>20</v>
      </c>
      <c r="Q1329" s="14">
        <v>52.559999999999995</v>
      </c>
      <c r="R1329" s="15">
        <v>0.3</v>
      </c>
      <c r="S1329" s="7" t="s">
        <v>39</v>
      </c>
      <c r="T1329" s="7" t="s">
        <v>39</v>
      </c>
      <c r="U1329" s="16" t="s">
        <v>39</v>
      </c>
      <c r="V1329" s="16" t="s">
        <v>621</v>
      </c>
      <c r="W1329" s="16" t="s">
        <v>170</v>
      </c>
      <c r="X1329" s="17">
        <v>1</v>
      </c>
      <c r="Y1329" s="84">
        <f t="shared" si="42"/>
        <v>73050</v>
      </c>
      <c r="Z1329" s="75">
        <f>IF(IFERROR(MATCH(E1329,CONV_CAISO_Gen_List!C:C,0),FALSE),1,0)</f>
        <v>1</v>
      </c>
      <c r="AA1329" s="86">
        <f t="shared" si="43"/>
        <v>52.559999999999995</v>
      </c>
    </row>
    <row r="1330" spans="2:27" x14ac:dyDescent="0.25">
      <c r="B1330" s="7">
        <v>1325</v>
      </c>
      <c r="C1330" s="7"/>
      <c r="D1330" s="7" t="s">
        <v>3266</v>
      </c>
      <c r="E1330" s="7" t="s">
        <v>3267</v>
      </c>
      <c r="F1330" s="7" t="s">
        <v>3256</v>
      </c>
      <c r="G1330" s="7" t="s">
        <v>34</v>
      </c>
      <c r="H1330" s="7"/>
      <c r="I1330" s="7"/>
      <c r="J1330" s="7" t="s">
        <v>619</v>
      </c>
      <c r="K1330" s="7"/>
      <c r="L1330" s="7" t="s">
        <v>5</v>
      </c>
      <c r="M1330" s="13">
        <v>42707</v>
      </c>
      <c r="N1330" s="13">
        <v>51837</v>
      </c>
      <c r="O1330" s="7">
        <v>1</v>
      </c>
      <c r="P1330" s="14">
        <v>20</v>
      </c>
      <c r="Q1330" s="14">
        <v>52.559999999999995</v>
      </c>
      <c r="R1330" s="15">
        <v>0.3</v>
      </c>
      <c r="S1330" s="7" t="s">
        <v>39</v>
      </c>
      <c r="T1330" s="7" t="s">
        <v>39</v>
      </c>
      <c r="U1330" s="16" t="s">
        <v>39</v>
      </c>
      <c r="V1330" s="16" t="s">
        <v>621</v>
      </c>
      <c r="W1330" s="16" t="s">
        <v>170</v>
      </c>
      <c r="X1330" s="17">
        <v>1</v>
      </c>
      <c r="Y1330" s="84">
        <f t="shared" si="42"/>
        <v>73050</v>
      </c>
      <c r="Z1330" s="75">
        <f>IF(IFERROR(MATCH(E1330,CONV_CAISO_Gen_List!C:C,0),FALSE),1,0)</f>
        <v>0</v>
      </c>
      <c r="AA1330" s="86">
        <f t="shared" si="43"/>
        <v>52.559999999999995</v>
      </c>
    </row>
    <row r="1331" spans="2:27" x14ac:dyDescent="0.25">
      <c r="B1331" s="7">
        <v>1326</v>
      </c>
      <c r="C1331" s="7"/>
      <c r="D1331" s="7" t="s">
        <v>3268</v>
      </c>
      <c r="E1331" s="7" t="s">
        <v>3269</v>
      </c>
      <c r="F1331" s="7" t="s">
        <v>3270</v>
      </c>
      <c r="G1331" s="7" t="s">
        <v>34</v>
      </c>
      <c r="H1331" s="7"/>
      <c r="I1331" s="7"/>
      <c r="J1331" s="7" t="s">
        <v>619</v>
      </c>
      <c r="K1331" s="7"/>
      <c r="L1331" s="7" t="s">
        <v>5</v>
      </c>
      <c r="M1331" s="13">
        <v>42830</v>
      </c>
      <c r="N1331" s="13">
        <v>50134</v>
      </c>
      <c r="O1331" s="7">
        <v>1</v>
      </c>
      <c r="P1331" s="14">
        <v>20</v>
      </c>
      <c r="Q1331" s="14">
        <v>52.559999999999995</v>
      </c>
      <c r="R1331" s="15">
        <v>0.3</v>
      </c>
      <c r="S1331" s="7" t="s">
        <v>39</v>
      </c>
      <c r="T1331" s="7" t="s">
        <v>39</v>
      </c>
      <c r="U1331" s="16" t="s">
        <v>39</v>
      </c>
      <c r="V1331" s="16" t="s">
        <v>621</v>
      </c>
      <c r="W1331" s="16" t="s">
        <v>170</v>
      </c>
      <c r="X1331" s="17">
        <v>1</v>
      </c>
      <c r="Y1331" s="84">
        <f t="shared" si="42"/>
        <v>73050</v>
      </c>
      <c r="Z1331" s="75">
        <f>IF(IFERROR(MATCH(E1331,CONV_CAISO_Gen_List!C:C,0),FALSE),1,0)</f>
        <v>0</v>
      </c>
      <c r="AA1331" s="86">
        <f t="shared" si="43"/>
        <v>52.559999999999995</v>
      </c>
    </row>
    <row r="1332" spans="2:27" x14ac:dyDescent="0.25">
      <c r="B1332" s="7">
        <v>1327</v>
      </c>
      <c r="C1332" s="7"/>
      <c r="D1332" s="7" t="s">
        <v>3271</v>
      </c>
      <c r="E1332" s="7" t="s">
        <v>3272</v>
      </c>
      <c r="F1332" s="7" t="s">
        <v>3256</v>
      </c>
      <c r="G1332" s="7" t="s">
        <v>34</v>
      </c>
      <c r="H1332" s="7"/>
      <c r="I1332" s="7"/>
      <c r="J1332" s="7" t="s">
        <v>619</v>
      </c>
      <c r="K1332" s="7"/>
      <c r="L1332" s="7" t="s">
        <v>5</v>
      </c>
      <c r="M1332" s="13">
        <v>42551</v>
      </c>
      <c r="N1332" s="13">
        <v>53507</v>
      </c>
      <c r="O1332" s="7">
        <v>1</v>
      </c>
      <c r="P1332" s="14">
        <v>20</v>
      </c>
      <c r="Q1332" s="14">
        <v>52.559999999999995</v>
      </c>
      <c r="R1332" s="15">
        <v>0.3</v>
      </c>
      <c r="S1332" s="7" t="s">
        <v>39</v>
      </c>
      <c r="T1332" s="7" t="s">
        <v>39</v>
      </c>
      <c r="U1332" s="16" t="s">
        <v>39</v>
      </c>
      <c r="V1332" s="16" t="s">
        <v>621</v>
      </c>
      <c r="W1332" s="16" t="s">
        <v>170</v>
      </c>
      <c r="X1332" s="17">
        <v>1</v>
      </c>
      <c r="Y1332" s="84">
        <f t="shared" si="42"/>
        <v>73050</v>
      </c>
      <c r="Z1332" s="75">
        <f>IF(IFERROR(MATCH(E1332,CONV_CAISO_Gen_List!C:C,0),FALSE),1,0)</f>
        <v>1</v>
      </c>
      <c r="AA1332" s="86">
        <f t="shared" si="43"/>
        <v>52.559999999999995</v>
      </c>
    </row>
    <row r="1333" spans="2:27" x14ac:dyDescent="0.25">
      <c r="B1333" s="7">
        <v>1328</v>
      </c>
      <c r="C1333" s="7"/>
      <c r="D1333" s="7" t="s">
        <v>3273</v>
      </c>
      <c r="E1333" s="7" t="s">
        <v>3274</v>
      </c>
      <c r="F1333" s="7" t="s">
        <v>3250</v>
      </c>
      <c r="G1333" s="7" t="s">
        <v>34</v>
      </c>
      <c r="H1333" s="7"/>
      <c r="I1333" s="7"/>
      <c r="J1333" s="7" t="s">
        <v>619</v>
      </c>
      <c r="K1333" s="7"/>
      <c r="L1333" s="7" t="s">
        <v>5</v>
      </c>
      <c r="M1333" s="13">
        <v>42490</v>
      </c>
      <c r="N1333" s="13">
        <v>49794</v>
      </c>
      <c r="O1333" s="7">
        <v>1</v>
      </c>
      <c r="P1333" s="14">
        <v>20</v>
      </c>
      <c r="Q1333" s="14">
        <v>52.559999999999995</v>
      </c>
      <c r="R1333" s="15">
        <v>0.3</v>
      </c>
      <c r="S1333" s="7" t="s">
        <v>39</v>
      </c>
      <c r="T1333" s="7" t="s">
        <v>39</v>
      </c>
      <c r="U1333" s="16" t="s">
        <v>39</v>
      </c>
      <c r="V1333" s="16" t="s">
        <v>621</v>
      </c>
      <c r="W1333" s="16" t="s">
        <v>170</v>
      </c>
      <c r="X1333" s="17">
        <v>1</v>
      </c>
      <c r="Y1333" s="84">
        <f t="shared" si="42"/>
        <v>73050</v>
      </c>
      <c r="Z1333" s="75">
        <f>IF(IFERROR(MATCH(E1333,CONV_CAISO_Gen_List!C:C,0),FALSE),1,0)</f>
        <v>1</v>
      </c>
      <c r="AA1333" s="86">
        <f t="shared" si="43"/>
        <v>52.559999999999995</v>
      </c>
    </row>
    <row r="1334" spans="2:27" x14ac:dyDescent="0.25">
      <c r="B1334" s="7">
        <v>1329</v>
      </c>
      <c r="C1334" s="7"/>
      <c r="D1334" s="7" t="s">
        <v>3275</v>
      </c>
      <c r="E1334" s="7" t="s">
        <v>3276</v>
      </c>
      <c r="F1334" s="7" t="s">
        <v>3250</v>
      </c>
      <c r="G1334" s="7" t="s">
        <v>34</v>
      </c>
      <c r="H1334" s="7"/>
      <c r="I1334" s="7"/>
      <c r="J1334" s="7" t="s">
        <v>619</v>
      </c>
      <c r="K1334" s="7"/>
      <c r="L1334" s="7" t="s">
        <v>5</v>
      </c>
      <c r="M1334" s="13">
        <v>42490</v>
      </c>
      <c r="N1334" s="13">
        <v>49794</v>
      </c>
      <c r="O1334" s="7">
        <v>1</v>
      </c>
      <c r="P1334" s="14">
        <v>20</v>
      </c>
      <c r="Q1334" s="14">
        <v>52.559999999999995</v>
      </c>
      <c r="R1334" s="15">
        <v>0.3</v>
      </c>
      <c r="S1334" s="7" t="s">
        <v>39</v>
      </c>
      <c r="T1334" s="7" t="s">
        <v>39</v>
      </c>
      <c r="U1334" s="16" t="s">
        <v>39</v>
      </c>
      <c r="V1334" s="16" t="s">
        <v>621</v>
      </c>
      <c r="W1334" s="16" t="s">
        <v>170</v>
      </c>
      <c r="X1334" s="17">
        <v>1</v>
      </c>
      <c r="Y1334" s="84">
        <f t="shared" si="42"/>
        <v>73050</v>
      </c>
      <c r="Z1334" s="75">
        <f>IF(IFERROR(MATCH(E1334,CONV_CAISO_Gen_List!C:C,0),FALSE),1,0)</f>
        <v>1</v>
      </c>
      <c r="AA1334" s="86">
        <f t="shared" si="43"/>
        <v>52.559999999999995</v>
      </c>
    </row>
    <row r="1335" spans="2:27" x14ac:dyDescent="0.25">
      <c r="B1335" s="7">
        <v>1330</v>
      </c>
      <c r="C1335" s="7"/>
      <c r="D1335" s="7" t="s">
        <v>3277</v>
      </c>
      <c r="E1335" s="7" t="s">
        <v>3278</v>
      </c>
      <c r="F1335" s="7" t="s">
        <v>3279</v>
      </c>
      <c r="G1335" s="7" t="s">
        <v>34</v>
      </c>
      <c r="H1335" s="7"/>
      <c r="I1335" s="7"/>
      <c r="J1335" s="7" t="s">
        <v>619</v>
      </c>
      <c r="K1335" s="7"/>
      <c r="L1335" s="7" t="s">
        <v>5</v>
      </c>
      <c r="M1335" s="13">
        <v>42705</v>
      </c>
      <c r="N1335" s="13">
        <v>50009</v>
      </c>
      <c r="O1335" s="7">
        <v>1</v>
      </c>
      <c r="P1335" s="14">
        <v>10</v>
      </c>
      <c r="Q1335" s="14">
        <v>26.279999999999998</v>
      </c>
      <c r="R1335" s="15">
        <v>0.3</v>
      </c>
      <c r="S1335" s="7" t="s">
        <v>39</v>
      </c>
      <c r="T1335" s="7" t="s">
        <v>39</v>
      </c>
      <c r="U1335" s="16" t="s">
        <v>39</v>
      </c>
      <c r="V1335" s="16" t="s">
        <v>621</v>
      </c>
      <c r="W1335" s="16" t="s">
        <v>170</v>
      </c>
      <c r="X1335" s="17">
        <v>1</v>
      </c>
      <c r="Y1335" s="84">
        <f t="shared" si="42"/>
        <v>73050</v>
      </c>
      <c r="Z1335" s="75">
        <f>IF(IFERROR(MATCH(E1335,CONV_CAISO_Gen_List!C:C,0),FALSE),1,0)</f>
        <v>0</v>
      </c>
      <c r="AA1335" s="86">
        <f t="shared" si="43"/>
        <v>26.279999999999998</v>
      </c>
    </row>
    <row r="1336" spans="2:27" x14ac:dyDescent="0.25">
      <c r="B1336" s="7">
        <v>1331</v>
      </c>
      <c r="C1336" s="7"/>
      <c r="D1336" s="7" t="s">
        <v>3280</v>
      </c>
      <c r="E1336" s="7" t="s">
        <v>3281</v>
      </c>
      <c r="F1336" s="7" t="s">
        <v>3231</v>
      </c>
      <c r="G1336" s="7" t="s">
        <v>34</v>
      </c>
      <c r="H1336" s="7"/>
      <c r="I1336" s="7"/>
      <c r="J1336" s="7" t="s">
        <v>619</v>
      </c>
      <c r="K1336" s="7"/>
      <c r="L1336" s="7" t="s">
        <v>5</v>
      </c>
      <c r="M1336" s="13">
        <v>42733</v>
      </c>
      <c r="N1336" s="13">
        <v>51863</v>
      </c>
      <c r="O1336" s="7">
        <v>1</v>
      </c>
      <c r="P1336" s="14">
        <v>9.5</v>
      </c>
      <c r="Q1336" s="14">
        <v>24.965999999999998</v>
      </c>
      <c r="R1336" s="15">
        <v>0.3</v>
      </c>
      <c r="S1336" s="7" t="s">
        <v>39</v>
      </c>
      <c r="T1336" s="7" t="s">
        <v>39</v>
      </c>
      <c r="U1336" s="16" t="s">
        <v>39</v>
      </c>
      <c r="V1336" s="16" t="s">
        <v>621</v>
      </c>
      <c r="W1336" s="16" t="s">
        <v>170</v>
      </c>
      <c r="X1336" s="17">
        <v>1</v>
      </c>
      <c r="Y1336" s="84">
        <f t="shared" si="42"/>
        <v>73050</v>
      </c>
      <c r="Z1336" s="75">
        <f>IF(IFERROR(MATCH(E1336,CONV_CAISO_Gen_List!C:C,0),FALSE),1,0)</f>
        <v>0</v>
      </c>
      <c r="AA1336" s="86">
        <f t="shared" si="43"/>
        <v>24.965999999999998</v>
      </c>
    </row>
    <row r="1337" spans="2:27" x14ac:dyDescent="0.25">
      <c r="B1337" s="7">
        <v>1332</v>
      </c>
      <c r="C1337" s="7"/>
      <c r="D1337" s="7" t="s">
        <v>3282</v>
      </c>
      <c r="E1337" s="7" t="s">
        <v>3283</v>
      </c>
      <c r="F1337" s="7" t="s">
        <v>3250</v>
      </c>
      <c r="G1337" s="7" t="s">
        <v>34</v>
      </c>
      <c r="H1337" s="7"/>
      <c r="I1337" s="7"/>
      <c r="J1337" s="7" t="s">
        <v>619</v>
      </c>
      <c r="K1337" s="7"/>
      <c r="L1337" s="7" t="s">
        <v>5</v>
      </c>
      <c r="M1337" s="13">
        <v>42704</v>
      </c>
      <c r="N1337" s="13">
        <v>50008</v>
      </c>
      <c r="O1337" s="7">
        <v>1</v>
      </c>
      <c r="P1337" s="14">
        <v>5</v>
      </c>
      <c r="Q1337" s="14">
        <v>13.139999999999999</v>
      </c>
      <c r="R1337" s="15">
        <v>0.3</v>
      </c>
      <c r="S1337" s="7" t="s">
        <v>39</v>
      </c>
      <c r="T1337" s="7" t="s">
        <v>39</v>
      </c>
      <c r="U1337" s="16" t="s">
        <v>39</v>
      </c>
      <c r="V1337" s="16" t="s">
        <v>621</v>
      </c>
      <c r="W1337" s="16" t="s">
        <v>170</v>
      </c>
      <c r="X1337" s="17">
        <v>1</v>
      </c>
      <c r="Y1337" s="84">
        <f t="shared" si="42"/>
        <v>73050</v>
      </c>
      <c r="Z1337" s="75">
        <f>IF(IFERROR(MATCH(E1337,CONV_CAISO_Gen_List!C:C,0),FALSE),1,0)</f>
        <v>0</v>
      </c>
      <c r="AA1337" s="86">
        <f t="shared" si="43"/>
        <v>13.139999999999999</v>
      </c>
    </row>
    <row r="1338" spans="2:27" x14ac:dyDescent="0.25">
      <c r="B1338" s="7">
        <v>1333</v>
      </c>
      <c r="C1338" s="7"/>
      <c r="D1338" s="7" t="s">
        <v>3284</v>
      </c>
      <c r="E1338" s="7" t="s">
        <v>3285</v>
      </c>
      <c r="F1338" s="7" t="s">
        <v>3253</v>
      </c>
      <c r="G1338" s="7" t="s">
        <v>34</v>
      </c>
      <c r="H1338" s="7"/>
      <c r="I1338" s="7"/>
      <c r="J1338" s="7" t="s">
        <v>997</v>
      </c>
      <c r="K1338" s="7"/>
      <c r="L1338" s="7" t="s">
        <v>5</v>
      </c>
      <c r="M1338" s="13">
        <v>42356</v>
      </c>
      <c r="N1338" s="13">
        <v>49660</v>
      </c>
      <c r="O1338" s="7">
        <v>1</v>
      </c>
      <c r="P1338" s="14">
        <v>4.3</v>
      </c>
      <c r="Q1338" s="14">
        <v>11.3004</v>
      </c>
      <c r="R1338" s="15">
        <v>0.3</v>
      </c>
      <c r="S1338" s="7" t="s">
        <v>39</v>
      </c>
      <c r="T1338" s="7" t="s">
        <v>39</v>
      </c>
      <c r="U1338" s="16" t="s">
        <v>39</v>
      </c>
      <c r="V1338" s="16" t="s">
        <v>997</v>
      </c>
      <c r="W1338" s="16" t="s">
        <v>170</v>
      </c>
      <c r="X1338" s="17">
        <v>1</v>
      </c>
      <c r="Y1338" s="84">
        <f t="shared" si="42"/>
        <v>73050</v>
      </c>
      <c r="Z1338" s="75">
        <f>IF(IFERROR(MATCH(E1338,CONV_CAISO_Gen_List!C:C,0),FALSE),1,0)</f>
        <v>1</v>
      </c>
      <c r="AA1338" s="86">
        <f t="shared" si="43"/>
        <v>11.3004</v>
      </c>
    </row>
    <row r="1339" spans="2:27" x14ac:dyDescent="0.25">
      <c r="B1339" s="7">
        <v>1334</v>
      </c>
      <c r="C1339" s="7"/>
      <c r="D1339" s="7" t="s">
        <v>3286</v>
      </c>
      <c r="E1339" s="7" t="s">
        <v>3287</v>
      </c>
      <c r="F1339" s="7" t="s">
        <v>531</v>
      </c>
      <c r="G1339" s="7" t="s">
        <v>34</v>
      </c>
      <c r="H1339" s="7"/>
      <c r="I1339" s="7"/>
      <c r="J1339" s="7" t="s">
        <v>619</v>
      </c>
      <c r="K1339" s="7"/>
      <c r="L1339" s="7" t="s">
        <v>5</v>
      </c>
      <c r="M1339" s="13">
        <v>42492</v>
      </c>
      <c r="N1339" s="13">
        <v>51622</v>
      </c>
      <c r="O1339" s="7">
        <v>1</v>
      </c>
      <c r="P1339" s="14">
        <v>110</v>
      </c>
      <c r="Q1339" s="14">
        <v>289.08</v>
      </c>
      <c r="R1339" s="15">
        <v>0.3</v>
      </c>
      <c r="S1339" s="7" t="s">
        <v>39</v>
      </c>
      <c r="T1339" s="7" t="s">
        <v>39</v>
      </c>
      <c r="U1339" s="16" t="s">
        <v>39</v>
      </c>
      <c r="V1339" s="16" t="s">
        <v>621</v>
      </c>
      <c r="W1339" s="16" t="s">
        <v>170</v>
      </c>
      <c r="X1339" s="17">
        <v>1</v>
      </c>
      <c r="Y1339" s="84">
        <f t="shared" si="42"/>
        <v>73050</v>
      </c>
      <c r="Z1339" s="75">
        <f>IF(IFERROR(MATCH(E1339,CONV_CAISO_Gen_List!C:C,0),FALSE),1,0)</f>
        <v>1</v>
      </c>
      <c r="AA1339" s="86">
        <f t="shared" si="43"/>
        <v>289.08</v>
      </c>
    </row>
    <row r="1340" spans="2:27" x14ac:dyDescent="0.25">
      <c r="B1340" s="7">
        <v>1335</v>
      </c>
      <c r="C1340" s="7"/>
      <c r="D1340" s="7" t="s">
        <v>3288</v>
      </c>
      <c r="E1340" s="7"/>
      <c r="F1340" s="7" t="s">
        <v>3289</v>
      </c>
      <c r="G1340" s="7" t="s">
        <v>34</v>
      </c>
      <c r="H1340" s="7" t="s">
        <v>179</v>
      </c>
      <c r="I1340" s="7"/>
      <c r="J1340" s="7" t="s">
        <v>619</v>
      </c>
      <c r="K1340" s="7"/>
      <c r="L1340" s="7" t="s">
        <v>7</v>
      </c>
      <c r="M1340" s="13">
        <v>43434</v>
      </c>
      <c r="N1340" s="13">
        <v>50738</v>
      </c>
      <c r="O1340" s="7">
        <v>1</v>
      </c>
      <c r="P1340" s="14">
        <v>200</v>
      </c>
      <c r="Q1340" s="14">
        <v>550.78</v>
      </c>
      <c r="R1340" s="15">
        <v>0.3143721461187215</v>
      </c>
      <c r="S1340" s="7" t="s">
        <v>39</v>
      </c>
      <c r="T1340" s="7" t="s">
        <v>39</v>
      </c>
      <c r="U1340" s="16" t="s">
        <v>39</v>
      </c>
      <c r="V1340" s="16" t="s">
        <v>621</v>
      </c>
      <c r="W1340" s="16" t="s">
        <v>170</v>
      </c>
      <c r="X1340" s="17">
        <v>0.84</v>
      </c>
      <c r="Y1340" s="84">
        <f t="shared" si="42"/>
        <v>73050</v>
      </c>
      <c r="Z1340" s="75">
        <f>IF(IFERROR(MATCH(E1340,CONV_CAISO_Gen_List!C:C,0),FALSE),1,0)</f>
        <v>0</v>
      </c>
      <c r="AA1340" s="86">
        <f t="shared" si="43"/>
        <v>462.65519999999998</v>
      </c>
    </row>
    <row r="1341" spans="2:27" x14ac:dyDescent="0.25">
      <c r="B1341" s="7">
        <v>1336</v>
      </c>
      <c r="C1341" s="7"/>
      <c r="D1341" s="7" t="s">
        <v>3290</v>
      </c>
      <c r="E1341" s="7"/>
      <c r="F1341" s="7" t="s">
        <v>3289</v>
      </c>
      <c r="G1341" s="7" t="s">
        <v>34</v>
      </c>
      <c r="H1341" s="7" t="s">
        <v>79</v>
      </c>
      <c r="I1341" s="7"/>
      <c r="J1341" s="7" t="s">
        <v>619</v>
      </c>
      <c r="K1341" s="7"/>
      <c r="L1341" s="7" t="s">
        <v>7</v>
      </c>
      <c r="M1341" s="13">
        <v>43830</v>
      </c>
      <c r="N1341" s="13">
        <v>49308</v>
      </c>
      <c r="O1341" s="7">
        <v>1</v>
      </c>
      <c r="P1341" s="14">
        <v>100</v>
      </c>
      <c r="Q1341" s="14">
        <v>295.18200000000002</v>
      </c>
      <c r="R1341" s="15">
        <v>0.33696575342465757</v>
      </c>
      <c r="S1341" s="7" t="s">
        <v>39</v>
      </c>
      <c r="T1341" s="7" t="s">
        <v>39</v>
      </c>
      <c r="U1341" s="16" t="s">
        <v>39</v>
      </c>
      <c r="V1341" s="16" t="s">
        <v>621</v>
      </c>
      <c r="W1341" s="16" t="s">
        <v>170</v>
      </c>
      <c r="X1341" s="17">
        <v>0.84</v>
      </c>
      <c r="Y1341" s="84">
        <f t="shared" si="42"/>
        <v>73050</v>
      </c>
      <c r="Z1341" s="75">
        <f>IF(IFERROR(MATCH(E1341,CONV_CAISO_Gen_List!C:C,0),FALSE),1,0)</f>
        <v>0</v>
      </c>
      <c r="AA1341" s="86">
        <f t="shared" si="43"/>
        <v>247.95287999999999</v>
      </c>
    </row>
    <row r="1342" spans="2:27" x14ac:dyDescent="0.25">
      <c r="B1342" s="7">
        <v>1337</v>
      </c>
      <c r="C1342" s="7"/>
      <c r="D1342" s="7" t="s">
        <v>3291</v>
      </c>
      <c r="E1342" s="7"/>
      <c r="F1342" s="7" t="s">
        <v>3292</v>
      </c>
      <c r="G1342" s="7" t="s">
        <v>34</v>
      </c>
      <c r="H1342" s="7" t="s">
        <v>886</v>
      </c>
      <c r="I1342" s="7"/>
      <c r="J1342" s="7" t="s">
        <v>619</v>
      </c>
      <c r="K1342" s="7"/>
      <c r="L1342" s="7" t="s">
        <v>7</v>
      </c>
      <c r="M1342" s="13">
        <v>43374</v>
      </c>
      <c r="N1342" s="13">
        <v>52504</v>
      </c>
      <c r="O1342" s="7">
        <v>1</v>
      </c>
      <c r="P1342" s="14">
        <v>7</v>
      </c>
      <c r="Q1342" s="14">
        <v>16.581012008399998</v>
      </c>
      <c r="R1342" s="15">
        <v>0.27040136999999997</v>
      </c>
      <c r="S1342" s="7" t="s">
        <v>39</v>
      </c>
      <c r="T1342" s="7" t="s">
        <v>39</v>
      </c>
      <c r="U1342" s="16" t="s">
        <v>39</v>
      </c>
      <c r="V1342" s="16" t="s">
        <v>621</v>
      </c>
      <c r="W1342" s="16" t="s">
        <v>170</v>
      </c>
      <c r="X1342" s="17">
        <v>0.84</v>
      </c>
      <c r="Y1342" s="84">
        <f t="shared" si="42"/>
        <v>73050</v>
      </c>
      <c r="Z1342" s="75">
        <f>IF(IFERROR(MATCH(E1342,CONV_CAISO_Gen_List!C:C,0),FALSE),1,0)</f>
        <v>0</v>
      </c>
      <c r="AA1342" s="86">
        <f t="shared" si="43"/>
        <v>13.928050087055999</v>
      </c>
    </row>
    <row r="1343" spans="2:27" x14ac:dyDescent="0.25">
      <c r="B1343" s="7">
        <v>1338</v>
      </c>
      <c r="C1343" s="7"/>
      <c r="D1343" s="7" t="s">
        <v>3293</v>
      </c>
      <c r="E1343" s="7"/>
      <c r="F1343" s="7" t="s">
        <v>3292</v>
      </c>
      <c r="G1343" s="7" t="s">
        <v>34</v>
      </c>
      <c r="H1343" s="7" t="s">
        <v>886</v>
      </c>
      <c r="I1343" s="7"/>
      <c r="J1343" s="7" t="s">
        <v>619</v>
      </c>
      <c r="K1343" s="7"/>
      <c r="L1343" s="7" t="s">
        <v>7</v>
      </c>
      <c r="M1343" s="13">
        <v>43555</v>
      </c>
      <c r="N1343" s="13">
        <v>52655</v>
      </c>
      <c r="O1343" s="7">
        <v>1</v>
      </c>
      <c r="P1343" s="14">
        <v>2</v>
      </c>
      <c r="Q1343" s="14">
        <v>16.581012008399998</v>
      </c>
      <c r="R1343" s="15">
        <v>0.27040136999999997</v>
      </c>
      <c r="S1343" s="7" t="s">
        <v>39</v>
      </c>
      <c r="T1343" s="7" t="s">
        <v>39</v>
      </c>
      <c r="U1343" s="16" t="s">
        <v>39</v>
      </c>
      <c r="V1343" s="16" t="s">
        <v>621</v>
      </c>
      <c r="W1343" s="16" t="s">
        <v>170</v>
      </c>
      <c r="X1343" s="17">
        <v>0.84</v>
      </c>
      <c r="Y1343" s="84">
        <f t="shared" si="42"/>
        <v>73050</v>
      </c>
      <c r="Z1343" s="75">
        <f>IF(IFERROR(MATCH(E1343,CONV_CAISO_Gen_List!C:C,0),FALSE),1,0)</f>
        <v>0</v>
      </c>
      <c r="AA1343" s="86">
        <f t="shared" si="43"/>
        <v>13.928050087055999</v>
      </c>
    </row>
    <row r="1344" spans="2:27" x14ac:dyDescent="0.25">
      <c r="B1344" s="7">
        <v>1339</v>
      </c>
      <c r="C1344" s="7"/>
      <c r="D1344" s="7" t="s">
        <v>3294</v>
      </c>
      <c r="E1344" s="7"/>
      <c r="F1344" s="7" t="s">
        <v>3292</v>
      </c>
      <c r="G1344" s="7" t="s">
        <v>34</v>
      </c>
      <c r="H1344" s="7" t="s">
        <v>886</v>
      </c>
      <c r="I1344" s="7"/>
      <c r="J1344" s="7" t="s">
        <v>619</v>
      </c>
      <c r="K1344" s="7"/>
      <c r="L1344" s="7" t="s">
        <v>7</v>
      </c>
      <c r="M1344" s="13">
        <v>43555</v>
      </c>
      <c r="N1344" s="13">
        <v>52655</v>
      </c>
      <c r="O1344" s="7">
        <v>1</v>
      </c>
      <c r="P1344" s="14">
        <v>1.5</v>
      </c>
      <c r="Q1344" s="14">
        <v>16.581012008399998</v>
      </c>
      <c r="R1344" s="15">
        <v>0.27040136999999997</v>
      </c>
      <c r="S1344" s="7" t="s">
        <v>39</v>
      </c>
      <c r="T1344" s="7" t="s">
        <v>39</v>
      </c>
      <c r="U1344" s="16" t="s">
        <v>39</v>
      </c>
      <c r="V1344" s="16" t="s">
        <v>621</v>
      </c>
      <c r="W1344" s="16" t="s">
        <v>170</v>
      </c>
      <c r="X1344" s="17">
        <v>0.84</v>
      </c>
      <c r="Y1344" s="84">
        <f t="shared" si="42"/>
        <v>73050</v>
      </c>
      <c r="Z1344" s="75">
        <f>IF(IFERROR(MATCH(E1344,CONV_CAISO_Gen_List!C:C,0),FALSE),1,0)</f>
        <v>0</v>
      </c>
      <c r="AA1344" s="86">
        <f t="shared" si="43"/>
        <v>13.928050087055999</v>
      </c>
    </row>
    <row r="1345" spans="2:27" x14ac:dyDescent="0.25">
      <c r="B1345" s="7">
        <v>1340</v>
      </c>
      <c r="C1345" s="7"/>
      <c r="D1345" s="7" t="s">
        <v>3295</v>
      </c>
      <c r="E1345" s="7"/>
      <c r="F1345" s="7" t="s">
        <v>3292</v>
      </c>
      <c r="G1345" s="7" t="s">
        <v>34</v>
      </c>
      <c r="H1345" s="7" t="s">
        <v>886</v>
      </c>
      <c r="I1345" s="7"/>
      <c r="J1345" s="7" t="s">
        <v>619</v>
      </c>
      <c r="K1345" s="7"/>
      <c r="L1345" s="7" t="s">
        <v>7</v>
      </c>
      <c r="M1345" s="13">
        <v>43132</v>
      </c>
      <c r="N1345" s="13">
        <v>52262</v>
      </c>
      <c r="O1345" s="7">
        <v>1</v>
      </c>
      <c r="P1345" s="14">
        <v>2</v>
      </c>
      <c r="Q1345" s="14">
        <v>16.581012008399998</v>
      </c>
      <c r="R1345" s="15">
        <v>0.27040136999999997</v>
      </c>
      <c r="S1345" s="7" t="s">
        <v>39</v>
      </c>
      <c r="T1345" s="7" t="s">
        <v>39</v>
      </c>
      <c r="U1345" s="16" t="s">
        <v>39</v>
      </c>
      <c r="V1345" s="16" t="s">
        <v>621</v>
      </c>
      <c r="W1345" s="16" t="s">
        <v>170</v>
      </c>
      <c r="X1345" s="17">
        <v>0.84</v>
      </c>
      <c r="Y1345" s="84">
        <f t="shared" si="42"/>
        <v>73050</v>
      </c>
      <c r="Z1345" s="75">
        <f>IF(IFERROR(MATCH(E1345,CONV_CAISO_Gen_List!C:C,0),FALSE),1,0)</f>
        <v>0</v>
      </c>
      <c r="AA1345" s="86">
        <f t="shared" si="43"/>
        <v>13.928050087055999</v>
      </c>
    </row>
    <row r="1346" spans="2:27" x14ac:dyDescent="0.25">
      <c r="B1346" s="7">
        <v>1341</v>
      </c>
      <c r="C1346" s="7"/>
      <c r="D1346" s="7" t="s">
        <v>3296</v>
      </c>
      <c r="E1346" s="7"/>
      <c r="F1346" s="7" t="s">
        <v>3292</v>
      </c>
      <c r="G1346" s="7" t="s">
        <v>34</v>
      </c>
      <c r="H1346" s="7" t="s">
        <v>886</v>
      </c>
      <c r="I1346" s="7"/>
      <c r="J1346" s="7" t="s">
        <v>997</v>
      </c>
      <c r="K1346" s="7"/>
      <c r="L1346" s="7" t="s">
        <v>7</v>
      </c>
      <c r="M1346" s="13">
        <v>43049</v>
      </c>
      <c r="N1346" s="13">
        <v>50353</v>
      </c>
      <c r="O1346" s="7">
        <v>1</v>
      </c>
      <c r="P1346" s="14">
        <v>41.2</v>
      </c>
      <c r="Q1346" s="14">
        <v>108.27359999999999</v>
      </c>
      <c r="R1346" s="15">
        <v>0.3</v>
      </c>
      <c r="S1346" s="7" t="s">
        <v>39</v>
      </c>
      <c r="T1346" s="7" t="s">
        <v>39</v>
      </c>
      <c r="U1346" s="16" t="s">
        <v>39</v>
      </c>
      <c r="V1346" s="16" t="s">
        <v>997</v>
      </c>
      <c r="W1346" s="16" t="s">
        <v>170</v>
      </c>
      <c r="X1346" s="17">
        <v>0.84</v>
      </c>
      <c r="Y1346" s="84">
        <f t="shared" si="42"/>
        <v>73050</v>
      </c>
      <c r="Z1346" s="75">
        <f>IF(IFERROR(MATCH(E1346,CONV_CAISO_Gen_List!C:C,0),FALSE),1,0)</f>
        <v>0</v>
      </c>
      <c r="AA1346" s="86">
        <f t="shared" si="43"/>
        <v>90.949823999999992</v>
      </c>
    </row>
    <row r="1347" spans="2:27" x14ac:dyDescent="0.25">
      <c r="B1347" s="7">
        <v>1342</v>
      </c>
      <c r="C1347" s="7"/>
      <c r="D1347" s="7" t="s">
        <v>3297</v>
      </c>
      <c r="E1347" s="7"/>
      <c r="F1347" s="7" t="s">
        <v>2890</v>
      </c>
      <c r="G1347" s="7" t="s">
        <v>34</v>
      </c>
      <c r="H1347" s="7" t="s">
        <v>71</v>
      </c>
      <c r="I1347" s="7"/>
      <c r="J1347" s="7" t="s">
        <v>619</v>
      </c>
      <c r="K1347" s="7"/>
      <c r="L1347" s="7" t="s">
        <v>7</v>
      </c>
      <c r="M1347" s="13">
        <v>43101</v>
      </c>
      <c r="N1347" s="13">
        <v>50405</v>
      </c>
      <c r="O1347" s="7">
        <v>1</v>
      </c>
      <c r="P1347" s="14">
        <v>105</v>
      </c>
      <c r="Q1347" s="14">
        <v>290.471</v>
      </c>
      <c r="R1347" s="15">
        <v>0.31579799956512289</v>
      </c>
      <c r="S1347" s="7" t="s">
        <v>39</v>
      </c>
      <c r="T1347" s="7" t="s">
        <v>39</v>
      </c>
      <c r="U1347" s="16" t="s">
        <v>39</v>
      </c>
      <c r="V1347" s="16" t="s">
        <v>621</v>
      </c>
      <c r="W1347" s="16" t="s">
        <v>170</v>
      </c>
      <c r="X1347" s="17">
        <v>0.84</v>
      </c>
      <c r="Y1347" s="84">
        <f t="shared" si="42"/>
        <v>73050</v>
      </c>
      <c r="Z1347" s="75">
        <f>IF(IFERROR(MATCH(E1347,CONV_CAISO_Gen_List!C:C,0),FALSE),1,0)</f>
        <v>0</v>
      </c>
      <c r="AA1347" s="86">
        <f t="shared" si="43"/>
        <v>243.99563999999998</v>
      </c>
    </row>
    <row r="1348" spans="2:27" x14ac:dyDescent="0.25">
      <c r="B1348" s="7">
        <v>1343</v>
      </c>
      <c r="C1348" s="7"/>
      <c r="D1348" s="7" t="s">
        <v>3298</v>
      </c>
      <c r="E1348" s="7"/>
      <c r="F1348" s="7" t="s">
        <v>2890</v>
      </c>
      <c r="G1348" s="7" t="s">
        <v>34</v>
      </c>
      <c r="H1348" s="7" t="s">
        <v>94</v>
      </c>
      <c r="I1348" s="7"/>
      <c r="J1348" s="7" t="s">
        <v>619</v>
      </c>
      <c r="K1348" s="7"/>
      <c r="L1348" s="7" t="s">
        <v>7</v>
      </c>
      <c r="M1348" s="13">
        <v>43101</v>
      </c>
      <c r="N1348" s="13">
        <v>50405</v>
      </c>
      <c r="O1348" s="7">
        <v>1</v>
      </c>
      <c r="P1348" s="14">
        <v>40</v>
      </c>
      <c r="Q1348" s="14">
        <v>109.499</v>
      </c>
      <c r="R1348" s="15">
        <v>0.31249714611872148</v>
      </c>
      <c r="S1348" s="7" t="s">
        <v>39</v>
      </c>
      <c r="T1348" s="7" t="s">
        <v>39</v>
      </c>
      <c r="U1348" s="16" t="s">
        <v>39</v>
      </c>
      <c r="V1348" s="16" t="s">
        <v>621</v>
      </c>
      <c r="W1348" s="16" t="s">
        <v>170</v>
      </c>
      <c r="X1348" s="17">
        <v>0.84</v>
      </c>
      <c r="Y1348" s="84">
        <f t="shared" si="42"/>
        <v>73050</v>
      </c>
      <c r="Z1348" s="75">
        <f>IF(IFERROR(MATCH(E1348,CONV_CAISO_Gen_List!C:C,0),FALSE),1,0)</f>
        <v>0</v>
      </c>
      <c r="AA1348" s="86">
        <f t="shared" si="43"/>
        <v>91.979159999999993</v>
      </c>
    </row>
    <row r="1349" spans="2:27" x14ac:dyDescent="0.25">
      <c r="B1349" s="7">
        <v>1344</v>
      </c>
      <c r="C1349" s="7"/>
      <c r="D1349" s="7" t="s">
        <v>3299</v>
      </c>
      <c r="E1349" s="7"/>
      <c r="F1349" s="7" t="s">
        <v>2890</v>
      </c>
      <c r="G1349" s="7" t="s">
        <v>34</v>
      </c>
      <c r="H1349" s="7" t="s">
        <v>134</v>
      </c>
      <c r="I1349" s="7"/>
      <c r="J1349" s="7" t="s">
        <v>619</v>
      </c>
      <c r="K1349" s="7"/>
      <c r="L1349" s="7" t="s">
        <v>7</v>
      </c>
      <c r="M1349" s="13">
        <v>43101</v>
      </c>
      <c r="N1349" s="13">
        <v>50405</v>
      </c>
      <c r="O1349" s="7">
        <v>1</v>
      </c>
      <c r="P1349" s="14">
        <v>20</v>
      </c>
      <c r="Q1349" s="14">
        <v>54.75</v>
      </c>
      <c r="R1349" s="15">
        <v>0.3125</v>
      </c>
      <c r="S1349" s="7" t="s">
        <v>39</v>
      </c>
      <c r="T1349" s="7" t="s">
        <v>39</v>
      </c>
      <c r="U1349" s="16" t="s">
        <v>39</v>
      </c>
      <c r="V1349" s="16" t="s">
        <v>621</v>
      </c>
      <c r="W1349" s="16" t="s">
        <v>170</v>
      </c>
      <c r="X1349" s="17">
        <v>0.84</v>
      </c>
      <c r="Y1349" s="84">
        <f t="shared" si="42"/>
        <v>73050</v>
      </c>
      <c r="Z1349" s="75">
        <f>IF(IFERROR(MATCH(E1349,CONV_CAISO_Gen_List!C:C,0),FALSE),1,0)</f>
        <v>0</v>
      </c>
      <c r="AA1349" s="86">
        <f t="shared" si="43"/>
        <v>45.989999999999995</v>
      </c>
    </row>
    <row r="1350" spans="2:27" x14ac:dyDescent="0.25">
      <c r="B1350" s="7">
        <v>1345</v>
      </c>
      <c r="C1350" s="7"/>
      <c r="D1350" s="7" t="s">
        <v>3300</v>
      </c>
      <c r="E1350" s="7"/>
      <c r="F1350" s="7" t="s">
        <v>2890</v>
      </c>
      <c r="G1350" s="7" t="s">
        <v>34</v>
      </c>
      <c r="H1350" s="7" t="s">
        <v>134</v>
      </c>
      <c r="I1350" s="7"/>
      <c r="J1350" s="7" t="s">
        <v>619</v>
      </c>
      <c r="K1350" s="7"/>
      <c r="L1350" s="7" t="s">
        <v>7</v>
      </c>
      <c r="M1350" s="13">
        <v>43101</v>
      </c>
      <c r="N1350" s="13">
        <v>50405</v>
      </c>
      <c r="O1350" s="7">
        <v>1</v>
      </c>
      <c r="P1350" s="14">
        <v>50</v>
      </c>
      <c r="Q1350" s="14">
        <v>136.874</v>
      </c>
      <c r="R1350" s="15">
        <v>0.31249771689497713</v>
      </c>
      <c r="S1350" s="7" t="s">
        <v>39</v>
      </c>
      <c r="T1350" s="7" t="s">
        <v>39</v>
      </c>
      <c r="U1350" s="16" t="s">
        <v>39</v>
      </c>
      <c r="V1350" s="16" t="s">
        <v>621</v>
      </c>
      <c r="W1350" s="16" t="s">
        <v>170</v>
      </c>
      <c r="X1350" s="17">
        <v>0.84</v>
      </c>
      <c r="Y1350" s="84">
        <f t="shared" si="42"/>
        <v>73050</v>
      </c>
      <c r="Z1350" s="75">
        <f>IF(IFERROR(MATCH(E1350,CONV_CAISO_Gen_List!C:C,0),FALSE),1,0)</f>
        <v>0</v>
      </c>
      <c r="AA1350" s="86">
        <f t="shared" si="43"/>
        <v>114.97416</v>
      </c>
    </row>
    <row r="1351" spans="2:27" x14ac:dyDescent="0.25">
      <c r="B1351" s="7">
        <v>1346</v>
      </c>
      <c r="C1351" s="7"/>
      <c r="D1351" s="7" t="s">
        <v>3301</v>
      </c>
      <c r="E1351" s="7"/>
      <c r="F1351" s="7" t="s">
        <v>2890</v>
      </c>
      <c r="G1351" s="7" t="s">
        <v>34</v>
      </c>
      <c r="H1351" s="7" t="s">
        <v>134</v>
      </c>
      <c r="I1351" s="7"/>
      <c r="J1351" s="7" t="s">
        <v>619</v>
      </c>
      <c r="K1351" s="7"/>
      <c r="L1351" s="7" t="s">
        <v>7</v>
      </c>
      <c r="M1351" s="13">
        <v>43101</v>
      </c>
      <c r="N1351" s="13">
        <v>50405</v>
      </c>
      <c r="O1351" s="7">
        <v>1</v>
      </c>
      <c r="P1351" s="14">
        <v>50</v>
      </c>
      <c r="Q1351" s="14">
        <v>136.874</v>
      </c>
      <c r="R1351" s="15">
        <v>0.31249771689497713</v>
      </c>
      <c r="S1351" s="7" t="s">
        <v>39</v>
      </c>
      <c r="T1351" s="7" t="s">
        <v>39</v>
      </c>
      <c r="U1351" s="16" t="s">
        <v>39</v>
      </c>
      <c r="V1351" s="16" t="s">
        <v>621</v>
      </c>
      <c r="W1351" s="16" t="s">
        <v>170</v>
      </c>
      <c r="X1351" s="17">
        <v>0.84</v>
      </c>
      <c r="Y1351" s="84">
        <f t="shared" ref="Y1351:Y1356" si="44">IF(O1351,DATE(2099,12,31),N1351)</f>
        <v>73050</v>
      </c>
      <c r="Z1351" s="75">
        <f>IF(IFERROR(MATCH(E1351,CONV_CAISO_Gen_List!C:C,0),FALSE),1,0)</f>
        <v>0</v>
      </c>
      <c r="AA1351" s="86">
        <f t="shared" ref="AA1351:AA1356" si="45">Q1351*X1351</f>
        <v>114.97416</v>
      </c>
    </row>
    <row r="1352" spans="2:27" x14ac:dyDescent="0.25">
      <c r="B1352" s="7">
        <v>1347</v>
      </c>
      <c r="C1352" s="7"/>
      <c r="D1352" s="7" t="s">
        <v>3302</v>
      </c>
      <c r="E1352" s="7"/>
      <c r="F1352" s="7" t="s">
        <v>2890</v>
      </c>
      <c r="G1352" s="7" t="s">
        <v>34</v>
      </c>
      <c r="H1352" s="7" t="s">
        <v>83</v>
      </c>
      <c r="I1352" s="7"/>
      <c r="J1352" s="7" t="s">
        <v>997</v>
      </c>
      <c r="K1352" s="7"/>
      <c r="L1352" s="7" t="s">
        <v>7</v>
      </c>
      <c r="M1352" s="13">
        <v>43101</v>
      </c>
      <c r="N1352" s="13">
        <v>47483</v>
      </c>
      <c r="O1352" s="7">
        <v>1</v>
      </c>
      <c r="P1352" s="14">
        <v>42</v>
      </c>
      <c r="Q1352" s="14">
        <v>138</v>
      </c>
      <c r="R1352" s="15">
        <v>0.37508153946510109</v>
      </c>
      <c r="S1352" s="7" t="s">
        <v>39</v>
      </c>
      <c r="T1352" s="7" t="s">
        <v>39</v>
      </c>
      <c r="U1352" s="16" t="s">
        <v>39</v>
      </c>
      <c r="V1352" s="16" t="s">
        <v>997</v>
      </c>
      <c r="W1352" s="16" t="s">
        <v>170</v>
      </c>
      <c r="X1352" s="17">
        <v>0.84</v>
      </c>
      <c r="Y1352" s="84">
        <f t="shared" si="44"/>
        <v>73050</v>
      </c>
      <c r="Z1352" s="75">
        <f>IF(IFERROR(MATCH(E1352,CONV_CAISO_Gen_List!C:C,0),FALSE),1,0)</f>
        <v>0</v>
      </c>
      <c r="AA1352" s="86">
        <f t="shared" si="45"/>
        <v>115.92</v>
      </c>
    </row>
    <row r="1353" spans="2:27" x14ac:dyDescent="0.25">
      <c r="B1353" s="7">
        <v>1348</v>
      </c>
      <c r="C1353" s="7"/>
      <c r="D1353" s="7" t="s">
        <v>3303</v>
      </c>
      <c r="E1353" s="7"/>
      <c r="F1353" s="7" t="s">
        <v>2890</v>
      </c>
      <c r="G1353" s="7" t="s">
        <v>34</v>
      </c>
      <c r="H1353" s="7" t="s">
        <v>179</v>
      </c>
      <c r="I1353" s="7"/>
      <c r="J1353" s="7" t="s">
        <v>997</v>
      </c>
      <c r="K1353" s="7"/>
      <c r="L1353" s="7" t="s">
        <v>7</v>
      </c>
      <c r="M1353" s="13">
        <v>43101</v>
      </c>
      <c r="N1353" s="13">
        <v>47483</v>
      </c>
      <c r="O1353" s="7">
        <v>1</v>
      </c>
      <c r="P1353" s="14">
        <v>125</v>
      </c>
      <c r="Q1353" s="14">
        <v>372.2</v>
      </c>
      <c r="R1353" s="15">
        <v>0.33990867579908673</v>
      </c>
      <c r="S1353" s="7" t="s">
        <v>39</v>
      </c>
      <c r="T1353" s="7" t="s">
        <v>39</v>
      </c>
      <c r="U1353" s="16" t="s">
        <v>39</v>
      </c>
      <c r="V1353" s="16" t="s">
        <v>997</v>
      </c>
      <c r="W1353" s="16" t="s">
        <v>170</v>
      </c>
      <c r="X1353" s="17">
        <v>0.84</v>
      </c>
      <c r="Y1353" s="84">
        <f t="shared" si="44"/>
        <v>73050</v>
      </c>
      <c r="Z1353" s="75">
        <f>IF(IFERROR(MATCH(E1353,CONV_CAISO_Gen_List!C:C,0),FALSE),1,0)</f>
        <v>0</v>
      </c>
      <c r="AA1353" s="86">
        <f t="shared" si="45"/>
        <v>312.64799999999997</v>
      </c>
    </row>
    <row r="1354" spans="2:27" x14ac:dyDescent="0.25">
      <c r="B1354" s="7">
        <v>1349</v>
      </c>
      <c r="C1354" s="7"/>
      <c r="D1354" s="7" t="s">
        <v>3304</v>
      </c>
      <c r="E1354" s="7"/>
      <c r="F1354" s="7" t="s">
        <v>2890</v>
      </c>
      <c r="G1354" s="7" t="s">
        <v>34</v>
      </c>
      <c r="H1354" s="7" t="s">
        <v>849</v>
      </c>
      <c r="I1354" s="7"/>
      <c r="J1354" s="7" t="s">
        <v>619</v>
      </c>
      <c r="K1354" s="7"/>
      <c r="L1354" s="7" t="s">
        <v>7</v>
      </c>
      <c r="M1354" s="13">
        <v>43101</v>
      </c>
      <c r="N1354" s="13">
        <v>50405</v>
      </c>
      <c r="O1354" s="7">
        <v>1</v>
      </c>
      <c r="P1354" s="14">
        <v>80</v>
      </c>
      <c r="Q1354" s="14">
        <v>261.59699999999998</v>
      </c>
      <c r="R1354" s="15">
        <v>0.37328339041095887</v>
      </c>
      <c r="S1354" s="7" t="s">
        <v>39</v>
      </c>
      <c r="T1354" s="7" t="s">
        <v>39</v>
      </c>
      <c r="U1354" s="16" t="s">
        <v>39</v>
      </c>
      <c r="V1354" s="16" t="s">
        <v>621</v>
      </c>
      <c r="W1354" s="16" t="s">
        <v>170</v>
      </c>
      <c r="X1354" s="17">
        <v>0.84</v>
      </c>
      <c r="Y1354" s="84">
        <f t="shared" si="44"/>
        <v>73050</v>
      </c>
      <c r="Z1354" s="75">
        <f>IF(IFERROR(MATCH(E1354,CONV_CAISO_Gen_List!C:C,0),FALSE),1,0)</f>
        <v>0</v>
      </c>
      <c r="AA1354" s="86">
        <f t="shared" si="45"/>
        <v>219.74147999999997</v>
      </c>
    </row>
    <row r="1355" spans="2:27" x14ac:dyDescent="0.25">
      <c r="B1355" s="7">
        <v>1350</v>
      </c>
      <c r="C1355" s="7"/>
      <c r="D1355" s="7" t="s">
        <v>3305</v>
      </c>
      <c r="E1355" s="7"/>
      <c r="F1355" s="7" t="s">
        <v>2890</v>
      </c>
      <c r="G1355" s="7" t="s">
        <v>34</v>
      </c>
      <c r="H1355" s="7" t="s">
        <v>771</v>
      </c>
      <c r="I1355" s="7"/>
      <c r="J1355" s="7" t="s">
        <v>619</v>
      </c>
      <c r="K1355" s="7"/>
      <c r="L1355" s="7" t="s">
        <v>5</v>
      </c>
      <c r="M1355" s="13">
        <v>42649</v>
      </c>
      <c r="N1355" s="13">
        <v>49953</v>
      </c>
      <c r="O1355" s="7">
        <v>1</v>
      </c>
      <c r="P1355" s="14">
        <v>1</v>
      </c>
      <c r="Q1355" s="14">
        <v>1.8</v>
      </c>
      <c r="R1355" s="15">
        <v>0.20547945205479454</v>
      </c>
      <c r="S1355" s="7" t="s">
        <v>39</v>
      </c>
      <c r="T1355" s="7" t="s">
        <v>39</v>
      </c>
      <c r="U1355" s="16" t="s">
        <v>39</v>
      </c>
      <c r="V1355" s="16" t="s">
        <v>621</v>
      </c>
      <c r="W1355" s="16" t="s">
        <v>170</v>
      </c>
      <c r="X1355" s="17">
        <v>1</v>
      </c>
      <c r="Y1355" s="84">
        <f t="shared" si="44"/>
        <v>73050</v>
      </c>
      <c r="Z1355" s="75">
        <f>IF(IFERROR(MATCH(E1355,CONV_CAISO_Gen_List!C:C,0),FALSE),1,0)</f>
        <v>0</v>
      </c>
      <c r="AA1355" s="86">
        <f t="shared" si="45"/>
        <v>1.8</v>
      </c>
    </row>
    <row r="1356" spans="2:27" x14ac:dyDescent="0.25">
      <c r="B1356" s="7">
        <v>1351</v>
      </c>
      <c r="C1356" s="7"/>
      <c r="D1356" s="7" t="s">
        <v>3306</v>
      </c>
      <c r="E1356" s="7"/>
      <c r="F1356" s="7" t="s">
        <v>2890</v>
      </c>
      <c r="G1356" s="7" t="s">
        <v>34</v>
      </c>
      <c r="H1356" s="7" t="s">
        <v>771</v>
      </c>
      <c r="I1356" s="7"/>
      <c r="J1356" s="7" t="s">
        <v>619</v>
      </c>
      <c r="K1356" s="7"/>
      <c r="L1356" s="7" t="s">
        <v>5</v>
      </c>
      <c r="M1356" s="13">
        <v>42649</v>
      </c>
      <c r="N1356" s="13">
        <v>49953</v>
      </c>
      <c r="O1356" s="7">
        <v>1</v>
      </c>
      <c r="P1356" s="14">
        <v>1</v>
      </c>
      <c r="Q1356" s="14">
        <v>1.8</v>
      </c>
      <c r="R1356" s="15">
        <v>0.20547945205479454</v>
      </c>
      <c r="S1356" s="7" t="s">
        <v>39</v>
      </c>
      <c r="T1356" s="7" t="s">
        <v>39</v>
      </c>
      <c r="U1356" s="16" t="s">
        <v>39</v>
      </c>
      <c r="V1356" s="16" t="s">
        <v>621</v>
      </c>
      <c r="W1356" s="16" t="s">
        <v>170</v>
      </c>
      <c r="X1356" s="17">
        <v>1</v>
      </c>
      <c r="Y1356" s="84">
        <f t="shared" si="44"/>
        <v>73050</v>
      </c>
      <c r="Z1356" s="75">
        <f>IF(IFERROR(MATCH(E1356,CONV_CAISO_Gen_List!C:C,0),FALSE),1,0)</f>
        <v>0</v>
      </c>
      <c r="AA1356" s="86">
        <f t="shared" si="45"/>
        <v>1.8</v>
      </c>
    </row>
    <row r="1357" spans="2:27" x14ac:dyDescent="0.25">
      <c r="M1357" s="4"/>
      <c r="O1357" s="3"/>
    </row>
    <row r="1358" spans="2:27" x14ac:dyDescent="0.25">
      <c r="M1358" s="4"/>
      <c r="O1358" s="3"/>
    </row>
    <row r="1359" spans="2:27" x14ac:dyDescent="0.25">
      <c r="M1359" s="4"/>
      <c r="O1359" s="3"/>
    </row>
    <row r="1360" spans="2:27" x14ac:dyDescent="0.25">
      <c r="M1360" s="4"/>
      <c r="O1360" s="3"/>
    </row>
    <row r="1361" spans="13:15" x14ac:dyDescent="0.25">
      <c r="M1361" s="4"/>
      <c r="O1361" s="3"/>
    </row>
    <row r="1362" spans="13:15" x14ac:dyDescent="0.25">
      <c r="M1362" s="4"/>
      <c r="O1362" s="3"/>
    </row>
    <row r="1363" spans="13:15" x14ac:dyDescent="0.25">
      <c r="M1363" s="4"/>
      <c r="O1363" s="3"/>
    </row>
    <row r="1364" spans="13:15" x14ac:dyDescent="0.25">
      <c r="M1364" s="4"/>
      <c r="O1364" s="3"/>
    </row>
    <row r="1365" spans="13:15" x14ac:dyDescent="0.25">
      <c r="M1365" s="4"/>
      <c r="O1365" s="3"/>
    </row>
    <row r="1366" spans="13:15" x14ac:dyDescent="0.25">
      <c r="M1366" s="4"/>
      <c r="O1366" s="3"/>
    </row>
    <row r="1367" spans="13:15" x14ac:dyDescent="0.25">
      <c r="M1367" s="4"/>
      <c r="O1367" s="3"/>
    </row>
    <row r="1368" spans="13:15" x14ac:dyDescent="0.25">
      <c r="M1368" s="4"/>
      <c r="O1368" s="3"/>
    </row>
    <row r="1369" spans="13:15" x14ac:dyDescent="0.25">
      <c r="M1369" s="4"/>
      <c r="O1369" s="3"/>
    </row>
    <row r="1370" spans="13:15" x14ac:dyDescent="0.25">
      <c r="M1370" s="4"/>
      <c r="O1370" s="3"/>
    </row>
    <row r="1371" spans="13:15" x14ac:dyDescent="0.25">
      <c r="M1371" s="4"/>
      <c r="O1371" s="3"/>
    </row>
    <row r="1372" spans="13:15" x14ac:dyDescent="0.25">
      <c r="M1372" s="4"/>
      <c r="O1372" s="3"/>
    </row>
    <row r="1373" spans="13:15" x14ac:dyDescent="0.25">
      <c r="M1373" s="4"/>
      <c r="O1373" s="3"/>
    </row>
    <row r="1374" spans="13:15" x14ac:dyDescent="0.25">
      <c r="M1374" s="4"/>
      <c r="O1374" s="3"/>
    </row>
    <row r="1375" spans="13:15" x14ac:dyDescent="0.25">
      <c r="M1375" s="4"/>
      <c r="O1375" s="3"/>
    </row>
    <row r="1376" spans="13:15" x14ac:dyDescent="0.25">
      <c r="M1376" s="4"/>
      <c r="O1376" s="3"/>
    </row>
    <row r="1377" spans="13:15" x14ac:dyDescent="0.25">
      <c r="M1377" s="4"/>
      <c r="O1377" s="3"/>
    </row>
    <row r="1378" spans="13:15" x14ac:dyDescent="0.25">
      <c r="M1378" s="4"/>
      <c r="O1378" s="3"/>
    </row>
    <row r="1379" spans="13:15" x14ac:dyDescent="0.25">
      <c r="M1379" s="4"/>
      <c r="O1379" s="3"/>
    </row>
    <row r="1380" spans="13:15" x14ac:dyDescent="0.25">
      <c r="M1380" s="4"/>
      <c r="O1380" s="3"/>
    </row>
    <row r="1381" spans="13:15" x14ac:dyDescent="0.25">
      <c r="M1381" s="4"/>
      <c r="O1381" s="3"/>
    </row>
    <row r="1382" spans="13:15" x14ac:dyDescent="0.25">
      <c r="M1382" s="4"/>
      <c r="O1382" s="3"/>
    </row>
    <row r="1383" spans="13:15" x14ac:dyDescent="0.25">
      <c r="M1383" s="4"/>
      <c r="O1383" s="3"/>
    </row>
    <row r="1384" spans="13:15" x14ac:dyDescent="0.25">
      <c r="M1384" s="4"/>
      <c r="O1384" s="3"/>
    </row>
    <row r="1385" spans="13:15" x14ac:dyDescent="0.25">
      <c r="M1385" s="4"/>
      <c r="O1385" s="3"/>
    </row>
    <row r="1386" spans="13:15" x14ac:dyDescent="0.25">
      <c r="M1386" s="4"/>
      <c r="O1386" s="3"/>
    </row>
    <row r="1387" spans="13:15" x14ac:dyDescent="0.25">
      <c r="M1387" s="4"/>
      <c r="O1387" s="3"/>
    </row>
    <row r="1388" spans="13:15" x14ac:dyDescent="0.25">
      <c r="M1388" s="4"/>
      <c r="O1388" s="3"/>
    </row>
    <row r="1389" spans="13:15" x14ac:dyDescent="0.25">
      <c r="M1389" s="4"/>
      <c r="O1389" s="3"/>
    </row>
    <row r="1390" spans="13:15" x14ac:dyDescent="0.25">
      <c r="M1390" s="4"/>
      <c r="O1390" s="3"/>
    </row>
    <row r="1391" spans="13:15" x14ac:dyDescent="0.25">
      <c r="M1391" s="4"/>
      <c r="O1391" s="3"/>
    </row>
    <row r="1392" spans="13:15" x14ac:dyDescent="0.25">
      <c r="M1392" s="4"/>
      <c r="O1392" s="3"/>
    </row>
    <row r="1393" spans="13:15" x14ac:dyDescent="0.25">
      <c r="M1393" s="4"/>
      <c r="O1393" s="3"/>
    </row>
    <row r="1394" spans="13:15" x14ac:dyDescent="0.25">
      <c r="M1394" s="4"/>
      <c r="O1394" s="3"/>
    </row>
    <row r="1395" spans="13:15" x14ac:dyDescent="0.25">
      <c r="M1395" s="4"/>
      <c r="O1395" s="3"/>
    </row>
    <row r="1396" spans="13:15" x14ac:dyDescent="0.25">
      <c r="M1396" s="4"/>
      <c r="O1396" s="3"/>
    </row>
    <row r="1397" spans="13:15" x14ac:dyDescent="0.25">
      <c r="M1397" s="4"/>
      <c r="O1397" s="3"/>
    </row>
    <row r="1398" spans="13:15" x14ac:dyDescent="0.25">
      <c r="M1398" s="4"/>
      <c r="O1398" s="3"/>
    </row>
    <row r="1399" spans="13:15" x14ac:dyDescent="0.25">
      <c r="M1399" s="4"/>
      <c r="O1399" s="3"/>
    </row>
    <row r="1400" spans="13:15" x14ac:dyDescent="0.25">
      <c r="M1400" s="4"/>
      <c r="O1400" s="3"/>
    </row>
    <row r="1401" spans="13:15" x14ac:dyDescent="0.25">
      <c r="M1401" s="4"/>
      <c r="O1401" s="3"/>
    </row>
    <row r="1402" spans="13:15" x14ac:dyDescent="0.25">
      <c r="M1402" s="4"/>
      <c r="O1402" s="3"/>
    </row>
    <row r="1403" spans="13:15" x14ac:dyDescent="0.25">
      <c r="M1403" s="4"/>
      <c r="O1403" s="3"/>
    </row>
    <row r="1404" spans="13:15" x14ac:dyDescent="0.25">
      <c r="M1404" s="4"/>
      <c r="O1404" s="3"/>
    </row>
    <row r="1405" spans="13:15" x14ac:dyDescent="0.25">
      <c r="M1405" s="4"/>
      <c r="O1405" s="3"/>
    </row>
    <row r="1406" spans="13:15" x14ac:dyDescent="0.25">
      <c r="M1406" s="4"/>
      <c r="O1406" s="3"/>
    </row>
    <row r="1407" spans="13:15" x14ac:dyDescent="0.25">
      <c r="M1407" s="4"/>
      <c r="O1407" s="3"/>
    </row>
    <row r="1408" spans="13:15" x14ac:dyDescent="0.25">
      <c r="M1408" s="4"/>
      <c r="O1408" s="3"/>
    </row>
    <row r="1409" spans="13:15" x14ac:dyDescent="0.25">
      <c r="M1409" s="4"/>
      <c r="O1409" s="3"/>
    </row>
    <row r="1410" spans="13:15" x14ac:dyDescent="0.25">
      <c r="M1410" s="4"/>
      <c r="O1410" s="3"/>
    </row>
    <row r="1411" spans="13:15" x14ac:dyDescent="0.25">
      <c r="M1411" s="4"/>
      <c r="O1411" s="3"/>
    </row>
    <row r="1412" spans="13:15" x14ac:dyDescent="0.25">
      <c r="M1412" s="4"/>
      <c r="O1412" s="3"/>
    </row>
    <row r="1413" spans="13:15" x14ac:dyDescent="0.25">
      <c r="M1413" s="4"/>
      <c r="O1413" s="3"/>
    </row>
    <row r="1414" spans="13:15" x14ac:dyDescent="0.25">
      <c r="M1414" s="4"/>
      <c r="O1414" s="3"/>
    </row>
    <row r="1415" spans="13:15" x14ac:dyDescent="0.25">
      <c r="M1415" s="4"/>
      <c r="O1415" s="3"/>
    </row>
    <row r="1416" spans="13:15" x14ac:dyDescent="0.25">
      <c r="M1416" s="4"/>
      <c r="O1416" s="3"/>
    </row>
    <row r="1417" spans="13:15" x14ac:dyDescent="0.25">
      <c r="M1417" s="4"/>
      <c r="O1417" s="3"/>
    </row>
    <row r="1418" spans="13:15" x14ac:dyDescent="0.25">
      <c r="M1418" s="4"/>
      <c r="O1418" s="3"/>
    </row>
    <row r="1419" spans="13:15" x14ac:dyDescent="0.25">
      <c r="M1419" s="4"/>
      <c r="O1419" s="3"/>
    </row>
    <row r="1420" spans="13:15" x14ac:dyDescent="0.25">
      <c r="M1420" s="4"/>
      <c r="O1420" s="3"/>
    </row>
    <row r="1421" spans="13:15" x14ac:dyDescent="0.25">
      <c r="M1421" s="4"/>
      <c r="O1421" s="3"/>
    </row>
  </sheetData>
  <autoFilter ref="A5:AA1356" xr:uid="{00000000-0009-0000-0000-000006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T482"/>
  <sheetViews>
    <sheetView workbookViewId="0"/>
  </sheetViews>
  <sheetFormatPr defaultRowHeight="15" x14ac:dyDescent="0.25"/>
  <cols>
    <col min="1" max="1" width="6.85546875" bestFit="1" customWidth="1"/>
    <col min="2" max="2" width="36.85546875" bestFit="1" customWidth="1"/>
    <col min="3" max="3" width="6.42578125" customWidth="1"/>
    <col min="4" max="4" width="8.140625" bestFit="1" customWidth="1"/>
    <col min="5" max="5" width="27" customWidth="1"/>
    <col min="6" max="6" width="21" bestFit="1" customWidth="1"/>
    <col min="7" max="7" width="14.85546875" bestFit="1" customWidth="1"/>
    <col min="8" max="8" width="26.140625" bestFit="1" customWidth="1"/>
    <col min="9" max="9" width="17.85546875" bestFit="1" customWidth="1"/>
    <col min="10" max="10" width="11.7109375" bestFit="1" customWidth="1"/>
    <col min="11" max="11" width="34.5703125" bestFit="1" customWidth="1"/>
    <col min="12" max="12" width="31" bestFit="1" customWidth="1"/>
    <col min="13" max="13" width="29.140625" bestFit="1" customWidth="1"/>
    <col min="14" max="14" width="24.85546875" bestFit="1" customWidth="1"/>
    <col min="15" max="15" width="46" bestFit="1" customWidth="1"/>
    <col min="16" max="16" width="40.5703125" bestFit="1" customWidth="1"/>
    <col min="17" max="17" width="33.85546875" bestFit="1" customWidth="1"/>
    <col min="18" max="18" width="20.42578125" bestFit="1" customWidth="1"/>
    <col min="19" max="19" width="13.42578125" bestFit="1" customWidth="1"/>
    <col min="20" max="20" width="10.5703125" bestFit="1" customWidth="1"/>
  </cols>
  <sheetData>
    <row r="2" spans="1:20" x14ac:dyDescent="0.25">
      <c r="A2" t="s">
        <v>5179</v>
      </c>
      <c r="B2" t="s">
        <v>5180</v>
      </c>
      <c r="C2" t="s">
        <v>5181</v>
      </c>
      <c r="D2" t="s">
        <v>5182</v>
      </c>
      <c r="E2" t="s">
        <v>5183</v>
      </c>
      <c r="F2" t="s">
        <v>5184</v>
      </c>
      <c r="G2" t="s">
        <v>5185</v>
      </c>
      <c r="H2" t="s">
        <v>5186</v>
      </c>
      <c r="I2" t="s">
        <v>5187</v>
      </c>
      <c r="J2" t="s">
        <v>5188</v>
      </c>
      <c r="K2" t="s">
        <v>5189</v>
      </c>
      <c r="L2" t="s">
        <v>5190</v>
      </c>
      <c r="M2" t="s">
        <v>5191</v>
      </c>
      <c r="N2" t="s">
        <v>5192</v>
      </c>
      <c r="O2" t="s">
        <v>5193</v>
      </c>
      <c r="P2" t="s">
        <v>5194</v>
      </c>
      <c r="Q2" t="s">
        <v>5195</v>
      </c>
      <c r="R2" t="s">
        <v>5196</v>
      </c>
      <c r="S2" t="s">
        <v>5197</v>
      </c>
      <c r="T2" t="s">
        <v>5198</v>
      </c>
    </row>
    <row r="3" spans="1:20" x14ac:dyDescent="0.25">
      <c r="A3">
        <v>2018</v>
      </c>
      <c r="B3" t="s">
        <v>5199</v>
      </c>
      <c r="C3" t="s">
        <v>2596</v>
      </c>
      <c r="D3" t="s">
        <v>2596</v>
      </c>
      <c r="E3" t="s">
        <v>40</v>
      </c>
      <c r="F3">
        <v>7.72</v>
      </c>
      <c r="I3">
        <v>7.72</v>
      </c>
    </row>
    <row r="4" spans="1:20" x14ac:dyDescent="0.25">
      <c r="A4">
        <v>2018</v>
      </c>
      <c r="B4" t="s">
        <v>5200</v>
      </c>
      <c r="C4" t="s">
        <v>2596</v>
      </c>
      <c r="D4" t="s">
        <v>2596</v>
      </c>
      <c r="E4" t="s">
        <v>5200</v>
      </c>
      <c r="F4">
        <v>1874.06</v>
      </c>
      <c r="I4">
        <v>1874.06</v>
      </c>
      <c r="S4">
        <v>234.26</v>
      </c>
      <c r="T4">
        <v>8</v>
      </c>
    </row>
    <row r="5" spans="1:20" x14ac:dyDescent="0.25">
      <c r="A5">
        <v>2018</v>
      </c>
      <c r="B5" t="s">
        <v>5201</v>
      </c>
      <c r="C5" t="s">
        <v>2596</v>
      </c>
      <c r="D5" t="s">
        <v>2596</v>
      </c>
      <c r="E5" t="s">
        <v>196</v>
      </c>
      <c r="F5">
        <v>0</v>
      </c>
      <c r="I5">
        <v>0</v>
      </c>
    </row>
    <row r="6" spans="1:20" x14ac:dyDescent="0.25">
      <c r="A6">
        <v>2018</v>
      </c>
      <c r="B6" t="s">
        <v>5202</v>
      </c>
      <c r="C6" t="s">
        <v>2596</v>
      </c>
      <c r="D6" t="s">
        <v>2596</v>
      </c>
      <c r="E6" t="s">
        <v>216</v>
      </c>
      <c r="F6">
        <v>2742.3</v>
      </c>
      <c r="I6">
        <v>2742.3</v>
      </c>
    </row>
    <row r="7" spans="1:20" x14ac:dyDescent="0.25">
      <c r="A7">
        <v>2018</v>
      </c>
      <c r="B7" t="s">
        <v>5203</v>
      </c>
      <c r="C7" t="s">
        <v>2596</v>
      </c>
      <c r="D7" t="s">
        <v>2596</v>
      </c>
      <c r="E7" t="s">
        <v>5203</v>
      </c>
      <c r="F7">
        <v>890.6</v>
      </c>
      <c r="I7">
        <v>890.6</v>
      </c>
      <c r="S7">
        <v>40.479999999999997</v>
      </c>
      <c r="T7">
        <v>22</v>
      </c>
    </row>
    <row r="8" spans="1:20" x14ac:dyDescent="0.25">
      <c r="A8">
        <v>2018</v>
      </c>
      <c r="B8" t="s">
        <v>5204</v>
      </c>
      <c r="C8" t="s">
        <v>2596</v>
      </c>
      <c r="D8" t="s">
        <v>39</v>
      </c>
      <c r="E8" t="s">
        <v>218</v>
      </c>
      <c r="F8">
        <v>2.81</v>
      </c>
      <c r="I8">
        <v>2.81</v>
      </c>
    </row>
    <row r="9" spans="1:20" x14ac:dyDescent="0.25">
      <c r="A9">
        <v>2018</v>
      </c>
      <c r="B9" t="s">
        <v>5205</v>
      </c>
      <c r="C9" t="s">
        <v>2596</v>
      </c>
      <c r="D9" t="s">
        <v>2596</v>
      </c>
      <c r="E9" t="s">
        <v>218</v>
      </c>
      <c r="F9">
        <v>18.39</v>
      </c>
      <c r="I9">
        <v>18.39</v>
      </c>
    </row>
    <row r="10" spans="1:20" x14ac:dyDescent="0.25">
      <c r="A10">
        <v>2018</v>
      </c>
      <c r="B10" t="s">
        <v>5206</v>
      </c>
      <c r="C10" t="s">
        <v>2596</v>
      </c>
      <c r="D10" t="s">
        <v>2596</v>
      </c>
      <c r="E10" t="s">
        <v>621</v>
      </c>
      <c r="F10">
        <v>123.5</v>
      </c>
      <c r="I10">
        <v>123.5</v>
      </c>
    </row>
    <row r="11" spans="1:20" x14ac:dyDescent="0.25">
      <c r="A11">
        <v>2018</v>
      </c>
      <c r="B11" t="s">
        <v>5207</v>
      </c>
      <c r="C11" t="s">
        <v>2596</v>
      </c>
      <c r="D11" t="s">
        <v>2596</v>
      </c>
      <c r="E11" t="s">
        <v>997</v>
      </c>
      <c r="F11">
        <v>0</v>
      </c>
      <c r="I11">
        <v>0</v>
      </c>
    </row>
    <row r="12" spans="1:20" x14ac:dyDescent="0.25">
      <c r="A12">
        <v>2018</v>
      </c>
      <c r="B12" t="s">
        <v>5208</v>
      </c>
      <c r="C12" t="s">
        <v>39</v>
      </c>
      <c r="D12" t="s">
        <v>39</v>
      </c>
      <c r="E12" t="s">
        <v>5208</v>
      </c>
      <c r="F12">
        <v>0</v>
      </c>
      <c r="G12">
        <v>0</v>
      </c>
      <c r="H12">
        <v>0</v>
      </c>
      <c r="I12">
        <v>0</v>
      </c>
      <c r="S12">
        <v>600</v>
      </c>
      <c r="T12">
        <v>0</v>
      </c>
    </row>
    <row r="13" spans="1:20" x14ac:dyDescent="0.25">
      <c r="A13">
        <v>2018</v>
      </c>
      <c r="B13" t="s">
        <v>5209</v>
      </c>
      <c r="C13" t="s">
        <v>39</v>
      </c>
      <c r="D13" t="s">
        <v>39</v>
      </c>
      <c r="E13" t="s">
        <v>5209</v>
      </c>
      <c r="F13">
        <v>0</v>
      </c>
      <c r="G13">
        <v>0</v>
      </c>
      <c r="H13">
        <v>0</v>
      </c>
      <c r="I13">
        <v>0</v>
      </c>
      <c r="S13">
        <v>100</v>
      </c>
      <c r="T13">
        <v>0</v>
      </c>
    </row>
    <row r="14" spans="1:20" x14ac:dyDescent="0.25">
      <c r="A14">
        <v>2018</v>
      </c>
      <c r="B14" t="s">
        <v>5210</v>
      </c>
      <c r="C14" t="s">
        <v>39</v>
      </c>
      <c r="D14" t="s">
        <v>39</v>
      </c>
      <c r="E14" t="s">
        <v>40</v>
      </c>
      <c r="F14">
        <v>715.07</v>
      </c>
      <c r="I14">
        <v>715.07</v>
      </c>
    </row>
    <row r="15" spans="1:20" x14ac:dyDescent="0.25">
      <c r="A15">
        <v>2018</v>
      </c>
      <c r="B15" t="s">
        <v>5211</v>
      </c>
      <c r="C15" t="s">
        <v>39</v>
      </c>
      <c r="D15" t="s">
        <v>2596</v>
      </c>
      <c r="E15" t="s">
        <v>40</v>
      </c>
      <c r="F15">
        <v>60.25</v>
      </c>
      <c r="I15">
        <v>60.25</v>
      </c>
    </row>
    <row r="16" spans="1:20" x14ac:dyDescent="0.25">
      <c r="A16">
        <v>2018</v>
      </c>
      <c r="B16" t="s">
        <v>3860</v>
      </c>
      <c r="C16" t="s">
        <v>39</v>
      </c>
      <c r="D16" t="s">
        <v>39</v>
      </c>
      <c r="E16" t="s">
        <v>3860</v>
      </c>
      <c r="F16">
        <v>12418.87</v>
      </c>
      <c r="I16">
        <v>12418.87</v>
      </c>
      <c r="S16">
        <v>483.71</v>
      </c>
      <c r="T16">
        <v>25.67</v>
      </c>
    </row>
    <row r="17" spans="1:20" x14ac:dyDescent="0.25">
      <c r="A17">
        <v>2018</v>
      </c>
      <c r="B17" t="s">
        <v>3523</v>
      </c>
      <c r="C17" t="s">
        <v>39</v>
      </c>
      <c r="D17" t="s">
        <v>39</v>
      </c>
      <c r="E17" t="s">
        <v>3523</v>
      </c>
      <c r="F17">
        <v>2974.32</v>
      </c>
      <c r="I17">
        <v>2974.32</v>
      </c>
      <c r="S17">
        <v>247.86</v>
      </c>
      <c r="T17">
        <v>12</v>
      </c>
    </row>
    <row r="18" spans="1:20" x14ac:dyDescent="0.25">
      <c r="A18">
        <v>2018</v>
      </c>
      <c r="B18" t="s">
        <v>3364</v>
      </c>
      <c r="C18" t="s">
        <v>39</v>
      </c>
      <c r="D18" t="s">
        <v>39</v>
      </c>
      <c r="E18" t="s">
        <v>3364</v>
      </c>
      <c r="F18">
        <v>1684.87</v>
      </c>
      <c r="I18">
        <v>1684.87</v>
      </c>
    </row>
    <row r="19" spans="1:20" x14ac:dyDescent="0.25">
      <c r="A19">
        <v>2018</v>
      </c>
      <c r="B19" t="s">
        <v>5175</v>
      </c>
      <c r="C19" t="s">
        <v>39</v>
      </c>
      <c r="D19" t="s">
        <v>39</v>
      </c>
      <c r="E19" t="s">
        <v>5212</v>
      </c>
      <c r="F19">
        <v>1832</v>
      </c>
      <c r="I19">
        <v>1832</v>
      </c>
    </row>
    <row r="20" spans="1:20" x14ac:dyDescent="0.25">
      <c r="A20">
        <v>2018</v>
      </c>
      <c r="B20" t="s">
        <v>5213</v>
      </c>
      <c r="C20" t="s">
        <v>39</v>
      </c>
      <c r="D20" t="s">
        <v>39</v>
      </c>
      <c r="E20" t="s">
        <v>196</v>
      </c>
      <c r="F20">
        <v>1017.42</v>
      </c>
      <c r="I20">
        <v>1017.42</v>
      </c>
    </row>
    <row r="21" spans="1:20" x14ac:dyDescent="0.25">
      <c r="A21">
        <v>2018</v>
      </c>
      <c r="B21" t="s">
        <v>5214</v>
      </c>
      <c r="C21" t="s">
        <v>39</v>
      </c>
      <c r="D21" t="s">
        <v>2596</v>
      </c>
      <c r="E21" t="s">
        <v>196</v>
      </c>
      <c r="F21">
        <v>254.89</v>
      </c>
      <c r="I21">
        <v>254.89</v>
      </c>
    </row>
    <row r="22" spans="1:20" x14ac:dyDescent="0.25">
      <c r="A22">
        <v>2018</v>
      </c>
      <c r="B22" t="s">
        <v>3391</v>
      </c>
      <c r="C22" t="s">
        <v>39</v>
      </c>
      <c r="D22" t="s">
        <v>39</v>
      </c>
      <c r="E22" t="s">
        <v>216</v>
      </c>
      <c r="F22">
        <v>7843.85</v>
      </c>
      <c r="I22">
        <v>7843.85</v>
      </c>
    </row>
    <row r="23" spans="1:20" x14ac:dyDescent="0.25">
      <c r="A23">
        <v>2018</v>
      </c>
      <c r="B23" t="s">
        <v>5215</v>
      </c>
      <c r="C23" t="s">
        <v>39</v>
      </c>
      <c r="D23" t="s">
        <v>39</v>
      </c>
      <c r="E23" t="s">
        <v>5216</v>
      </c>
      <c r="F23">
        <v>0</v>
      </c>
      <c r="G23">
        <v>0</v>
      </c>
      <c r="H23">
        <v>0</v>
      </c>
      <c r="I23">
        <v>0</v>
      </c>
      <c r="R23">
        <v>0</v>
      </c>
    </row>
    <row r="24" spans="1:20" x14ac:dyDescent="0.25">
      <c r="A24">
        <v>2018</v>
      </c>
      <c r="B24" t="s">
        <v>5172</v>
      </c>
      <c r="C24" t="s">
        <v>39</v>
      </c>
      <c r="D24" t="s">
        <v>39</v>
      </c>
      <c r="E24" t="s">
        <v>5173</v>
      </c>
      <c r="F24">
        <v>0</v>
      </c>
      <c r="G24">
        <v>0</v>
      </c>
      <c r="H24">
        <v>0</v>
      </c>
      <c r="I24">
        <v>0</v>
      </c>
      <c r="R24">
        <v>0</v>
      </c>
    </row>
    <row r="25" spans="1:20" x14ac:dyDescent="0.25">
      <c r="A25">
        <v>2018</v>
      </c>
      <c r="B25" t="s">
        <v>5217</v>
      </c>
      <c r="C25" t="s">
        <v>39</v>
      </c>
      <c r="D25" t="s">
        <v>39</v>
      </c>
      <c r="E25" t="s">
        <v>5212</v>
      </c>
      <c r="F25">
        <v>0</v>
      </c>
      <c r="G25">
        <v>0</v>
      </c>
      <c r="H25">
        <v>0</v>
      </c>
      <c r="I25">
        <v>0</v>
      </c>
      <c r="R25">
        <v>-190795.97</v>
      </c>
    </row>
    <row r="26" spans="1:20" x14ac:dyDescent="0.25">
      <c r="A26">
        <v>2018</v>
      </c>
      <c r="B26" t="s">
        <v>3775</v>
      </c>
      <c r="C26" t="s">
        <v>39</v>
      </c>
      <c r="D26" t="s">
        <v>39</v>
      </c>
      <c r="E26" t="s">
        <v>3775</v>
      </c>
      <c r="F26">
        <v>2922.05</v>
      </c>
      <c r="I26">
        <v>2922.05</v>
      </c>
    </row>
    <row r="27" spans="1:20" x14ac:dyDescent="0.25">
      <c r="A27">
        <v>2018</v>
      </c>
      <c r="B27" t="s">
        <v>3841</v>
      </c>
      <c r="C27" t="s">
        <v>39</v>
      </c>
      <c r="D27" t="s">
        <v>39</v>
      </c>
      <c r="E27" t="s">
        <v>3841</v>
      </c>
      <c r="F27">
        <v>5195.3999999999996</v>
      </c>
      <c r="I27">
        <v>5195.3999999999996</v>
      </c>
      <c r="S27">
        <v>62.26</v>
      </c>
      <c r="T27">
        <v>83.45</v>
      </c>
    </row>
    <row r="28" spans="1:20" x14ac:dyDescent="0.25">
      <c r="A28">
        <v>2018</v>
      </c>
      <c r="B28" t="s">
        <v>3357</v>
      </c>
      <c r="C28" t="s">
        <v>39</v>
      </c>
      <c r="D28" t="s">
        <v>39</v>
      </c>
      <c r="E28" t="s">
        <v>3357</v>
      </c>
      <c r="F28">
        <v>2859.23</v>
      </c>
      <c r="I28">
        <v>2859.23</v>
      </c>
      <c r="S28">
        <v>45.37</v>
      </c>
      <c r="T28">
        <v>63.02</v>
      </c>
    </row>
    <row r="29" spans="1:20" x14ac:dyDescent="0.25">
      <c r="A29">
        <v>2018</v>
      </c>
      <c r="B29" t="s">
        <v>3633</v>
      </c>
      <c r="C29" t="s">
        <v>39</v>
      </c>
      <c r="D29" t="s">
        <v>39</v>
      </c>
      <c r="E29" t="s">
        <v>3633</v>
      </c>
      <c r="F29">
        <v>262.8</v>
      </c>
      <c r="G29">
        <v>0</v>
      </c>
      <c r="H29">
        <v>0</v>
      </c>
      <c r="I29">
        <v>262.8</v>
      </c>
      <c r="S29">
        <v>5.36</v>
      </c>
      <c r="T29">
        <v>49</v>
      </c>
    </row>
    <row r="30" spans="1:20" x14ac:dyDescent="0.25">
      <c r="A30">
        <v>2018</v>
      </c>
      <c r="B30" t="s">
        <v>3372</v>
      </c>
      <c r="C30" t="s">
        <v>39</v>
      </c>
      <c r="D30" t="s">
        <v>39</v>
      </c>
      <c r="E30" t="s">
        <v>3372</v>
      </c>
      <c r="F30">
        <v>6416.22</v>
      </c>
      <c r="I30">
        <v>6416.22</v>
      </c>
      <c r="S30">
        <v>336.64</v>
      </c>
      <c r="T30">
        <v>19.059999999999999</v>
      </c>
    </row>
    <row r="31" spans="1:20" x14ac:dyDescent="0.25">
      <c r="A31">
        <v>2018</v>
      </c>
      <c r="B31" t="s">
        <v>5218</v>
      </c>
      <c r="C31" t="s">
        <v>39</v>
      </c>
      <c r="D31" t="s">
        <v>39</v>
      </c>
      <c r="E31" t="s">
        <v>5219</v>
      </c>
      <c r="F31">
        <v>1752.45</v>
      </c>
      <c r="I31">
        <v>1752.45</v>
      </c>
      <c r="S31">
        <v>1</v>
      </c>
      <c r="T31">
        <v>1752.45</v>
      </c>
    </row>
    <row r="32" spans="1:20" x14ac:dyDescent="0.25">
      <c r="A32">
        <v>2018</v>
      </c>
      <c r="B32" t="s">
        <v>5220</v>
      </c>
      <c r="C32" t="s">
        <v>39</v>
      </c>
      <c r="D32" t="s">
        <v>39</v>
      </c>
      <c r="E32" t="s">
        <v>5219</v>
      </c>
      <c r="F32">
        <v>0</v>
      </c>
      <c r="G32">
        <v>0</v>
      </c>
      <c r="H32">
        <v>0</v>
      </c>
      <c r="I32">
        <v>0</v>
      </c>
      <c r="R32">
        <v>0</v>
      </c>
      <c r="S32">
        <v>1</v>
      </c>
      <c r="T32">
        <v>0</v>
      </c>
    </row>
    <row r="33" spans="1:20" x14ac:dyDescent="0.25">
      <c r="A33">
        <v>2018</v>
      </c>
      <c r="B33" t="s">
        <v>5221</v>
      </c>
      <c r="C33" t="s">
        <v>39</v>
      </c>
      <c r="D33" t="s">
        <v>39</v>
      </c>
      <c r="E33" t="s">
        <v>5219</v>
      </c>
      <c r="F33">
        <v>0</v>
      </c>
      <c r="G33">
        <v>0</v>
      </c>
      <c r="H33">
        <v>0</v>
      </c>
      <c r="I33">
        <v>0</v>
      </c>
      <c r="R33">
        <v>0</v>
      </c>
      <c r="S33">
        <v>1</v>
      </c>
      <c r="T33">
        <v>0</v>
      </c>
    </row>
    <row r="34" spans="1:20" x14ac:dyDescent="0.25">
      <c r="A34">
        <v>2018</v>
      </c>
      <c r="B34" t="s">
        <v>5222</v>
      </c>
      <c r="C34" t="s">
        <v>39</v>
      </c>
      <c r="D34" t="s">
        <v>39</v>
      </c>
      <c r="E34" t="s">
        <v>5219</v>
      </c>
      <c r="F34">
        <v>0</v>
      </c>
      <c r="G34">
        <v>0</v>
      </c>
      <c r="H34">
        <v>0</v>
      </c>
      <c r="I34">
        <v>0</v>
      </c>
      <c r="R34">
        <v>0</v>
      </c>
      <c r="S34">
        <v>1</v>
      </c>
      <c r="T34">
        <v>0</v>
      </c>
    </row>
    <row r="35" spans="1:20" x14ac:dyDescent="0.25">
      <c r="A35">
        <v>2018</v>
      </c>
      <c r="B35" t="s">
        <v>5223</v>
      </c>
      <c r="C35" t="s">
        <v>39</v>
      </c>
      <c r="D35" t="s">
        <v>39</v>
      </c>
      <c r="E35" t="s">
        <v>5219</v>
      </c>
      <c r="F35">
        <v>0</v>
      </c>
      <c r="G35">
        <v>0</v>
      </c>
      <c r="H35">
        <v>0</v>
      </c>
      <c r="I35">
        <v>0</v>
      </c>
      <c r="R35">
        <v>0</v>
      </c>
      <c r="S35">
        <v>1</v>
      </c>
      <c r="T35">
        <v>0</v>
      </c>
    </row>
    <row r="36" spans="1:20" x14ac:dyDescent="0.25">
      <c r="A36">
        <v>2018</v>
      </c>
      <c r="B36" t="s">
        <v>5224</v>
      </c>
      <c r="C36" t="s">
        <v>39</v>
      </c>
      <c r="D36" t="s">
        <v>39</v>
      </c>
      <c r="E36" t="s">
        <v>5219</v>
      </c>
      <c r="F36">
        <v>0</v>
      </c>
      <c r="G36">
        <v>0</v>
      </c>
      <c r="H36">
        <v>0</v>
      </c>
      <c r="I36">
        <v>0</v>
      </c>
      <c r="R36">
        <v>0</v>
      </c>
      <c r="S36">
        <v>1</v>
      </c>
      <c r="T36">
        <v>0</v>
      </c>
    </row>
    <row r="37" spans="1:20" x14ac:dyDescent="0.25">
      <c r="A37">
        <v>2018</v>
      </c>
      <c r="B37" t="s">
        <v>5225</v>
      </c>
      <c r="C37" t="s">
        <v>39</v>
      </c>
      <c r="D37" t="s">
        <v>39</v>
      </c>
      <c r="E37" t="s">
        <v>5219</v>
      </c>
      <c r="F37">
        <v>0</v>
      </c>
      <c r="G37">
        <v>0</v>
      </c>
      <c r="H37">
        <v>0</v>
      </c>
      <c r="I37">
        <v>0</v>
      </c>
      <c r="R37">
        <v>0</v>
      </c>
      <c r="S37">
        <v>1</v>
      </c>
      <c r="T37">
        <v>0</v>
      </c>
    </row>
    <row r="38" spans="1:20" x14ac:dyDescent="0.25">
      <c r="A38">
        <v>2018</v>
      </c>
      <c r="B38" t="s">
        <v>5226</v>
      </c>
      <c r="C38" t="s">
        <v>39</v>
      </c>
      <c r="D38" t="s">
        <v>39</v>
      </c>
      <c r="E38" t="s">
        <v>5219</v>
      </c>
      <c r="F38">
        <v>0</v>
      </c>
      <c r="G38">
        <v>0</v>
      </c>
      <c r="H38">
        <v>0</v>
      </c>
      <c r="I38">
        <v>0</v>
      </c>
      <c r="R38">
        <v>0</v>
      </c>
      <c r="S38">
        <v>1</v>
      </c>
      <c r="T38">
        <v>0</v>
      </c>
    </row>
    <row r="39" spans="1:20" x14ac:dyDescent="0.25">
      <c r="A39">
        <v>2018</v>
      </c>
      <c r="B39" t="s">
        <v>5227</v>
      </c>
      <c r="C39" t="s">
        <v>39</v>
      </c>
      <c r="D39" t="s">
        <v>39</v>
      </c>
      <c r="E39" t="s">
        <v>5219</v>
      </c>
      <c r="F39">
        <v>0</v>
      </c>
      <c r="G39">
        <v>0</v>
      </c>
      <c r="H39">
        <v>0</v>
      </c>
      <c r="I39">
        <v>0</v>
      </c>
      <c r="R39">
        <v>0</v>
      </c>
      <c r="S39">
        <v>1</v>
      </c>
      <c r="T39">
        <v>0</v>
      </c>
    </row>
    <row r="40" spans="1:20" x14ac:dyDescent="0.25">
      <c r="A40">
        <v>2018</v>
      </c>
      <c r="B40" t="s">
        <v>5228</v>
      </c>
      <c r="C40" t="s">
        <v>39</v>
      </c>
      <c r="D40" t="s">
        <v>39</v>
      </c>
      <c r="E40" t="s">
        <v>218</v>
      </c>
      <c r="F40">
        <v>460.65</v>
      </c>
      <c r="I40">
        <v>460.65</v>
      </c>
    </row>
    <row r="41" spans="1:20" x14ac:dyDescent="0.25">
      <c r="A41">
        <v>2018</v>
      </c>
      <c r="B41" t="s">
        <v>5229</v>
      </c>
      <c r="C41" t="s">
        <v>39</v>
      </c>
      <c r="D41" t="s">
        <v>2596</v>
      </c>
      <c r="E41" t="s">
        <v>218</v>
      </c>
      <c r="F41">
        <v>24.17</v>
      </c>
      <c r="I41">
        <v>24.17</v>
      </c>
    </row>
    <row r="42" spans="1:20" x14ac:dyDescent="0.25">
      <c r="A42">
        <v>2018</v>
      </c>
      <c r="B42" t="s">
        <v>5230</v>
      </c>
      <c r="C42" t="s">
        <v>39</v>
      </c>
      <c r="D42" t="s">
        <v>39</v>
      </c>
      <c r="E42" t="s">
        <v>621</v>
      </c>
      <c r="F42">
        <v>10216.48</v>
      </c>
      <c r="I42">
        <v>10216.48</v>
      </c>
    </row>
    <row r="43" spans="1:20" x14ac:dyDescent="0.25">
      <c r="A43">
        <v>2018</v>
      </c>
      <c r="B43" t="s">
        <v>5231</v>
      </c>
      <c r="C43" t="s">
        <v>39</v>
      </c>
      <c r="D43" t="s">
        <v>2596</v>
      </c>
      <c r="E43" t="s">
        <v>621</v>
      </c>
      <c r="F43">
        <v>42.01</v>
      </c>
      <c r="I43">
        <v>42.01</v>
      </c>
    </row>
    <row r="44" spans="1:20" x14ac:dyDescent="0.25">
      <c r="A44">
        <v>2018</v>
      </c>
      <c r="B44" t="s">
        <v>5176</v>
      </c>
      <c r="C44" t="s">
        <v>39</v>
      </c>
      <c r="D44" t="s">
        <v>39</v>
      </c>
      <c r="E44" t="s">
        <v>5173</v>
      </c>
      <c r="F44">
        <v>689.75</v>
      </c>
      <c r="I44">
        <v>689.75</v>
      </c>
    </row>
    <row r="45" spans="1:20" x14ac:dyDescent="0.25">
      <c r="A45">
        <v>2018</v>
      </c>
      <c r="B45" t="s">
        <v>5232</v>
      </c>
      <c r="C45" t="s">
        <v>39</v>
      </c>
      <c r="D45" t="s">
        <v>39</v>
      </c>
      <c r="E45" t="s">
        <v>997</v>
      </c>
      <c r="F45">
        <v>6005.01</v>
      </c>
      <c r="I45">
        <v>6005.01</v>
      </c>
    </row>
    <row r="46" spans="1:20" x14ac:dyDescent="0.25">
      <c r="A46">
        <v>2018</v>
      </c>
      <c r="B46" t="s">
        <v>5233</v>
      </c>
      <c r="C46" t="s">
        <v>39</v>
      </c>
      <c r="D46" t="s">
        <v>2596</v>
      </c>
      <c r="E46" t="s">
        <v>997</v>
      </c>
      <c r="F46">
        <v>455.69</v>
      </c>
      <c r="I46">
        <v>455.69</v>
      </c>
    </row>
    <row r="47" spans="1:20" x14ac:dyDescent="0.25">
      <c r="A47">
        <v>2018</v>
      </c>
      <c r="B47" t="s">
        <v>5234</v>
      </c>
      <c r="C47" t="s">
        <v>39</v>
      </c>
      <c r="D47" t="s">
        <v>39</v>
      </c>
      <c r="E47" t="s">
        <v>621</v>
      </c>
      <c r="F47">
        <v>0</v>
      </c>
      <c r="G47">
        <v>0</v>
      </c>
      <c r="H47">
        <v>0</v>
      </c>
      <c r="I47">
        <v>0</v>
      </c>
      <c r="L47" t="s">
        <v>181</v>
      </c>
      <c r="M47">
        <v>0</v>
      </c>
      <c r="N47">
        <v>0</v>
      </c>
      <c r="R47">
        <v>0</v>
      </c>
    </row>
    <row r="48" spans="1:20" x14ac:dyDescent="0.25">
      <c r="A48">
        <v>2018</v>
      </c>
      <c r="B48" t="s">
        <v>5163</v>
      </c>
      <c r="C48" t="s">
        <v>39</v>
      </c>
      <c r="D48" t="s">
        <v>39</v>
      </c>
      <c r="E48" t="s">
        <v>997</v>
      </c>
      <c r="F48">
        <v>0</v>
      </c>
      <c r="G48">
        <v>145.91</v>
      </c>
      <c r="H48">
        <v>145.91</v>
      </c>
      <c r="I48">
        <v>145.91</v>
      </c>
      <c r="L48" t="s">
        <v>181</v>
      </c>
      <c r="M48">
        <v>145.91</v>
      </c>
      <c r="N48">
        <v>0</v>
      </c>
      <c r="R48">
        <v>0</v>
      </c>
    </row>
    <row r="49" spans="1:20" x14ac:dyDescent="0.25">
      <c r="A49">
        <v>2018</v>
      </c>
      <c r="B49" t="s">
        <v>5235</v>
      </c>
      <c r="C49" t="s">
        <v>39</v>
      </c>
      <c r="D49" t="s">
        <v>39</v>
      </c>
      <c r="E49" t="s">
        <v>5235</v>
      </c>
      <c r="F49">
        <v>7281.17</v>
      </c>
      <c r="I49">
        <v>7281.17</v>
      </c>
    </row>
    <row r="50" spans="1:20" x14ac:dyDescent="0.25">
      <c r="A50">
        <v>2018</v>
      </c>
      <c r="B50" t="s">
        <v>5236</v>
      </c>
      <c r="C50" t="s">
        <v>39</v>
      </c>
      <c r="D50" t="s">
        <v>39</v>
      </c>
      <c r="E50" t="s">
        <v>621</v>
      </c>
      <c r="F50">
        <v>0</v>
      </c>
      <c r="G50">
        <v>0</v>
      </c>
      <c r="H50">
        <v>0</v>
      </c>
      <c r="I50">
        <v>0</v>
      </c>
      <c r="L50" t="s">
        <v>41</v>
      </c>
      <c r="M50">
        <v>0</v>
      </c>
      <c r="N50">
        <v>0</v>
      </c>
      <c r="R50">
        <v>0</v>
      </c>
    </row>
    <row r="51" spans="1:20" x14ac:dyDescent="0.25">
      <c r="A51">
        <v>2018</v>
      </c>
      <c r="B51" t="s">
        <v>5237</v>
      </c>
      <c r="C51" t="s">
        <v>39</v>
      </c>
      <c r="D51" t="s">
        <v>39</v>
      </c>
      <c r="E51" t="s">
        <v>997</v>
      </c>
      <c r="F51">
        <v>0</v>
      </c>
      <c r="G51">
        <v>0</v>
      </c>
      <c r="H51">
        <v>0</v>
      </c>
      <c r="I51">
        <v>0</v>
      </c>
      <c r="L51" t="s">
        <v>41</v>
      </c>
      <c r="M51">
        <v>0</v>
      </c>
      <c r="N51">
        <v>0</v>
      </c>
      <c r="R51">
        <v>0</v>
      </c>
    </row>
    <row r="52" spans="1:20" x14ac:dyDescent="0.25">
      <c r="A52">
        <v>2018</v>
      </c>
      <c r="B52" t="s">
        <v>5238</v>
      </c>
      <c r="C52" t="s">
        <v>39</v>
      </c>
      <c r="D52" t="s">
        <v>39</v>
      </c>
      <c r="E52" t="s">
        <v>621</v>
      </c>
      <c r="F52">
        <v>0</v>
      </c>
      <c r="G52">
        <v>0</v>
      </c>
      <c r="H52">
        <v>0</v>
      </c>
      <c r="I52">
        <v>0</v>
      </c>
      <c r="L52" t="s">
        <v>68</v>
      </c>
      <c r="M52">
        <v>0</v>
      </c>
      <c r="N52">
        <v>0</v>
      </c>
      <c r="R52">
        <v>0</v>
      </c>
    </row>
    <row r="53" spans="1:20" x14ac:dyDescent="0.25">
      <c r="A53">
        <v>2018</v>
      </c>
      <c r="B53" t="s">
        <v>5164</v>
      </c>
      <c r="C53" t="s">
        <v>39</v>
      </c>
      <c r="D53" t="s">
        <v>39</v>
      </c>
      <c r="E53" t="s">
        <v>997</v>
      </c>
      <c r="F53">
        <v>0</v>
      </c>
      <c r="G53">
        <v>160</v>
      </c>
      <c r="H53">
        <v>160</v>
      </c>
      <c r="I53">
        <v>160</v>
      </c>
      <c r="L53" t="s">
        <v>68</v>
      </c>
      <c r="M53">
        <v>0</v>
      </c>
      <c r="N53">
        <v>160</v>
      </c>
      <c r="R53">
        <v>0</v>
      </c>
    </row>
    <row r="54" spans="1:20" x14ac:dyDescent="0.25">
      <c r="A54">
        <v>2018</v>
      </c>
      <c r="B54" t="s">
        <v>5239</v>
      </c>
      <c r="C54" t="s">
        <v>39</v>
      </c>
      <c r="D54" t="s">
        <v>39</v>
      </c>
      <c r="E54" t="s">
        <v>196</v>
      </c>
      <c r="F54">
        <v>0</v>
      </c>
      <c r="G54">
        <v>0</v>
      </c>
      <c r="H54">
        <v>0</v>
      </c>
      <c r="I54">
        <v>0</v>
      </c>
      <c r="L54" t="s">
        <v>911</v>
      </c>
      <c r="M54">
        <v>0</v>
      </c>
      <c r="N54">
        <v>0</v>
      </c>
      <c r="R54">
        <v>0</v>
      </c>
    </row>
    <row r="55" spans="1:20" x14ac:dyDescent="0.25">
      <c r="A55">
        <v>2018</v>
      </c>
      <c r="B55" t="s">
        <v>5240</v>
      </c>
      <c r="C55" t="s">
        <v>39</v>
      </c>
      <c r="D55" t="s">
        <v>39</v>
      </c>
      <c r="E55" t="s">
        <v>621</v>
      </c>
      <c r="F55">
        <v>0</v>
      </c>
      <c r="G55">
        <v>0</v>
      </c>
      <c r="H55">
        <v>0</v>
      </c>
      <c r="I55">
        <v>0</v>
      </c>
      <c r="L55" t="s">
        <v>911</v>
      </c>
      <c r="M55">
        <v>0</v>
      </c>
      <c r="N55">
        <v>0</v>
      </c>
      <c r="R55">
        <v>0</v>
      </c>
    </row>
    <row r="56" spans="1:20" x14ac:dyDescent="0.25">
      <c r="A56">
        <v>2018</v>
      </c>
      <c r="B56" t="s">
        <v>5241</v>
      </c>
      <c r="C56" t="s">
        <v>910</v>
      </c>
      <c r="D56" t="s">
        <v>910</v>
      </c>
      <c r="E56" t="s">
        <v>40</v>
      </c>
      <c r="F56">
        <v>0</v>
      </c>
      <c r="I56">
        <v>0</v>
      </c>
    </row>
    <row r="57" spans="1:20" x14ac:dyDescent="0.25">
      <c r="A57">
        <v>2018</v>
      </c>
      <c r="B57" t="s">
        <v>5242</v>
      </c>
      <c r="C57" t="s">
        <v>910</v>
      </c>
      <c r="D57" t="s">
        <v>910</v>
      </c>
      <c r="E57" t="s">
        <v>5242</v>
      </c>
      <c r="F57">
        <v>255.3</v>
      </c>
      <c r="I57">
        <v>255.3</v>
      </c>
      <c r="S57">
        <v>127.65</v>
      </c>
      <c r="T57">
        <v>2</v>
      </c>
    </row>
    <row r="58" spans="1:20" x14ac:dyDescent="0.25">
      <c r="A58">
        <v>2018</v>
      </c>
      <c r="B58" t="s">
        <v>5243</v>
      </c>
      <c r="C58" t="s">
        <v>910</v>
      </c>
      <c r="D58" t="s">
        <v>39</v>
      </c>
      <c r="E58" t="s">
        <v>196</v>
      </c>
      <c r="F58">
        <v>336.77</v>
      </c>
      <c r="I58">
        <v>336.77</v>
      </c>
    </row>
    <row r="59" spans="1:20" x14ac:dyDescent="0.25">
      <c r="A59">
        <v>2018</v>
      </c>
      <c r="B59" t="s">
        <v>5244</v>
      </c>
      <c r="C59" t="s">
        <v>910</v>
      </c>
      <c r="D59" t="s">
        <v>910</v>
      </c>
      <c r="E59" t="s">
        <v>196</v>
      </c>
      <c r="F59">
        <v>91.62</v>
      </c>
      <c r="I59">
        <v>91.62</v>
      </c>
    </row>
    <row r="60" spans="1:20" x14ac:dyDescent="0.25">
      <c r="A60">
        <v>2018</v>
      </c>
      <c r="B60" t="s">
        <v>5245</v>
      </c>
      <c r="C60" t="s">
        <v>910</v>
      </c>
      <c r="D60" t="s">
        <v>910</v>
      </c>
      <c r="E60" t="s">
        <v>216</v>
      </c>
      <c r="F60">
        <v>84.5</v>
      </c>
      <c r="I60">
        <v>84.5</v>
      </c>
    </row>
    <row r="61" spans="1:20" x14ac:dyDescent="0.25">
      <c r="A61">
        <v>2018</v>
      </c>
      <c r="B61" t="s">
        <v>5246</v>
      </c>
      <c r="C61" t="s">
        <v>910</v>
      </c>
      <c r="D61" t="s">
        <v>910</v>
      </c>
      <c r="E61" t="s">
        <v>5246</v>
      </c>
      <c r="F61">
        <v>634.1</v>
      </c>
      <c r="I61">
        <v>634.1</v>
      </c>
      <c r="S61">
        <v>40.700000000000003</v>
      </c>
      <c r="T61">
        <v>15.58</v>
      </c>
    </row>
    <row r="62" spans="1:20" x14ac:dyDescent="0.25">
      <c r="A62">
        <v>2018</v>
      </c>
      <c r="B62" t="s">
        <v>5247</v>
      </c>
      <c r="C62" t="s">
        <v>910</v>
      </c>
      <c r="D62" t="s">
        <v>910</v>
      </c>
      <c r="E62" t="s">
        <v>218</v>
      </c>
      <c r="F62">
        <v>30.87</v>
      </c>
      <c r="I62">
        <v>30.87</v>
      </c>
    </row>
    <row r="63" spans="1:20" x14ac:dyDescent="0.25">
      <c r="A63">
        <v>2018</v>
      </c>
      <c r="B63" t="s">
        <v>5248</v>
      </c>
      <c r="C63" t="s">
        <v>910</v>
      </c>
      <c r="D63" t="s">
        <v>39</v>
      </c>
      <c r="E63" t="s">
        <v>621</v>
      </c>
      <c r="F63">
        <v>23.16</v>
      </c>
      <c r="I63">
        <v>23.16</v>
      </c>
    </row>
    <row r="64" spans="1:20" x14ac:dyDescent="0.25">
      <c r="A64">
        <v>2018</v>
      </c>
      <c r="B64" t="s">
        <v>5249</v>
      </c>
      <c r="C64" t="s">
        <v>910</v>
      </c>
      <c r="D64" t="s">
        <v>910</v>
      </c>
      <c r="E64" t="s">
        <v>621</v>
      </c>
      <c r="F64">
        <v>53.1</v>
      </c>
      <c r="I64">
        <v>53.1</v>
      </c>
    </row>
    <row r="65" spans="1:20" x14ac:dyDescent="0.25">
      <c r="A65">
        <v>2018</v>
      </c>
      <c r="B65" t="s">
        <v>5250</v>
      </c>
      <c r="C65" t="s">
        <v>910</v>
      </c>
      <c r="D65" t="s">
        <v>910</v>
      </c>
      <c r="E65" t="s">
        <v>997</v>
      </c>
      <c r="F65">
        <v>0</v>
      </c>
      <c r="I65">
        <v>0</v>
      </c>
    </row>
    <row r="66" spans="1:20" x14ac:dyDescent="0.25">
      <c r="A66">
        <v>2018</v>
      </c>
      <c r="B66" t="s">
        <v>5251</v>
      </c>
      <c r="C66" t="s">
        <v>39</v>
      </c>
      <c r="D66" t="s">
        <v>39</v>
      </c>
      <c r="E66" t="s">
        <v>40</v>
      </c>
      <c r="F66">
        <v>0</v>
      </c>
      <c r="G66">
        <v>0</v>
      </c>
      <c r="H66">
        <v>0</v>
      </c>
      <c r="I66">
        <v>0</v>
      </c>
      <c r="L66" t="s">
        <v>41</v>
      </c>
      <c r="M66">
        <v>0</v>
      </c>
      <c r="N66">
        <v>0</v>
      </c>
      <c r="R66">
        <v>0</v>
      </c>
    </row>
    <row r="67" spans="1:20" x14ac:dyDescent="0.25">
      <c r="A67">
        <v>2018</v>
      </c>
      <c r="B67" t="s">
        <v>5168</v>
      </c>
      <c r="C67" t="s">
        <v>39</v>
      </c>
      <c r="D67" t="s">
        <v>39</v>
      </c>
      <c r="E67" t="s">
        <v>621</v>
      </c>
      <c r="F67">
        <v>0</v>
      </c>
      <c r="G67">
        <v>0</v>
      </c>
      <c r="H67">
        <v>0</v>
      </c>
      <c r="I67">
        <v>0</v>
      </c>
      <c r="L67" t="s">
        <v>292</v>
      </c>
      <c r="M67">
        <v>0</v>
      </c>
      <c r="N67">
        <v>0</v>
      </c>
      <c r="R67">
        <v>0</v>
      </c>
    </row>
    <row r="68" spans="1:20" x14ac:dyDescent="0.25">
      <c r="A68">
        <v>2018</v>
      </c>
      <c r="B68" t="s">
        <v>5252</v>
      </c>
      <c r="C68" t="s">
        <v>2651</v>
      </c>
      <c r="D68" t="s">
        <v>2651</v>
      </c>
      <c r="E68" t="s">
        <v>40</v>
      </c>
      <c r="F68">
        <v>3.74</v>
      </c>
      <c r="I68">
        <v>3.74</v>
      </c>
    </row>
    <row r="69" spans="1:20" x14ac:dyDescent="0.25">
      <c r="A69">
        <v>2018</v>
      </c>
      <c r="B69" t="s">
        <v>5253</v>
      </c>
      <c r="C69" t="s">
        <v>2651</v>
      </c>
      <c r="D69" t="s">
        <v>2651</v>
      </c>
      <c r="E69" t="s">
        <v>5253</v>
      </c>
      <c r="F69">
        <v>1935.9</v>
      </c>
      <c r="I69">
        <v>1935.9</v>
      </c>
      <c r="S69">
        <v>215.1</v>
      </c>
      <c r="T69">
        <v>9</v>
      </c>
    </row>
    <row r="70" spans="1:20" x14ac:dyDescent="0.25">
      <c r="A70">
        <v>2018</v>
      </c>
      <c r="B70" t="s">
        <v>5254</v>
      </c>
      <c r="C70" t="s">
        <v>2651</v>
      </c>
      <c r="D70" t="s">
        <v>2651</v>
      </c>
      <c r="E70" t="s">
        <v>5254</v>
      </c>
      <c r="F70">
        <v>1800</v>
      </c>
      <c r="I70">
        <v>1800</v>
      </c>
      <c r="S70">
        <v>900</v>
      </c>
      <c r="T70">
        <v>2</v>
      </c>
    </row>
    <row r="71" spans="1:20" x14ac:dyDescent="0.25">
      <c r="A71">
        <v>2018</v>
      </c>
      <c r="B71" t="s">
        <v>5255</v>
      </c>
      <c r="C71" t="s">
        <v>2651</v>
      </c>
      <c r="D71" t="s">
        <v>2651</v>
      </c>
      <c r="E71" t="s">
        <v>196</v>
      </c>
      <c r="F71">
        <v>86.76</v>
      </c>
      <c r="I71">
        <v>86.76</v>
      </c>
    </row>
    <row r="72" spans="1:20" x14ac:dyDescent="0.25">
      <c r="A72">
        <v>2018</v>
      </c>
      <c r="B72" t="s">
        <v>5256</v>
      </c>
      <c r="C72" t="s">
        <v>2651</v>
      </c>
      <c r="D72" t="s">
        <v>2651</v>
      </c>
      <c r="E72" t="s">
        <v>216</v>
      </c>
      <c r="F72">
        <v>1938.88</v>
      </c>
      <c r="I72">
        <v>1938.88</v>
      </c>
    </row>
    <row r="73" spans="1:20" x14ac:dyDescent="0.25">
      <c r="A73">
        <v>2018</v>
      </c>
      <c r="B73" t="s">
        <v>5257</v>
      </c>
      <c r="C73" t="s">
        <v>2651</v>
      </c>
      <c r="D73" t="s">
        <v>2651</v>
      </c>
      <c r="E73" t="s">
        <v>5257</v>
      </c>
      <c r="F73">
        <v>456.69</v>
      </c>
      <c r="I73">
        <v>456.69</v>
      </c>
    </row>
    <row r="74" spans="1:20" x14ac:dyDescent="0.25">
      <c r="A74">
        <v>2018</v>
      </c>
      <c r="B74" t="s">
        <v>5258</v>
      </c>
      <c r="C74" t="s">
        <v>2651</v>
      </c>
      <c r="D74" t="s">
        <v>2651</v>
      </c>
      <c r="E74" t="s">
        <v>5258</v>
      </c>
      <c r="F74">
        <v>2759.2</v>
      </c>
      <c r="I74">
        <v>2759.2</v>
      </c>
      <c r="S74">
        <v>73.63</v>
      </c>
      <c r="T74">
        <v>37.47</v>
      </c>
    </row>
    <row r="75" spans="1:20" x14ac:dyDescent="0.25">
      <c r="A75">
        <v>2018</v>
      </c>
      <c r="B75" t="s">
        <v>5259</v>
      </c>
      <c r="C75" t="s">
        <v>2651</v>
      </c>
      <c r="D75" t="s">
        <v>2651</v>
      </c>
      <c r="E75" t="s">
        <v>218</v>
      </c>
      <c r="F75">
        <v>57.75</v>
      </c>
      <c r="I75">
        <v>57.75</v>
      </c>
    </row>
    <row r="76" spans="1:20" x14ac:dyDescent="0.25">
      <c r="A76">
        <v>2018</v>
      </c>
      <c r="B76" t="s">
        <v>5260</v>
      </c>
      <c r="C76" t="s">
        <v>2651</v>
      </c>
      <c r="D76" t="s">
        <v>2651</v>
      </c>
      <c r="E76" t="s">
        <v>621</v>
      </c>
      <c r="F76">
        <v>975.21</v>
      </c>
      <c r="I76">
        <v>975.21</v>
      </c>
    </row>
    <row r="77" spans="1:20" x14ac:dyDescent="0.25">
      <c r="A77">
        <v>2018</v>
      </c>
      <c r="B77" t="s">
        <v>5261</v>
      </c>
      <c r="C77" t="s">
        <v>2651</v>
      </c>
      <c r="D77" t="s">
        <v>39</v>
      </c>
      <c r="E77" t="s">
        <v>997</v>
      </c>
      <c r="F77">
        <v>3.95</v>
      </c>
      <c r="I77">
        <v>3.95</v>
      </c>
    </row>
    <row r="78" spans="1:20" x14ac:dyDescent="0.25">
      <c r="A78">
        <v>2018</v>
      </c>
      <c r="B78" t="s">
        <v>5262</v>
      </c>
      <c r="C78" t="s">
        <v>2651</v>
      </c>
      <c r="D78" t="s">
        <v>2651</v>
      </c>
      <c r="E78" t="s">
        <v>997</v>
      </c>
      <c r="F78">
        <v>328.86</v>
      </c>
      <c r="I78">
        <v>328.86</v>
      </c>
    </row>
    <row r="79" spans="1:20" x14ac:dyDescent="0.25">
      <c r="A79">
        <v>2018</v>
      </c>
      <c r="B79" t="s">
        <v>5263</v>
      </c>
      <c r="C79" t="s">
        <v>39</v>
      </c>
      <c r="D79" t="s">
        <v>39</v>
      </c>
      <c r="E79" t="s">
        <v>621</v>
      </c>
      <c r="F79">
        <v>0</v>
      </c>
      <c r="G79">
        <v>0</v>
      </c>
      <c r="H79">
        <v>0</v>
      </c>
      <c r="I79">
        <v>0</v>
      </c>
      <c r="L79" t="s">
        <v>987</v>
      </c>
      <c r="M79">
        <v>0</v>
      </c>
      <c r="N79">
        <v>0</v>
      </c>
      <c r="R79">
        <v>0</v>
      </c>
    </row>
    <row r="80" spans="1:20" x14ac:dyDescent="0.25">
      <c r="A80">
        <v>2018</v>
      </c>
      <c r="B80" t="s">
        <v>5264</v>
      </c>
      <c r="C80" t="s">
        <v>1084</v>
      </c>
      <c r="D80" t="s">
        <v>39</v>
      </c>
      <c r="E80" t="s">
        <v>40</v>
      </c>
      <c r="F80">
        <v>9.98</v>
      </c>
      <c r="I80">
        <v>9.98</v>
      </c>
    </row>
    <row r="81" spans="1:20" x14ac:dyDescent="0.25">
      <c r="A81">
        <v>2018</v>
      </c>
      <c r="B81" t="s">
        <v>5265</v>
      </c>
      <c r="C81" t="s">
        <v>1084</v>
      </c>
      <c r="D81" t="s">
        <v>1084</v>
      </c>
      <c r="E81" t="s">
        <v>40</v>
      </c>
      <c r="F81">
        <v>644.71</v>
      </c>
      <c r="I81">
        <v>644.71</v>
      </c>
    </row>
    <row r="82" spans="1:20" x14ac:dyDescent="0.25">
      <c r="A82">
        <v>2018</v>
      </c>
      <c r="B82" t="s">
        <v>5266</v>
      </c>
      <c r="C82" t="s">
        <v>1084</v>
      </c>
      <c r="D82" t="s">
        <v>1084</v>
      </c>
      <c r="E82" t="s">
        <v>5266</v>
      </c>
      <c r="F82">
        <v>9594.31</v>
      </c>
      <c r="I82">
        <v>9594.31</v>
      </c>
      <c r="S82">
        <v>337</v>
      </c>
      <c r="T82">
        <v>28.47</v>
      </c>
    </row>
    <row r="83" spans="1:20" x14ac:dyDescent="0.25">
      <c r="A83">
        <v>2018</v>
      </c>
      <c r="B83" t="s">
        <v>5267</v>
      </c>
      <c r="C83" t="s">
        <v>1084</v>
      </c>
      <c r="D83" t="s">
        <v>1084</v>
      </c>
      <c r="E83" t="s">
        <v>5267</v>
      </c>
      <c r="F83">
        <v>10764.8</v>
      </c>
      <c r="I83">
        <v>10764.8</v>
      </c>
      <c r="S83">
        <v>305</v>
      </c>
      <c r="T83">
        <v>35.29</v>
      </c>
    </row>
    <row r="84" spans="1:20" x14ac:dyDescent="0.25">
      <c r="A84">
        <v>2018</v>
      </c>
      <c r="B84" t="s">
        <v>5268</v>
      </c>
      <c r="C84" t="s">
        <v>39</v>
      </c>
      <c r="D84" t="s">
        <v>39</v>
      </c>
      <c r="E84" t="s">
        <v>997</v>
      </c>
      <c r="F84">
        <v>0</v>
      </c>
      <c r="G84">
        <v>0</v>
      </c>
      <c r="H84">
        <v>0</v>
      </c>
      <c r="I84">
        <v>0</v>
      </c>
      <c r="L84" t="s">
        <v>51</v>
      </c>
      <c r="M84">
        <v>0</v>
      </c>
      <c r="N84">
        <v>0</v>
      </c>
      <c r="R84">
        <v>0</v>
      </c>
    </row>
    <row r="85" spans="1:20" x14ac:dyDescent="0.25">
      <c r="A85">
        <v>2018</v>
      </c>
      <c r="B85" t="s">
        <v>5269</v>
      </c>
      <c r="C85" t="s">
        <v>1084</v>
      </c>
      <c r="D85" t="s">
        <v>39</v>
      </c>
      <c r="E85" t="s">
        <v>196</v>
      </c>
      <c r="F85">
        <v>6.46</v>
      </c>
      <c r="I85">
        <v>6.46</v>
      </c>
    </row>
    <row r="86" spans="1:20" x14ac:dyDescent="0.25">
      <c r="A86">
        <v>2018</v>
      </c>
      <c r="B86" t="s">
        <v>5270</v>
      </c>
      <c r="C86" t="s">
        <v>1084</v>
      </c>
      <c r="D86" t="s">
        <v>1084</v>
      </c>
      <c r="E86" t="s">
        <v>196</v>
      </c>
      <c r="F86">
        <v>133.63</v>
      </c>
      <c r="I86">
        <v>133.63</v>
      </c>
    </row>
    <row r="87" spans="1:20" x14ac:dyDescent="0.25">
      <c r="A87">
        <v>2018</v>
      </c>
      <c r="B87" t="s">
        <v>5271</v>
      </c>
      <c r="C87" t="s">
        <v>1084</v>
      </c>
      <c r="D87" t="s">
        <v>1084</v>
      </c>
      <c r="E87" t="s">
        <v>216</v>
      </c>
      <c r="F87">
        <v>34379.199999999997</v>
      </c>
      <c r="I87">
        <v>34379.199999999997</v>
      </c>
    </row>
    <row r="88" spans="1:20" x14ac:dyDescent="0.25">
      <c r="A88">
        <v>2018</v>
      </c>
      <c r="B88" t="s">
        <v>5272</v>
      </c>
      <c r="C88" t="s">
        <v>1084</v>
      </c>
      <c r="D88" t="s">
        <v>1084</v>
      </c>
      <c r="E88" t="s">
        <v>5272</v>
      </c>
      <c r="F88">
        <v>1170</v>
      </c>
      <c r="I88">
        <v>1170</v>
      </c>
    </row>
    <row r="89" spans="1:20" x14ac:dyDescent="0.25">
      <c r="A89">
        <v>2018</v>
      </c>
      <c r="B89" t="s">
        <v>5273</v>
      </c>
      <c r="C89" t="s">
        <v>1084</v>
      </c>
      <c r="D89" t="s">
        <v>1084</v>
      </c>
      <c r="E89" t="s">
        <v>5273</v>
      </c>
      <c r="F89">
        <v>3327.37</v>
      </c>
      <c r="I89">
        <v>3327.37</v>
      </c>
      <c r="S89">
        <v>28</v>
      </c>
      <c r="T89">
        <v>118.83</v>
      </c>
    </row>
    <row r="90" spans="1:20" x14ac:dyDescent="0.25">
      <c r="A90">
        <v>2018</v>
      </c>
      <c r="B90" t="s">
        <v>5274</v>
      </c>
      <c r="C90" t="s">
        <v>1084</v>
      </c>
      <c r="D90" t="s">
        <v>39</v>
      </c>
      <c r="E90" t="s">
        <v>218</v>
      </c>
      <c r="F90">
        <v>2.73</v>
      </c>
      <c r="I90">
        <v>2.73</v>
      </c>
    </row>
    <row r="91" spans="1:20" x14ac:dyDescent="0.25">
      <c r="A91">
        <v>2018</v>
      </c>
      <c r="B91" t="s">
        <v>5275</v>
      </c>
      <c r="C91" t="s">
        <v>1084</v>
      </c>
      <c r="D91" t="s">
        <v>1084</v>
      </c>
      <c r="E91" t="s">
        <v>218</v>
      </c>
      <c r="F91">
        <v>2.73</v>
      </c>
      <c r="I91">
        <v>2.73</v>
      </c>
    </row>
    <row r="92" spans="1:20" x14ac:dyDescent="0.25">
      <c r="A92">
        <v>2018</v>
      </c>
      <c r="B92" t="s">
        <v>5276</v>
      </c>
      <c r="C92" t="s">
        <v>1084</v>
      </c>
      <c r="D92" t="s">
        <v>1084</v>
      </c>
      <c r="E92" t="s">
        <v>621</v>
      </c>
      <c r="F92">
        <v>427.51</v>
      </c>
      <c r="I92">
        <v>427.51</v>
      </c>
    </row>
    <row r="93" spans="1:20" x14ac:dyDescent="0.25">
      <c r="A93">
        <v>2018</v>
      </c>
      <c r="B93" t="s">
        <v>5277</v>
      </c>
      <c r="C93" t="s">
        <v>1084</v>
      </c>
      <c r="D93" t="s">
        <v>39</v>
      </c>
      <c r="E93" t="s">
        <v>997</v>
      </c>
      <c r="F93">
        <v>1345.76</v>
      </c>
      <c r="I93">
        <v>1345.76</v>
      </c>
    </row>
    <row r="94" spans="1:20" x14ac:dyDescent="0.25">
      <c r="A94">
        <v>2018</v>
      </c>
      <c r="B94" t="s">
        <v>5278</v>
      </c>
      <c r="C94" t="s">
        <v>1084</v>
      </c>
      <c r="D94" t="s">
        <v>1084</v>
      </c>
      <c r="E94" t="s">
        <v>997</v>
      </c>
      <c r="F94">
        <v>8250.56</v>
      </c>
      <c r="I94">
        <v>8250.56</v>
      </c>
    </row>
    <row r="95" spans="1:20" x14ac:dyDescent="0.25">
      <c r="A95">
        <v>2018</v>
      </c>
      <c r="B95" t="s">
        <v>5174</v>
      </c>
      <c r="C95" t="s">
        <v>39</v>
      </c>
      <c r="D95" t="s">
        <v>39</v>
      </c>
      <c r="E95" t="s">
        <v>196</v>
      </c>
      <c r="F95">
        <v>0</v>
      </c>
      <c r="G95">
        <v>0</v>
      </c>
      <c r="H95">
        <v>0</v>
      </c>
      <c r="I95">
        <v>0</v>
      </c>
      <c r="L95" t="s">
        <v>51</v>
      </c>
      <c r="M95">
        <v>0</v>
      </c>
      <c r="N95">
        <v>0</v>
      </c>
      <c r="R95">
        <v>0</v>
      </c>
    </row>
    <row r="96" spans="1:20" x14ac:dyDescent="0.25">
      <c r="A96">
        <v>2018</v>
      </c>
      <c r="B96" t="s">
        <v>5279</v>
      </c>
      <c r="C96" t="s">
        <v>39</v>
      </c>
      <c r="D96" t="s">
        <v>39</v>
      </c>
      <c r="E96" t="s">
        <v>621</v>
      </c>
      <c r="F96">
        <v>0</v>
      </c>
      <c r="G96">
        <v>0</v>
      </c>
      <c r="H96">
        <v>0</v>
      </c>
      <c r="I96">
        <v>0</v>
      </c>
      <c r="L96" t="s">
        <v>51</v>
      </c>
      <c r="M96">
        <v>0</v>
      </c>
      <c r="N96">
        <v>0</v>
      </c>
      <c r="R96">
        <v>0</v>
      </c>
    </row>
    <row r="97" spans="1:20" x14ac:dyDescent="0.25">
      <c r="A97">
        <v>2018</v>
      </c>
      <c r="B97" t="s">
        <v>5169</v>
      </c>
      <c r="C97" t="s">
        <v>39</v>
      </c>
      <c r="D97" t="s">
        <v>39</v>
      </c>
      <c r="E97" t="s">
        <v>621</v>
      </c>
      <c r="F97">
        <v>0</v>
      </c>
      <c r="G97">
        <v>0</v>
      </c>
      <c r="H97">
        <v>0</v>
      </c>
      <c r="I97">
        <v>0</v>
      </c>
      <c r="L97" t="s">
        <v>851</v>
      </c>
      <c r="M97">
        <v>0</v>
      </c>
      <c r="N97">
        <v>0</v>
      </c>
      <c r="R97">
        <v>0</v>
      </c>
    </row>
    <row r="98" spans="1:20" x14ac:dyDescent="0.25">
      <c r="A98">
        <v>2018</v>
      </c>
      <c r="B98" t="s">
        <v>5165</v>
      </c>
      <c r="C98" t="s">
        <v>39</v>
      </c>
      <c r="D98" t="s">
        <v>39</v>
      </c>
      <c r="E98" t="s">
        <v>997</v>
      </c>
      <c r="F98">
        <v>0</v>
      </c>
      <c r="G98">
        <v>42</v>
      </c>
      <c r="H98">
        <v>42</v>
      </c>
      <c r="I98">
        <v>42</v>
      </c>
      <c r="L98" t="s">
        <v>851</v>
      </c>
      <c r="M98">
        <v>42</v>
      </c>
      <c r="N98">
        <v>0</v>
      </c>
      <c r="R98">
        <v>0</v>
      </c>
    </row>
    <row r="99" spans="1:20" x14ac:dyDescent="0.25">
      <c r="A99">
        <v>2018</v>
      </c>
      <c r="B99" t="s">
        <v>5280</v>
      </c>
      <c r="C99" t="s">
        <v>2278</v>
      </c>
      <c r="D99" t="s">
        <v>2278</v>
      </c>
      <c r="E99" t="s">
        <v>40</v>
      </c>
      <c r="F99">
        <v>37.4</v>
      </c>
      <c r="I99">
        <v>37.4</v>
      </c>
    </row>
    <row r="100" spans="1:20" x14ac:dyDescent="0.25">
      <c r="A100">
        <v>2018</v>
      </c>
      <c r="B100" t="s">
        <v>5281</v>
      </c>
      <c r="C100" t="s">
        <v>2278</v>
      </c>
      <c r="D100" t="s">
        <v>2278</v>
      </c>
      <c r="E100" t="s">
        <v>5281</v>
      </c>
      <c r="F100">
        <v>19863.05</v>
      </c>
      <c r="I100">
        <v>19863.05</v>
      </c>
      <c r="S100">
        <v>372</v>
      </c>
      <c r="T100">
        <v>53.4</v>
      </c>
    </row>
    <row r="101" spans="1:20" x14ac:dyDescent="0.25">
      <c r="A101">
        <v>2018</v>
      </c>
      <c r="B101" t="s">
        <v>5282</v>
      </c>
      <c r="C101" t="s">
        <v>2278</v>
      </c>
      <c r="D101" t="s">
        <v>2278</v>
      </c>
      <c r="E101" t="s">
        <v>5282</v>
      </c>
      <c r="F101">
        <v>9100.5</v>
      </c>
      <c r="I101">
        <v>9100.5</v>
      </c>
      <c r="S101">
        <v>414</v>
      </c>
      <c r="T101">
        <v>21.98</v>
      </c>
    </row>
    <row r="102" spans="1:20" x14ac:dyDescent="0.25">
      <c r="A102">
        <v>2018</v>
      </c>
      <c r="B102" t="s">
        <v>5283</v>
      </c>
      <c r="C102" t="s">
        <v>39</v>
      </c>
      <c r="D102" t="s">
        <v>39</v>
      </c>
      <c r="E102" t="s">
        <v>997</v>
      </c>
      <c r="F102">
        <v>0</v>
      </c>
      <c r="G102">
        <v>0</v>
      </c>
      <c r="H102">
        <v>0</v>
      </c>
      <c r="I102">
        <v>0</v>
      </c>
      <c r="L102" t="s">
        <v>851</v>
      </c>
      <c r="M102">
        <v>0</v>
      </c>
      <c r="N102">
        <v>0</v>
      </c>
      <c r="R102">
        <v>0</v>
      </c>
    </row>
    <row r="103" spans="1:20" x14ac:dyDescent="0.25">
      <c r="A103">
        <v>2018</v>
      </c>
      <c r="B103" t="s">
        <v>5284</v>
      </c>
      <c r="C103" t="s">
        <v>2278</v>
      </c>
      <c r="D103" t="s">
        <v>2278</v>
      </c>
      <c r="E103" t="s">
        <v>196</v>
      </c>
      <c r="F103">
        <v>406.91</v>
      </c>
      <c r="I103">
        <v>406.91</v>
      </c>
    </row>
    <row r="104" spans="1:20" x14ac:dyDescent="0.25">
      <c r="A104">
        <v>2018</v>
      </c>
      <c r="B104" t="s">
        <v>5285</v>
      </c>
      <c r="C104" t="s">
        <v>2278</v>
      </c>
      <c r="D104" t="s">
        <v>2278</v>
      </c>
      <c r="E104" t="s">
        <v>216</v>
      </c>
      <c r="F104">
        <v>3990.67</v>
      </c>
      <c r="I104">
        <v>3990.67</v>
      </c>
    </row>
    <row r="105" spans="1:20" x14ac:dyDescent="0.25">
      <c r="A105">
        <v>2018</v>
      </c>
      <c r="B105" t="s">
        <v>5286</v>
      </c>
      <c r="C105" t="s">
        <v>2278</v>
      </c>
      <c r="D105" t="s">
        <v>2278</v>
      </c>
      <c r="E105" t="s">
        <v>5286</v>
      </c>
      <c r="F105">
        <v>2858.26</v>
      </c>
      <c r="I105">
        <v>2858.26</v>
      </c>
    </row>
    <row r="106" spans="1:20" x14ac:dyDescent="0.25">
      <c r="A106">
        <v>2018</v>
      </c>
      <c r="B106" t="s">
        <v>5287</v>
      </c>
      <c r="C106" t="s">
        <v>2278</v>
      </c>
      <c r="D106" t="s">
        <v>2278</v>
      </c>
      <c r="E106" t="s">
        <v>5287</v>
      </c>
      <c r="F106">
        <v>8586.25</v>
      </c>
      <c r="I106">
        <v>8586.25</v>
      </c>
      <c r="S106">
        <v>71</v>
      </c>
      <c r="T106">
        <v>120.93</v>
      </c>
    </row>
    <row r="107" spans="1:20" x14ac:dyDescent="0.25">
      <c r="A107">
        <v>2018</v>
      </c>
      <c r="B107" t="s">
        <v>5288</v>
      </c>
      <c r="C107" t="s">
        <v>2278</v>
      </c>
      <c r="D107" t="s">
        <v>2278</v>
      </c>
      <c r="E107" t="s">
        <v>218</v>
      </c>
      <c r="F107">
        <v>0</v>
      </c>
      <c r="I107">
        <v>0</v>
      </c>
    </row>
    <row r="108" spans="1:20" x14ac:dyDescent="0.25">
      <c r="A108">
        <v>2018</v>
      </c>
      <c r="B108" t="s">
        <v>5289</v>
      </c>
      <c r="C108" t="s">
        <v>2278</v>
      </c>
      <c r="D108" t="s">
        <v>39</v>
      </c>
      <c r="E108" t="s">
        <v>621</v>
      </c>
      <c r="F108">
        <v>127.03</v>
      </c>
      <c r="I108">
        <v>127.03</v>
      </c>
    </row>
    <row r="109" spans="1:20" x14ac:dyDescent="0.25">
      <c r="A109">
        <v>2018</v>
      </c>
      <c r="B109" t="s">
        <v>5290</v>
      </c>
      <c r="C109" t="s">
        <v>2278</v>
      </c>
      <c r="D109" t="s">
        <v>2278</v>
      </c>
      <c r="E109" t="s">
        <v>621</v>
      </c>
      <c r="F109">
        <v>1971.31</v>
      </c>
      <c r="I109">
        <v>1971.31</v>
      </c>
    </row>
    <row r="110" spans="1:20" x14ac:dyDescent="0.25">
      <c r="A110">
        <v>2018</v>
      </c>
      <c r="B110" t="s">
        <v>5291</v>
      </c>
      <c r="C110" t="s">
        <v>2278</v>
      </c>
      <c r="D110" t="s">
        <v>39</v>
      </c>
      <c r="E110" t="s">
        <v>997</v>
      </c>
      <c r="F110">
        <v>571.54999999999995</v>
      </c>
      <c r="I110">
        <v>571.54999999999995</v>
      </c>
    </row>
    <row r="111" spans="1:20" x14ac:dyDescent="0.25">
      <c r="A111">
        <v>2018</v>
      </c>
      <c r="B111" t="s">
        <v>5292</v>
      </c>
      <c r="C111" t="s">
        <v>2278</v>
      </c>
      <c r="D111" t="s">
        <v>2278</v>
      </c>
      <c r="E111" t="s">
        <v>997</v>
      </c>
      <c r="F111">
        <v>1980.86</v>
      </c>
      <c r="I111">
        <v>1980.86</v>
      </c>
    </row>
    <row r="112" spans="1:20" x14ac:dyDescent="0.25">
      <c r="A112">
        <v>2018</v>
      </c>
      <c r="B112" t="s">
        <v>5293</v>
      </c>
      <c r="C112" t="s">
        <v>39</v>
      </c>
      <c r="D112" t="s">
        <v>39</v>
      </c>
      <c r="E112" t="s">
        <v>621</v>
      </c>
      <c r="F112">
        <v>0</v>
      </c>
      <c r="G112">
        <v>0</v>
      </c>
      <c r="H112">
        <v>0</v>
      </c>
      <c r="I112">
        <v>0</v>
      </c>
      <c r="L112" t="s">
        <v>62</v>
      </c>
      <c r="M112">
        <v>0</v>
      </c>
      <c r="N112">
        <v>0</v>
      </c>
      <c r="R112">
        <v>0</v>
      </c>
    </row>
    <row r="113" spans="1:20" x14ac:dyDescent="0.25">
      <c r="A113">
        <v>2018</v>
      </c>
      <c r="B113" t="s">
        <v>5166</v>
      </c>
      <c r="C113" t="s">
        <v>39</v>
      </c>
      <c r="D113" t="s">
        <v>39</v>
      </c>
      <c r="E113" t="s">
        <v>997</v>
      </c>
      <c r="F113">
        <v>0</v>
      </c>
      <c r="G113">
        <v>642.91</v>
      </c>
      <c r="H113">
        <v>642.91</v>
      </c>
      <c r="I113">
        <v>642.91</v>
      </c>
      <c r="L113" t="s">
        <v>62</v>
      </c>
      <c r="M113">
        <v>0</v>
      </c>
      <c r="N113">
        <v>642.91</v>
      </c>
      <c r="R113">
        <v>0</v>
      </c>
    </row>
    <row r="114" spans="1:20" x14ac:dyDescent="0.25">
      <c r="A114">
        <v>2018</v>
      </c>
      <c r="B114" t="s">
        <v>5294</v>
      </c>
      <c r="C114" t="s">
        <v>39</v>
      </c>
      <c r="D114" t="s">
        <v>39</v>
      </c>
      <c r="E114" t="s">
        <v>621</v>
      </c>
      <c r="F114">
        <v>0</v>
      </c>
      <c r="G114">
        <v>0</v>
      </c>
      <c r="H114">
        <v>0</v>
      </c>
      <c r="I114">
        <v>0</v>
      </c>
      <c r="L114" t="s">
        <v>1488</v>
      </c>
      <c r="M114">
        <v>0</v>
      </c>
      <c r="N114">
        <v>0</v>
      </c>
      <c r="R114">
        <v>0</v>
      </c>
    </row>
    <row r="115" spans="1:20" x14ac:dyDescent="0.25">
      <c r="A115">
        <v>2018</v>
      </c>
      <c r="B115" t="s">
        <v>5295</v>
      </c>
      <c r="C115" t="s">
        <v>39</v>
      </c>
      <c r="D115" t="s">
        <v>39</v>
      </c>
      <c r="E115" t="s">
        <v>196</v>
      </c>
      <c r="F115">
        <v>0</v>
      </c>
      <c r="G115">
        <v>0</v>
      </c>
      <c r="H115">
        <v>0</v>
      </c>
      <c r="I115">
        <v>0</v>
      </c>
      <c r="L115" t="s">
        <v>987</v>
      </c>
      <c r="M115">
        <v>0</v>
      </c>
      <c r="N115">
        <v>0</v>
      </c>
      <c r="R115">
        <v>0</v>
      </c>
    </row>
    <row r="116" spans="1:20" x14ac:dyDescent="0.25">
      <c r="A116">
        <v>2018</v>
      </c>
      <c r="B116" t="s">
        <v>5170</v>
      </c>
      <c r="C116" t="s">
        <v>39</v>
      </c>
      <c r="D116" t="s">
        <v>39</v>
      </c>
      <c r="E116" t="s">
        <v>621</v>
      </c>
      <c r="F116">
        <v>0</v>
      </c>
      <c r="G116">
        <v>0</v>
      </c>
      <c r="H116">
        <v>0</v>
      </c>
      <c r="I116">
        <v>0</v>
      </c>
      <c r="L116" t="s">
        <v>987</v>
      </c>
      <c r="M116">
        <v>0</v>
      </c>
      <c r="N116">
        <v>0</v>
      </c>
      <c r="R116">
        <v>0</v>
      </c>
    </row>
    <row r="117" spans="1:20" x14ac:dyDescent="0.25">
      <c r="A117">
        <v>2018</v>
      </c>
      <c r="B117" t="s">
        <v>5296</v>
      </c>
      <c r="C117" t="s">
        <v>39</v>
      </c>
      <c r="D117" t="s">
        <v>39</v>
      </c>
      <c r="E117" t="s">
        <v>997</v>
      </c>
      <c r="F117">
        <v>0</v>
      </c>
      <c r="G117">
        <v>0</v>
      </c>
      <c r="H117">
        <v>0</v>
      </c>
      <c r="I117">
        <v>0</v>
      </c>
      <c r="L117" t="s">
        <v>987</v>
      </c>
      <c r="M117">
        <v>0</v>
      </c>
      <c r="N117">
        <v>0</v>
      </c>
      <c r="R117">
        <v>0</v>
      </c>
    </row>
    <row r="118" spans="1:20" x14ac:dyDescent="0.25">
      <c r="A118">
        <v>2018</v>
      </c>
      <c r="B118" t="s">
        <v>5171</v>
      </c>
      <c r="C118" t="s">
        <v>39</v>
      </c>
      <c r="D118" t="s">
        <v>39</v>
      </c>
      <c r="E118" t="s">
        <v>621</v>
      </c>
      <c r="F118">
        <v>0</v>
      </c>
      <c r="G118">
        <v>0</v>
      </c>
      <c r="H118">
        <v>0</v>
      </c>
      <c r="I118">
        <v>0</v>
      </c>
      <c r="L118" t="s">
        <v>95</v>
      </c>
      <c r="M118">
        <v>0</v>
      </c>
      <c r="N118">
        <v>0</v>
      </c>
      <c r="R118">
        <v>0</v>
      </c>
    </row>
    <row r="119" spans="1:20" x14ac:dyDescent="0.25">
      <c r="A119">
        <v>2018</v>
      </c>
      <c r="B119" t="s">
        <v>5167</v>
      </c>
      <c r="C119" t="s">
        <v>39</v>
      </c>
      <c r="D119" t="s">
        <v>39</v>
      </c>
      <c r="E119" t="s">
        <v>997</v>
      </c>
      <c r="F119">
        <v>0</v>
      </c>
      <c r="G119">
        <v>156.99</v>
      </c>
      <c r="H119">
        <v>156.99</v>
      </c>
      <c r="I119">
        <v>156.99</v>
      </c>
      <c r="L119" t="s">
        <v>95</v>
      </c>
      <c r="M119">
        <v>156.99</v>
      </c>
      <c r="N119">
        <v>0</v>
      </c>
      <c r="R119">
        <v>0</v>
      </c>
    </row>
    <row r="120" spans="1:20" x14ac:dyDescent="0.25">
      <c r="A120">
        <v>2018</v>
      </c>
      <c r="B120" t="s">
        <v>5297</v>
      </c>
      <c r="C120" t="s">
        <v>39</v>
      </c>
      <c r="D120" t="s">
        <v>39</v>
      </c>
      <c r="E120" t="s">
        <v>621</v>
      </c>
      <c r="F120">
        <v>0</v>
      </c>
      <c r="G120">
        <v>0</v>
      </c>
      <c r="H120">
        <v>0</v>
      </c>
      <c r="I120">
        <v>0</v>
      </c>
      <c r="L120" t="s">
        <v>84</v>
      </c>
      <c r="M120">
        <v>0</v>
      </c>
      <c r="N120">
        <v>0</v>
      </c>
      <c r="R120">
        <v>0</v>
      </c>
    </row>
    <row r="121" spans="1:20" x14ac:dyDescent="0.25">
      <c r="A121">
        <v>2018</v>
      </c>
      <c r="B121" t="s">
        <v>5298</v>
      </c>
      <c r="C121" t="s">
        <v>39</v>
      </c>
      <c r="D121" t="s">
        <v>39</v>
      </c>
      <c r="E121" t="s">
        <v>5299</v>
      </c>
      <c r="O121">
        <v>0</v>
      </c>
      <c r="P121">
        <v>0</v>
      </c>
    </row>
    <row r="122" spans="1:20" x14ac:dyDescent="0.25">
      <c r="A122">
        <v>2018</v>
      </c>
      <c r="B122" t="s">
        <v>5300</v>
      </c>
      <c r="C122" t="s">
        <v>39</v>
      </c>
      <c r="D122" t="s">
        <v>39</v>
      </c>
      <c r="E122" t="s">
        <v>5300</v>
      </c>
      <c r="Q122">
        <v>0</v>
      </c>
    </row>
    <row r="123" spans="1:20" x14ac:dyDescent="0.25">
      <c r="A123">
        <v>2022</v>
      </c>
      <c r="B123" t="s">
        <v>5199</v>
      </c>
      <c r="C123" t="s">
        <v>2596</v>
      </c>
      <c r="D123" t="s">
        <v>2596</v>
      </c>
      <c r="E123" t="s">
        <v>40</v>
      </c>
      <c r="F123">
        <v>7.72</v>
      </c>
      <c r="I123">
        <v>7.72</v>
      </c>
    </row>
    <row r="124" spans="1:20" x14ac:dyDescent="0.25">
      <c r="A124">
        <v>2022</v>
      </c>
      <c r="B124" t="s">
        <v>5200</v>
      </c>
      <c r="C124" t="s">
        <v>2596</v>
      </c>
      <c r="D124" t="s">
        <v>2596</v>
      </c>
      <c r="E124" t="s">
        <v>5200</v>
      </c>
      <c r="F124">
        <v>1874.06</v>
      </c>
      <c r="I124">
        <v>1874.06</v>
      </c>
      <c r="S124">
        <v>234.26</v>
      </c>
      <c r="T124">
        <v>8</v>
      </c>
    </row>
    <row r="125" spans="1:20" x14ac:dyDescent="0.25">
      <c r="A125">
        <v>2022</v>
      </c>
      <c r="B125" t="s">
        <v>5201</v>
      </c>
      <c r="C125" t="s">
        <v>2596</v>
      </c>
      <c r="D125" t="s">
        <v>2596</v>
      </c>
      <c r="E125" t="s">
        <v>196</v>
      </c>
      <c r="F125">
        <v>0</v>
      </c>
      <c r="I125">
        <v>0</v>
      </c>
    </row>
    <row r="126" spans="1:20" x14ac:dyDescent="0.25">
      <c r="A126">
        <v>2022</v>
      </c>
      <c r="B126" t="s">
        <v>5202</v>
      </c>
      <c r="C126" t="s">
        <v>2596</v>
      </c>
      <c r="D126" t="s">
        <v>2596</v>
      </c>
      <c r="E126" t="s">
        <v>216</v>
      </c>
      <c r="F126">
        <v>2742.3</v>
      </c>
      <c r="I126">
        <v>2742.3</v>
      </c>
    </row>
    <row r="127" spans="1:20" x14ac:dyDescent="0.25">
      <c r="A127">
        <v>2022</v>
      </c>
      <c r="B127" t="s">
        <v>5203</v>
      </c>
      <c r="C127" t="s">
        <v>2596</v>
      </c>
      <c r="D127" t="s">
        <v>2596</v>
      </c>
      <c r="E127" t="s">
        <v>5203</v>
      </c>
      <c r="F127">
        <v>890.6</v>
      </c>
      <c r="I127">
        <v>890.6</v>
      </c>
      <c r="S127">
        <v>40.479999999999997</v>
      </c>
      <c r="T127">
        <v>22</v>
      </c>
    </row>
    <row r="128" spans="1:20" x14ac:dyDescent="0.25">
      <c r="A128">
        <v>2022</v>
      </c>
      <c r="B128" t="s">
        <v>5204</v>
      </c>
      <c r="C128" t="s">
        <v>2596</v>
      </c>
      <c r="D128" t="s">
        <v>39</v>
      </c>
      <c r="E128" t="s">
        <v>218</v>
      </c>
      <c r="F128">
        <v>2.81</v>
      </c>
      <c r="I128">
        <v>2.81</v>
      </c>
    </row>
    <row r="129" spans="1:20" x14ac:dyDescent="0.25">
      <c r="A129">
        <v>2022</v>
      </c>
      <c r="B129" t="s">
        <v>5205</v>
      </c>
      <c r="C129" t="s">
        <v>2596</v>
      </c>
      <c r="D129" t="s">
        <v>2596</v>
      </c>
      <c r="E129" t="s">
        <v>218</v>
      </c>
      <c r="F129">
        <v>18.39</v>
      </c>
      <c r="I129">
        <v>18.39</v>
      </c>
    </row>
    <row r="130" spans="1:20" x14ac:dyDescent="0.25">
      <c r="A130">
        <v>2022</v>
      </c>
      <c r="B130" t="s">
        <v>5206</v>
      </c>
      <c r="C130" t="s">
        <v>2596</v>
      </c>
      <c r="D130" t="s">
        <v>2596</v>
      </c>
      <c r="E130" t="s">
        <v>621</v>
      </c>
      <c r="F130">
        <v>123.5</v>
      </c>
      <c r="I130">
        <v>123.5</v>
      </c>
    </row>
    <row r="131" spans="1:20" x14ac:dyDescent="0.25">
      <c r="A131">
        <v>2022</v>
      </c>
      <c r="B131" t="s">
        <v>5207</v>
      </c>
      <c r="C131" t="s">
        <v>2596</v>
      </c>
      <c r="D131" t="s">
        <v>2596</v>
      </c>
      <c r="E131" t="s">
        <v>997</v>
      </c>
      <c r="F131">
        <v>0</v>
      </c>
      <c r="I131">
        <v>0</v>
      </c>
    </row>
    <row r="132" spans="1:20" x14ac:dyDescent="0.25">
      <c r="A132">
        <v>2022</v>
      </c>
      <c r="B132" t="s">
        <v>5208</v>
      </c>
      <c r="C132" t="s">
        <v>39</v>
      </c>
      <c r="D132" t="s">
        <v>39</v>
      </c>
      <c r="E132" t="s">
        <v>5208</v>
      </c>
      <c r="F132">
        <v>0</v>
      </c>
      <c r="G132">
        <v>0</v>
      </c>
      <c r="H132">
        <v>0</v>
      </c>
      <c r="I132">
        <v>0</v>
      </c>
      <c r="S132">
        <v>600</v>
      </c>
      <c r="T132">
        <v>0</v>
      </c>
    </row>
    <row r="133" spans="1:20" x14ac:dyDescent="0.25">
      <c r="A133">
        <v>2022</v>
      </c>
      <c r="B133" t="s">
        <v>5209</v>
      </c>
      <c r="C133" t="s">
        <v>39</v>
      </c>
      <c r="D133" t="s">
        <v>39</v>
      </c>
      <c r="E133" t="s">
        <v>5209</v>
      </c>
      <c r="F133">
        <v>0</v>
      </c>
      <c r="G133">
        <v>0</v>
      </c>
      <c r="H133">
        <v>0</v>
      </c>
      <c r="I133">
        <v>0</v>
      </c>
      <c r="S133">
        <v>100</v>
      </c>
      <c r="T133">
        <v>0</v>
      </c>
    </row>
    <row r="134" spans="1:20" x14ac:dyDescent="0.25">
      <c r="A134">
        <v>2022</v>
      </c>
      <c r="B134" t="s">
        <v>5210</v>
      </c>
      <c r="C134" t="s">
        <v>39</v>
      </c>
      <c r="D134" t="s">
        <v>39</v>
      </c>
      <c r="E134" t="s">
        <v>40</v>
      </c>
      <c r="F134">
        <v>715.07</v>
      </c>
      <c r="I134">
        <v>715.07</v>
      </c>
    </row>
    <row r="135" spans="1:20" x14ac:dyDescent="0.25">
      <c r="A135">
        <v>2022</v>
      </c>
      <c r="B135" t="s">
        <v>5211</v>
      </c>
      <c r="C135" t="s">
        <v>39</v>
      </c>
      <c r="D135" t="s">
        <v>2596</v>
      </c>
      <c r="E135" t="s">
        <v>40</v>
      </c>
      <c r="F135">
        <v>60.25</v>
      </c>
      <c r="I135">
        <v>60.25</v>
      </c>
    </row>
    <row r="136" spans="1:20" x14ac:dyDescent="0.25">
      <c r="A136">
        <v>2022</v>
      </c>
      <c r="B136" t="s">
        <v>3860</v>
      </c>
      <c r="C136" t="s">
        <v>39</v>
      </c>
      <c r="D136" t="s">
        <v>39</v>
      </c>
      <c r="E136" t="s">
        <v>3860</v>
      </c>
      <c r="F136">
        <v>13702.87</v>
      </c>
      <c r="I136">
        <v>13702.87</v>
      </c>
      <c r="S136">
        <v>483.71</v>
      </c>
      <c r="T136">
        <v>28.33</v>
      </c>
    </row>
    <row r="137" spans="1:20" x14ac:dyDescent="0.25">
      <c r="A137">
        <v>2022</v>
      </c>
      <c r="B137" t="s">
        <v>3523</v>
      </c>
      <c r="C137" t="s">
        <v>39</v>
      </c>
      <c r="D137" t="s">
        <v>39</v>
      </c>
      <c r="E137" t="s">
        <v>3523</v>
      </c>
      <c r="F137">
        <v>2974.32</v>
      </c>
      <c r="I137">
        <v>2974.32</v>
      </c>
      <c r="S137">
        <v>247.86</v>
      </c>
      <c r="T137">
        <v>12</v>
      </c>
    </row>
    <row r="138" spans="1:20" x14ac:dyDescent="0.25">
      <c r="A138">
        <v>2022</v>
      </c>
      <c r="B138" t="s">
        <v>3364</v>
      </c>
      <c r="C138" t="s">
        <v>39</v>
      </c>
      <c r="D138" t="s">
        <v>39</v>
      </c>
      <c r="E138" t="s">
        <v>3364</v>
      </c>
      <c r="F138">
        <v>1684.87</v>
      </c>
      <c r="I138">
        <v>1684.87</v>
      </c>
    </row>
    <row r="139" spans="1:20" x14ac:dyDescent="0.25">
      <c r="A139">
        <v>2022</v>
      </c>
      <c r="B139" t="s">
        <v>5175</v>
      </c>
      <c r="C139" t="s">
        <v>39</v>
      </c>
      <c r="D139" t="s">
        <v>39</v>
      </c>
      <c r="E139" t="s">
        <v>5212</v>
      </c>
      <c r="F139">
        <v>1832</v>
      </c>
      <c r="I139">
        <v>1832</v>
      </c>
    </row>
    <row r="140" spans="1:20" x14ac:dyDescent="0.25">
      <c r="A140">
        <v>2022</v>
      </c>
      <c r="B140" t="s">
        <v>5213</v>
      </c>
      <c r="C140" t="s">
        <v>39</v>
      </c>
      <c r="D140" t="s">
        <v>39</v>
      </c>
      <c r="E140" t="s">
        <v>196</v>
      </c>
      <c r="F140">
        <v>1062.42</v>
      </c>
      <c r="I140">
        <v>1062.42</v>
      </c>
    </row>
    <row r="141" spans="1:20" x14ac:dyDescent="0.25">
      <c r="A141">
        <v>2022</v>
      </c>
      <c r="B141" t="s">
        <v>5214</v>
      </c>
      <c r="C141" t="s">
        <v>39</v>
      </c>
      <c r="D141" t="s">
        <v>2596</v>
      </c>
      <c r="E141" t="s">
        <v>196</v>
      </c>
      <c r="F141">
        <v>254.89</v>
      </c>
      <c r="I141">
        <v>254.89</v>
      </c>
    </row>
    <row r="142" spans="1:20" x14ac:dyDescent="0.25">
      <c r="A142">
        <v>2022</v>
      </c>
      <c r="B142" t="s">
        <v>3391</v>
      </c>
      <c r="C142" t="s">
        <v>39</v>
      </c>
      <c r="D142" t="s">
        <v>39</v>
      </c>
      <c r="E142" t="s">
        <v>216</v>
      </c>
      <c r="F142">
        <v>7843.85</v>
      </c>
      <c r="I142">
        <v>7843.85</v>
      </c>
    </row>
    <row r="143" spans="1:20" x14ac:dyDescent="0.25">
      <c r="A143">
        <v>2022</v>
      </c>
      <c r="B143" t="s">
        <v>5215</v>
      </c>
      <c r="C143" t="s">
        <v>39</v>
      </c>
      <c r="D143" t="s">
        <v>39</v>
      </c>
      <c r="E143" t="s">
        <v>5216</v>
      </c>
      <c r="F143">
        <v>0</v>
      </c>
      <c r="G143">
        <v>0</v>
      </c>
      <c r="H143">
        <v>0</v>
      </c>
      <c r="I143">
        <v>0</v>
      </c>
      <c r="R143">
        <v>0</v>
      </c>
    </row>
    <row r="144" spans="1:20" x14ac:dyDescent="0.25">
      <c r="A144">
        <v>2022</v>
      </c>
      <c r="B144" t="s">
        <v>5172</v>
      </c>
      <c r="C144" t="s">
        <v>39</v>
      </c>
      <c r="D144" t="s">
        <v>39</v>
      </c>
      <c r="E144" t="s">
        <v>5173</v>
      </c>
      <c r="F144">
        <v>0</v>
      </c>
      <c r="G144">
        <v>0</v>
      </c>
      <c r="H144">
        <v>0</v>
      </c>
      <c r="I144">
        <v>0</v>
      </c>
      <c r="R144">
        <v>0</v>
      </c>
    </row>
    <row r="145" spans="1:20" x14ac:dyDescent="0.25">
      <c r="A145">
        <v>2022</v>
      </c>
      <c r="B145" t="s">
        <v>5217</v>
      </c>
      <c r="C145" t="s">
        <v>39</v>
      </c>
      <c r="D145" t="s">
        <v>39</v>
      </c>
      <c r="E145" t="s">
        <v>5212</v>
      </c>
      <c r="F145">
        <v>0</v>
      </c>
      <c r="G145">
        <v>0</v>
      </c>
      <c r="H145">
        <v>0</v>
      </c>
      <c r="I145">
        <v>0</v>
      </c>
      <c r="R145">
        <v>0</v>
      </c>
    </row>
    <row r="146" spans="1:20" x14ac:dyDescent="0.25">
      <c r="A146">
        <v>2022</v>
      </c>
      <c r="B146" t="s">
        <v>3775</v>
      </c>
      <c r="C146" t="s">
        <v>39</v>
      </c>
      <c r="D146" t="s">
        <v>39</v>
      </c>
      <c r="E146" t="s">
        <v>3775</v>
      </c>
      <c r="F146">
        <v>2922.05</v>
      </c>
      <c r="I146">
        <v>2922.05</v>
      </c>
    </row>
    <row r="147" spans="1:20" x14ac:dyDescent="0.25">
      <c r="A147">
        <v>2022</v>
      </c>
      <c r="B147" t="s">
        <v>3841</v>
      </c>
      <c r="C147" t="s">
        <v>39</v>
      </c>
      <c r="D147" t="s">
        <v>39</v>
      </c>
      <c r="E147" t="s">
        <v>3841</v>
      </c>
      <c r="F147">
        <v>5555.4</v>
      </c>
      <c r="I147">
        <v>5555.4</v>
      </c>
      <c r="S147">
        <v>62.26</v>
      </c>
      <c r="T147">
        <v>89.23</v>
      </c>
    </row>
    <row r="148" spans="1:20" x14ac:dyDescent="0.25">
      <c r="A148">
        <v>2022</v>
      </c>
      <c r="B148" t="s">
        <v>3357</v>
      </c>
      <c r="C148" t="s">
        <v>39</v>
      </c>
      <c r="D148" t="s">
        <v>39</v>
      </c>
      <c r="E148" t="s">
        <v>3357</v>
      </c>
      <c r="F148">
        <v>2729.23</v>
      </c>
      <c r="I148">
        <v>2729.23</v>
      </c>
      <c r="S148">
        <v>45.37</v>
      </c>
      <c r="T148">
        <v>60.16</v>
      </c>
    </row>
    <row r="149" spans="1:20" x14ac:dyDescent="0.25">
      <c r="A149">
        <v>2022</v>
      </c>
      <c r="B149" t="s">
        <v>3633</v>
      </c>
      <c r="C149" t="s">
        <v>39</v>
      </c>
      <c r="D149" t="s">
        <v>39</v>
      </c>
      <c r="E149" t="s">
        <v>3633</v>
      </c>
      <c r="F149">
        <v>262.8</v>
      </c>
      <c r="G149">
        <v>0</v>
      </c>
      <c r="H149">
        <v>0</v>
      </c>
      <c r="I149">
        <v>262.8</v>
      </c>
      <c r="S149">
        <v>5.36</v>
      </c>
      <c r="T149">
        <v>49</v>
      </c>
    </row>
    <row r="150" spans="1:20" x14ac:dyDescent="0.25">
      <c r="A150">
        <v>2022</v>
      </c>
      <c r="B150" t="s">
        <v>3372</v>
      </c>
      <c r="C150" t="s">
        <v>39</v>
      </c>
      <c r="D150" t="s">
        <v>39</v>
      </c>
      <c r="E150" t="s">
        <v>3372</v>
      </c>
      <c r="F150">
        <v>652</v>
      </c>
      <c r="I150">
        <v>652</v>
      </c>
      <c r="S150">
        <v>336.64</v>
      </c>
      <c r="T150">
        <v>1.94</v>
      </c>
    </row>
    <row r="151" spans="1:20" x14ac:dyDescent="0.25">
      <c r="A151">
        <v>2022</v>
      </c>
      <c r="B151" t="s">
        <v>5218</v>
      </c>
      <c r="C151" t="s">
        <v>39</v>
      </c>
      <c r="D151" t="s">
        <v>39</v>
      </c>
      <c r="E151" t="s">
        <v>5219</v>
      </c>
      <c r="F151">
        <v>1752.45</v>
      </c>
      <c r="I151">
        <v>1752.45</v>
      </c>
      <c r="S151">
        <v>1</v>
      </c>
      <c r="T151">
        <v>1752.45</v>
      </c>
    </row>
    <row r="152" spans="1:20" x14ac:dyDescent="0.25">
      <c r="A152">
        <v>2022</v>
      </c>
      <c r="B152" t="s">
        <v>5220</v>
      </c>
      <c r="C152" t="s">
        <v>39</v>
      </c>
      <c r="D152" t="s">
        <v>39</v>
      </c>
      <c r="E152" t="s">
        <v>5219</v>
      </c>
      <c r="F152">
        <v>0</v>
      </c>
      <c r="G152">
        <v>0</v>
      </c>
      <c r="H152">
        <v>0</v>
      </c>
      <c r="I152">
        <v>0</v>
      </c>
      <c r="R152">
        <v>0</v>
      </c>
      <c r="S152">
        <v>1</v>
      </c>
      <c r="T152">
        <v>0</v>
      </c>
    </row>
    <row r="153" spans="1:20" x14ac:dyDescent="0.25">
      <c r="A153">
        <v>2022</v>
      </c>
      <c r="B153" t="s">
        <v>5221</v>
      </c>
      <c r="C153" t="s">
        <v>39</v>
      </c>
      <c r="D153" t="s">
        <v>39</v>
      </c>
      <c r="E153" t="s">
        <v>5219</v>
      </c>
      <c r="F153">
        <v>0</v>
      </c>
      <c r="G153">
        <v>0</v>
      </c>
      <c r="H153">
        <v>0</v>
      </c>
      <c r="I153">
        <v>0</v>
      </c>
      <c r="R153">
        <v>0</v>
      </c>
      <c r="S153">
        <v>1</v>
      </c>
      <c r="T153">
        <v>0</v>
      </c>
    </row>
    <row r="154" spans="1:20" x14ac:dyDescent="0.25">
      <c r="A154">
        <v>2022</v>
      </c>
      <c r="B154" t="s">
        <v>5222</v>
      </c>
      <c r="C154" t="s">
        <v>39</v>
      </c>
      <c r="D154" t="s">
        <v>39</v>
      </c>
      <c r="E154" t="s">
        <v>5219</v>
      </c>
      <c r="F154">
        <v>0</v>
      </c>
      <c r="G154">
        <v>0</v>
      </c>
      <c r="H154">
        <v>0</v>
      </c>
      <c r="I154">
        <v>0</v>
      </c>
      <c r="R154">
        <v>0</v>
      </c>
      <c r="S154">
        <v>1</v>
      </c>
      <c r="T154">
        <v>0</v>
      </c>
    </row>
    <row r="155" spans="1:20" x14ac:dyDescent="0.25">
      <c r="A155">
        <v>2022</v>
      </c>
      <c r="B155" t="s">
        <v>5223</v>
      </c>
      <c r="C155" t="s">
        <v>39</v>
      </c>
      <c r="D155" t="s">
        <v>39</v>
      </c>
      <c r="E155" t="s">
        <v>5219</v>
      </c>
      <c r="F155">
        <v>0</v>
      </c>
      <c r="G155">
        <v>0</v>
      </c>
      <c r="H155">
        <v>0</v>
      </c>
      <c r="I155">
        <v>0</v>
      </c>
      <c r="R155">
        <v>0</v>
      </c>
      <c r="S155">
        <v>1</v>
      </c>
      <c r="T155">
        <v>0</v>
      </c>
    </row>
    <row r="156" spans="1:20" x14ac:dyDescent="0.25">
      <c r="A156">
        <v>2022</v>
      </c>
      <c r="B156" t="s">
        <v>5224</v>
      </c>
      <c r="C156" t="s">
        <v>39</v>
      </c>
      <c r="D156" t="s">
        <v>39</v>
      </c>
      <c r="E156" t="s">
        <v>5219</v>
      </c>
      <c r="F156">
        <v>0</v>
      </c>
      <c r="G156">
        <v>0</v>
      </c>
      <c r="H156">
        <v>0</v>
      </c>
      <c r="I156">
        <v>0</v>
      </c>
      <c r="R156">
        <v>0</v>
      </c>
      <c r="S156">
        <v>1</v>
      </c>
      <c r="T156">
        <v>0</v>
      </c>
    </row>
    <row r="157" spans="1:20" x14ac:dyDescent="0.25">
      <c r="A157">
        <v>2022</v>
      </c>
      <c r="B157" t="s">
        <v>5225</v>
      </c>
      <c r="C157" t="s">
        <v>39</v>
      </c>
      <c r="D157" t="s">
        <v>39</v>
      </c>
      <c r="E157" t="s">
        <v>5219</v>
      </c>
      <c r="F157">
        <v>0</v>
      </c>
      <c r="G157">
        <v>0</v>
      </c>
      <c r="H157">
        <v>0</v>
      </c>
      <c r="I157">
        <v>0</v>
      </c>
      <c r="R157">
        <v>0</v>
      </c>
      <c r="S157">
        <v>1</v>
      </c>
      <c r="T157">
        <v>0</v>
      </c>
    </row>
    <row r="158" spans="1:20" x14ac:dyDescent="0.25">
      <c r="A158">
        <v>2022</v>
      </c>
      <c r="B158" t="s">
        <v>5226</v>
      </c>
      <c r="C158" t="s">
        <v>39</v>
      </c>
      <c r="D158" t="s">
        <v>39</v>
      </c>
      <c r="E158" t="s">
        <v>5219</v>
      </c>
      <c r="F158">
        <v>0</v>
      </c>
      <c r="G158">
        <v>0</v>
      </c>
      <c r="H158">
        <v>0</v>
      </c>
      <c r="I158">
        <v>0</v>
      </c>
      <c r="R158">
        <v>0</v>
      </c>
      <c r="S158">
        <v>1</v>
      </c>
      <c r="T158">
        <v>0</v>
      </c>
    </row>
    <row r="159" spans="1:20" x14ac:dyDescent="0.25">
      <c r="A159">
        <v>2022</v>
      </c>
      <c r="B159" t="s">
        <v>5227</v>
      </c>
      <c r="C159" t="s">
        <v>39</v>
      </c>
      <c r="D159" t="s">
        <v>39</v>
      </c>
      <c r="E159" t="s">
        <v>5219</v>
      </c>
      <c r="F159">
        <v>0</v>
      </c>
      <c r="G159">
        <v>0</v>
      </c>
      <c r="H159">
        <v>0</v>
      </c>
      <c r="I159">
        <v>0</v>
      </c>
      <c r="R159">
        <v>0</v>
      </c>
      <c r="S159">
        <v>1</v>
      </c>
      <c r="T159">
        <v>0</v>
      </c>
    </row>
    <row r="160" spans="1:20" x14ac:dyDescent="0.25">
      <c r="A160">
        <v>2022</v>
      </c>
      <c r="B160" t="s">
        <v>5228</v>
      </c>
      <c r="C160" t="s">
        <v>39</v>
      </c>
      <c r="D160" t="s">
        <v>39</v>
      </c>
      <c r="E160" t="s">
        <v>218</v>
      </c>
      <c r="F160">
        <v>460.84</v>
      </c>
      <c r="I160">
        <v>460.84</v>
      </c>
    </row>
    <row r="161" spans="1:18" x14ac:dyDescent="0.25">
      <c r="A161">
        <v>2022</v>
      </c>
      <c r="B161" t="s">
        <v>5229</v>
      </c>
      <c r="C161" t="s">
        <v>39</v>
      </c>
      <c r="D161" t="s">
        <v>2596</v>
      </c>
      <c r="E161" t="s">
        <v>218</v>
      </c>
      <c r="F161">
        <v>24.17</v>
      </c>
      <c r="I161">
        <v>24.17</v>
      </c>
    </row>
    <row r="162" spans="1:18" x14ac:dyDescent="0.25">
      <c r="A162">
        <v>2022</v>
      </c>
      <c r="B162" t="s">
        <v>5230</v>
      </c>
      <c r="C162" t="s">
        <v>39</v>
      </c>
      <c r="D162" t="s">
        <v>39</v>
      </c>
      <c r="E162" t="s">
        <v>621</v>
      </c>
      <c r="F162">
        <v>12660.7</v>
      </c>
      <c r="I162">
        <v>12660.7</v>
      </c>
    </row>
    <row r="163" spans="1:18" x14ac:dyDescent="0.25">
      <c r="A163">
        <v>2022</v>
      </c>
      <c r="B163" t="s">
        <v>5231</v>
      </c>
      <c r="C163" t="s">
        <v>39</v>
      </c>
      <c r="D163" t="s">
        <v>2596</v>
      </c>
      <c r="E163" t="s">
        <v>621</v>
      </c>
      <c r="F163">
        <v>42.01</v>
      </c>
      <c r="I163">
        <v>42.01</v>
      </c>
    </row>
    <row r="164" spans="1:18" x14ac:dyDescent="0.25">
      <c r="A164">
        <v>2022</v>
      </c>
      <c r="B164" t="s">
        <v>5176</v>
      </c>
      <c r="C164" t="s">
        <v>39</v>
      </c>
      <c r="D164" t="s">
        <v>39</v>
      </c>
      <c r="E164" t="s">
        <v>5173</v>
      </c>
      <c r="F164">
        <v>1113.25</v>
      </c>
      <c r="I164">
        <v>1113.25</v>
      </c>
    </row>
    <row r="165" spans="1:18" x14ac:dyDescent="0.25">
      <c r="A165">
        <v>2022</v>
      </c>
      <c r="B165" t="s">
        <v>5232</v>
      </c>
      <c r="C165" t="s">
        <v>39</v>
      </c>
      <c r="D165" t="s">
        <v>39</v>
      </c>
      <c r="E165" t="s">
        <v>997</v>
      </c>
      <c r="F165">
        <v>6272.36</v>
      </c>
      <c r="I165">
        <v>6272.36</v>
      </c>
    </row>
    <row r="166" spans="1:18" x14ac:dyDescent="0.25">
      <c r="A166">
        <v>2022</v>
      </c>
      <c r="B166" t="s">
        <v>5233</v>
      </c>
      <c r="C166" t="s">
        <v>39</v>
      </c>
      <c r="D166" t="s">
        <v>2596</v>
      </c>
      <c r="E166" t="s">
        <v>997</v>
      </c>
      <c r="F166">
        <v>455.69</v>
      </c>
      <c r="I166">
        <v>455.69</v>
      </c>
    </row>
    <row r="167" spans="1:18" x14ac:dyDescent="0.25">
      <c r="A167">
        <v>2022</v>
      </c>
      <c r="B167" t="s">
        <v>5234</v>
      </c>
      <c r="C167" t="s">
        <v>39</v>
      </c>
      <c r="D167" t="s">
        <v>39</v>
      </c>
      <c r="E167" t="s">
        <v>621</v>
      </c>
      <c r="F167">
        <v>0</v>
      </c>
      <c r="G167">
        <v>0</v>
      </c>
      <c r="H167">
        <v>0</v>
      </c>
      <c r="I167">
        <v>0</v>
      </c>
      <c r="L167" t="s">
        <v>181</v>
      </c>
      <c r="M167">
        <v>0</v>
      </c>
      <c r="N167">
        <v>0</v>
      </c>
      <c r="R167">
        <v>0</v>
      </c>
    </row>
    <row r="168" spans="1:18" x14ac:dyDescent="0.25">
      <c r="A168">
        <v>2022</v>
      </c>
      <c r="B168" t="s">
        <v>5163</v>
      </c>
      <c r="C168" t="s">
        <v>39</v>
      </c>
      <c r="D168" t="s">
        <v>39</v>
      </c>
      <c r="E168" t="s">
        <v>997</v>
      </c>
      <c r="F168">
        <v>0</v>
      </c>
      <c r="G168">
        <v>0</v>
      </c>
      <c r="H168">
        <v>145.91</v>
      </c>
      <c r="I168">
        <v>145.91</v>
      </c>
      <c r="L168" t="s">
        <v>181</v>
      </c>
      <c r="M168">
        <v>145.91</v>
      </c>
      <c r="N168">
        <v>0</v>
      </c>
      <c r="R168">
        <v>0</v>
      </c>
    </row>
    <row r="169" spans="1:18" x14ac:dyDescent="0.25">
      <c r="A169">
        <v>2022</v>
      </c>
      <c r="B169" t="s">
        <v>5235</v>
      </c>
      <c r="C169" t="s">
        <v>39</v>
      </c>
      <c r="D169" t="s">
        <v>39</v>
      </c>
      <c r="E169" t="s">
        <v>5235</v>
      </c>
      <c r="F169">
        <v>11822.63</v>
      </c>
      <c r="I169">
        <v>11822.63</v>
      </c>
    </row>
    <row r="170" spans="1:18" x14ac:dyDescent="0.25">
      <c r="A170">
        <v>2022</v>
      </c>
      <c r="B170" t="s">
        <v>5236</v>
      </c>
      <c r="C170" t="s">
        <v>39</v>
      </c>
      <c r="D170" t="s">
        <v>39</v>
      </c>
      <c r="E170" t="s">
        <v>621</v>
      </c>
      <c r="F170">
        <v>0</v>
      </c>
      <c r="G170">
        <v>0</v>
      </c>
      <c r="H170">
        <v>0</v>
      </c>
      <c r="I170">
        <v>0</v>
      </c>
      <c r="L170" t="s">
        <v>41</v>
      </c>
      <c r="M170">
        <v>0</v>
      </c>
      <c r="N170">
        <v>0</v>
      </c>
      <c r="R170">
        <v>0</v>
      </c>
    </row>
    <row r="171" spans="1:18" x14ac:dyDescent="0.25">
      <c r="A171">
        <v>2022</v>
      </c>
      <c r="B171" t="s">
        <v>5237</v>
      </c>
      <c r="C171" t="s">
        <v>39</v>
      </c>
      <c r="D171" t="s">
        <v>39</v>
      </c>
      <c r="E171" t="s">
        <v>997</v>
      </c>
      <c r="F171">
        <v>0</v>
      </c>
      <c r="G171">
        <v>0</v>
      </c>
      <c r="H171">
        <v>0</v>
      </c>
      <c r="I171">
        <v>0</v>
      </c>
      <c r="L171" t="s">
        <v>41</v>
      </c>
      <c r="M171">
        <v>0</v>
      </c>
      <c r="N171">
        <v>0</v>
      </c>
      <c r="R171">
        <v>0</v>
      </c>
    </row>
    <row r="172" spans="1:18" x14ac:dyDescent="0.25">
      <c r="A172">
        <v>2022</v>
      </c>
      <c r="B172" t="s">
        <v>5238</v>
      </c>
      <c r="C172" t="s">
        <v>39</v>
      </c>
      <c r="D172" t="s">
        <v>39</v>
      </c>
      <c r="E172" t="s">
        <v>621</v>
      </c>
      <c r="F172">
        <v>0</v>
      </c>
      <c r="G172">
        <v>0</v>
      </c>
      <c r="H172">
        <v>0</v>
      </c>
      <c r="I172">
        <v>0</v>
      </c>
      <c r="L172" t="s">
        <v>68</v>
      </c>
      <c r="M172">
        <v>0</v>
      </c>
      <c r="N172">
        <v>0</v>
      </c>
      <c r="R172">
        <v>0</v>
      </c>
    </row>
    <row r="173" spans="1:18" x14ac:dyDescent="0.25">
      <c r="A173">
        <v>2022</v>
      </c>
      <c r="B173" t="s">
        <v>5164</v>
      </c>
      <c r="C173" t="s">
        <v>39</v>
      </c>
      <c r="D173" t="s">
        <v>39</v>
      </c>
      <c r="E173" t="s">
        <v>997</v>
      </c>
      <c r="F173">
        <v>0</v>
      </c>
      <c r="G173">
        <v>0</v>
      </c>
      <c r="H173">
        <v>160</v>
      </c>
      <c r="I173">
        <v>160</v>
      </c>
      <c r="L173" t="s">
        <v>68</v>
      </c>
      <c r="M173">
        <v>0</v>
      </c>
      <c r="N173">
        <v>160</v>
      </c>
      <c r="R173">
        <v>0</v>
      </c>
    </row>
    <row r="174" spans="1:18" x14ac:dyDescent="0.25">
      <c r="A174">
        <v>2022</v>
      </c>
      <c r="B174" t="s">
        <v>5239</v>
      </c>
      <c r="C174" t="s">
        <v>39</v>
      </c>
      <c r="D174" t="s">
        <v>39</v>
      </c>
      <c r="E174" t="s">
        <v>196</v>
      </c>
      <c r="F174">
        <v>0</v>
      </c>
      <c r="G174">
        <v>0</v>
      </c>
      <c r="H174">
        <v>0</v>
      </c>
      <c r="I174">
        <v>0</v>
      </c>
      <c r="L174" t="s">
        <v>911</v>
      </c>
      <c r="M174">
        <v>0</v>
      </c>
      <c r="N174">
        <v>0</v>
      </c>
      <c r="R174">
        <v>0</v>
      </c>
    </row>
    <row r="175" spans="1:18" x14ac:dyDescent="0.25">
      <c r="A175">
        <v>2022</v>
      </c>
      <c r="B175" t="s">
        <v>5240</v>
      </c>
      <c r="C175" t="s">
        <v>39</v>
      </c>
      <c r="D175" t="s">
        <v>39</v>
      </c>
      <c r="E175" t="s">
        <v>621</v>
      </c>
      <c r="F175">
        <v>0</v>
      </c>
      <c r="G175">
        <v>0</v>
      </c>
      <c r="H175">
        <v>0</v>
      </c>
      <c r="I175">
        <v>0</v>
      </c>
      <c r="L175" t="s">
        <v>911</v>
      </c>
      <c r="M175">
        <v>0</v>
      </c>
      <c r="N175">
        <v>0</v>
      </c>
      <c r="R175">
        <v>0</v>
      </c>
    </row>
    <row r="176" spans="1:18" x14ac:dyDescent="0.25">
      <c r="A176">
        <v>2022</v>
      </c>
      <c r="B176" t="s">
        <v>5241</v>
      </c>
      <c r="C176" t="s">
        <v>910</v>
      </c>
      <c r="D176" t="s">
        <v>910</v>
      </c>
      <c r="E176" t="s">
        <v>40</v>
      </c>
      <c r="F176">
        <v>0</v>
      </c>
      <c r="I176">
        <v>0</v>
      </c>
    </row>
    <row r="177" spans="1:20" x14ac:dyDescent="0.25">
      <c r="A177">
        <v>2022</v>
      </c>
      <c r="B177" t="s">
        <v>5242</v>
      </c>
      <c r="C177" t="s">
        <v>910</v>
      </c>
      <c r="D177" t="s">
        <v>910</v>
      </c>
      <c r="E177" t="s">
        <v>5242</v>
      </c>
      <c r="F177">
        <v>255.3</v>
      </c>
      <c r="I177">
        <v>255.3</v>
      </c>
      <c r="S177">
        <v>127.65</v>
      </c>
      <c r="T177">
        <v>2</v>
      </c>
    </row>
    <row r="178" spans="1:20" x14ac:dyDescent="0.25">
      <c r="A178">
        <v>2022</v>
      </c>
      <c r="B178" t="s">
        <v>5243</v>
      </c>
      <c r="C178" t="s">
        <v>910</v>
      </c>
      <c r="D178" t="s">
        <v>39</v>
      </c>
      <c r="E178" t="s">
        <v>196</v>
      </c>
      <c r="F178">
        <v>181.16</v>
      </c>
      <c r="I178">
        <v>181.16</v>
      </c>
    </row>
    <row r="179" spans="1:20" x14ac:dyDescent="0.25">
      <c r="A179">
        <v>2022</v>
      </c>
      <c r="B179" t="s">
        <v>5244</v>
      </c>
      <c r="C179" t="s">
        <v>910</v>
      </c>
      <c r="D179" t="s">
        <v>910</v>
      </c>
      <c r="E179" t="s">
        <v>196</v>
      </c>
      <c r="F179">
        <v>91.62</v>
      </c>
      <c r="I179">
        <v>91.62</v>
      </c>
    </row>
    <row r="180" spans="1:20" x14ac:dyDescent="0.25">
      <c r="A180">
        <v>2022</v>
      </c>
      <c r="B180" t="s">
        <v>5245</v>
      </c>
      <c r="C180" t="s">
        <v>910</v>
      </c>
      <c r="D180" t="s">
        <v>910</v>
      </c>
      <c r="E180" t="s">
        <v>216</v>
      </c>
      <c r="F180">
        <v>84.5</v>
      </c>
      <c r="I180">
        <v>84.5</v>
      </c>
    </row>
    <row r="181" spans="1:20" x14ac:dyDescent="0.25">
      <c r="A181">
        <v>2022</v>
      </c>
      <c r="B181" t="s">
        <v>5246</v>
      </c>
      <c r="C181" t="s">
        <v>910</v>
      </c>
      <c r="D181" t="s">
        <v>910</v>
      </c>
      <c r="E181" t="s">
        <v>5246</v>
      </c>
      <c r="F181">
        <v>814.1</v>
      </c>
      <c r="I181">
        <v>814.1</v>
      </c>
      <c r="S181">
        <v>40.700000000000003</v>
      </c>
      <c r="T181">
        <v>20</v>
      </c>
    </row>
    <row r="182" spans="1:20" x14ac:dyDescent="0.25">
      <c r="A182">
        <v>2022</v>
      </c>
      <c r="B182" t="s">
        <v>5247</v>
      </c>
      <c r="C182" t="s">
        <v>910</v>
      </c>
      <c r="D182" t="s">
        <v>910</v>
      </c>
      <c r="E182" t="s">
        <v>218</v>
      </c>
      <c r="F182">
        <v>30.87</v>
      </c>
      <c r="I182">
        <v>30.87</v>
      </c>
    </row>
    <row r="183" spans="1:20" x14ac:dyDescent="0.25">
      <c r="A183">
        <v>2022</v>
      </c>
      <c r="B183" t="s">
        <v>5248</v>
      </c>
      <c r="C183" t="s">
        <v>910</v>
      </c>
      <c r="D183" t="s">
        <v>39</v>
      </c>
      <c r="E183" t="s">
        <v>621</v>
      </c>
      <c r="F183">
        <v>62.51</v>
      </c>
      <c r="I183">
        <v>62.51</v>
      </c>
    </row>
    <row r="184" spans="1:20" x14ac:dyDescent="0.25">
      <c r="A184">
        <v>2022</v>
      </c>
      <c r="B184" t="s">
        <v>5249</v>
      </c>
      <c r="C184" t="s">
        <v>910</v>
      </c>
      <c r="D184" t="s">
        <v>910</v>
      </c>
      <c r="E184" t="s">
        <v>621</v>
      </c>
      <c r="F184">
        <v>107.2</v>
      </c>
      <c r="I184">
        <v>107.2</v>
      </c>
    </row>
    <row r="185" spans="1:20" x14ac:dyDescent="0.25">
      <c r="A185">
        <v>2022</v>
      </c>
      <c r="B185" t="s">
        <v>5250</v>
      </c>
      <c r="C185" t="s">
        <v>910</v>
      </c>
      <c r="D185" t="s">
        <v>910</v>
      </c>
      <c r="E185" t="s">
        <v>997</v>
      </c>
      <c r="F185">
        <v>0</v>
      </c>
      <c r="I185">
        <v>0</v>
      </c>
    </row>
    <row r="186" spans="1:20" x14ac:dyDescent="0.25">
      <c r="A186">
        <v>2022</v>
      </c>
      <c r="B186" t="s">
        <v>5251</v>
      </c>
      <c r="C186" t="s">
        <v>39</v>
      </c>
      <c r="D186" t="s">
        <v>39</v>
      </c>
      <c r="E186" t="s">
        <v>40</v>
      </c>
      <c r="F186">
        <v>0</v>
      </c>
      <c r="G186">
        <v>0</v>
      </c>
      <c r="H186">
        <v>0</v>
      </c>
      <c r="I186">
        <v>0</v>
      </c>
      <c r="L186" t="s">
        <v>41</v>
      </c>
      <c r="M186">
        <v>0</v>
      </c>
      <c r="N186">
        <v>0</v>
      </c>
      <c r="R186">
        <v>0</v>
      </c>
    </row>
    <row r="187" spans="1:20" x14ac:dyDescent="0.25">
      <c r="A187">
        <v>2022</v>
      </c>
      <c r="B187" t="s">
        <v>5168</v>
      </c>
      <c r="C187" t="s">
        <v>39</v>
      </c>
      <c r="D187" t="s">
        <v>39</v>
      </c>
      <c r="E187" t="s">
        <v>621</v>
      </c>
      <c r="F187">
        <v>0</v>
      </c>
      <c r="G187">
        <v>975.66</v>
      </c>
      <c r="H187">
        <v>975.66</v>
      </c>
      <c r="I187">
        <v>975.66</v>
      </c>
      <c r="L187" t="s">
        <v>292</v>
      </c>
      <c r="M187">
        <v>975.66</v>
      </c>
      <c r="N187">
        <v>0</v>
      </c>
      <c r="R187">
        <v>0</v>
      </c>
    </row>
    <row r="188" spans="1:20" x14ac:dyDescent="0.25">
      <c r="A188">
        <v>2022</v>
      </c>
      <c r="B188" t="s">
        <v>5252</v>
      </c>
      <c r="C188" t="s">
        <v>2651</v>
      </c>
      <c r="D188" t="s">
        <v>2651</v>
      </c>
      <c r="E188" t="s">
        <v>40</v>
      </c>
      <c r="F188">
        <v>3.74</v>
      </c>
      <c r="I188">
        <v>3.74</v>
      </c>
    </row>
    <row r="189" spans="1:20" x14ac:dyDescent="0.25">
      <c r="A189">
        <v>2022</v>
      </c>
      <c r="B189" t="s">
        <v>5253</v>
      </c>
      <c r="C189" t="s">
        <v>2651</v>
      </c>
      <c r="D189" t="s">
        <v>2651</v>
      </c>
      <c r="E189" t="s">
        <v>5253</v>
      </c>
      <c r="F189">
        <v>1968.6</v>
      </c>
      <c r="I189">
        <v>1968.6</v>
      </c>
      <c r="S189">
        <v>215.1</v>
      </c>
      <c r="T189">
        <v>9.15</v>
      </c>
    </row>
    <row r="190" spans="1:20" x14ac:dyDescent="0.25">
      <c r="A190">
        <v>2022</v>
      </c>
      <c r="B190" t="s">
        <v>5254</v>
      </c>
      <c r="C190" t="s">
        <v>2651</v>
      </c>
      <c r="D190" t="s">
        <v>2651</v>
      </c>
      <c r="E190" t="s">
        <v>5254</v>
      </c>
      <c r="F190">
        <v>1800</v>
      </c>
      <c r="I190">
        <v>1800</v>
      </c>
      <c r="S190">
        <v>900</v>
      </c>
      <c r="T190">
        <v>2</v>
      </c>
    </row>
    <row r="191" spans="1:20" x14ac:dyDescent="0.25">
      <c r="A191">
        <v>2022</v>
      </c>
      <c r="B191" t="s">
        <v>5255</v>
      </c>
      <c r="C191" t="s">
        <v>2651</v>
      </c>
      <c r="D191" t="s">
        <v>2651</v>
      </c>
      <c r="E191" t="s">
        <v>196</v>
      </c>
      <c r="F191">
        <v>171.23</v>
      </c>
      <c r="I191">
        <v>171.23</v>
      </c>
    </row>
    <row r="192" spans="1:20" x14ac:dyDescent="0.25">
      <c r="A192">
        <v>2022</v>
      </c>
      <c r="B192" t="s">
        <v>5256</v>
      </c>
      <c r="C192" t="s">
        <v>2651</v>
      </c>
      <c r="D192" t="s">
        <v>2651</v>
      </c>
      <c r="E192" t="s">
        <v>216</v>
      </c>
      <c r="F192">
        <v>1938.88</v>
      </c>
      <c r="I192">
        <v>1938.88</v>
      </c>
    </row>
    <row r="193" spans="1:20" x14ac:dyDescent="0.25">
      <c r="A193">
        <v>2022</v>
      </c>
      <c r="B193" t="s">
        <v>5257</v>
      </c>
      <c r="C193" t="s">
        <v>2651</v>
      </c>
      <c r="D193" t="s">
        <v>2651</v>
      </c>
      <c r="E193" t="s">
        <v>5257</v>
      </c>
      <c r="F193">
        <v>456.69</v>
      </c>
      <c r="I193">
        <v>456.69</v>
      </c>
    </row>
    <row r="194" spans="1:20" x14ac:dyDescent="0.25">
      <c r="A194">
        <v>2022</v>
      </c>
      <c r="B194" t="s">
        <v>5258</v>
      </c>
      <c r="C194" t="s">
        <v>2651</v>
      </c>
      <c r="D194" t="s">
        <v>2651</v>
      </c>
      <c r="E194" t="s">
        <v>5258</v>
      </c>
      <c r="F194">
        <v>2726.5</v>
      </c>
      <c r="I194">
        <v>2726.5</v>
      </c>
      <c r="S194">
        <v>73.63</v>
      </c>
      <c r="T194">
        <v>37.03</v>
      </c>
    </row>
    <row r="195" spans="1:20" x14ac:dyDescent="0.25">
      <c r="A195">
        <v>2022</v>
      </c>
      <c r="B195" t="s">
        <v>5259</v>
      </c>
      <c r="C195" t="s">
        <v>2651</v>
      </c>
      <c r="D195" t="s">
        <v>2651</v>
      </c>
      <c r="E195" t="s">
        <v>218</v>
      </c>
      <c r="F195">
        <v>57.75</v>
      </c>
      <c r="I195">
        <v>57.75</v>
      </c>
    </row>
    <row r="196" spans="1:20" x14ac:dyDescent="0.25">
      <c r="A196">
        <v>2022</v>
      </c>
      <c r="B196" t="s">
        <v>5260</v>
      </c>
      <c r="C196" t="s">
        <v>2651</v>
      </c>
      <c r="D196" t="s">
        <v>2651</v>
      </c>
      <c r="E196" t="s">
        <v>621</v>
      </c>
      <c r="F196">
        <v>1424.42</v>
      </c>
      <c r="I196">
        <v>1424.42</v>
      </c>
    </row>
    <row r="197" spans="1:20" x14ac:dyDescent="0.25">
      <c r="A197">
        <v>2022</v>
      </c>
      <c r="B197" t="s">
        <v>5261</v>
      </c>
      <c r="C197" t="s">
        <v>2651</v>
      </c>
      <c r="D197" t="s">
        <v>39</v>
      </c>
      <c r="E197" t="s">
        <v>997</v>
      </c>
      <c r="F197">
        <v>3.95</v>
      </c>
      <c r="I197">
        <v>3.95</v>
      </c>
    </row>
    <row r="198" spans="1:20" x14ac:dyDescent="0.25">
      <c r="A198">
        <v>2022</v>
      </c>
      <c r="B198" t="s">
        <v>5262</v>
      </c>
      <c r="C198" t="s">
        <v>2651</v>
      </c>
      <c r="D198" t="s">
        <v>2651</v>
      </c>
      <c r="E198" t="s">
        <v>997</v>
      </c>
      <c r="F198">
        <v>355.06</v>
      </c>
      <c r="I198">
        <v>355.06</v>
      </c>
    </row>
    <row r="199" spans="1:20" x14ac:dyDescent="0.25">
      <c r="A199">
        <v>2022</v>
      </c>
      <c r="B199" t="s">
        <v>5263</v>
      </c>
      <c r="C199" t="s">
        <v>39</v>
      </c>
      <c r="D199" t="s">
        <v>39</v>
      </c>
      <c r="E199" t="s">
        <v>621</v>
      </c>
      <c r="F199">
        <v>0</v>
      </c>
      <c r="G199">
        <v>0</v>
      </c>
      <c r="H199">
        <v>0</v>
      </c>
      <c r="I199">
        <v>0</v>
      </c>
      <c r="L199" t="s">
        <v>987</v>
      </c>
      <c r="M199">
        <v>0</v>
      </c>
      <c r="N199">
        <v>0</v>
      </c>
      <c r="R199">
        <v>0</v>
      </c>
    </row>
    <row r="200" spans="1:20" x14ac:dyDescent="0.25">
      <c r="A200">
        <v>2022</v>
      </c>
      <c r="B200" t="s">
        <v>5264</v>
      </c>
      <c r="C200" t="s">
        <v>1084</v>
      </c>
      <c r="D200" t="s">
        <v>39</v>
      </c>
      <c r="E200" t="s">
        <v>40</v>
      </c>
      <c r="F200">
        <v>9.98</v>
      </c>
      <c r="I200">
        <v>9.98</v>
      </c>
    </row>
    <row r="201" spans="1:20" x14ac:dyDescent="0.25">
      <c r="A201">
        <v>2022</v>
      </c>
      <c r="B201" t="s">
        <v>5265</v>
      </c>
      <c r="C201" t="s">
        <v>1084</v>
      </c>
      <c r="D201" t="s">
        <v>1084</v>
      </c>
      <c r="E201" t="s">
        <v>40</v>
      </c>
      <c r="F201">
        <v>644.71</v>
      </c>
      <c r="I201">
        <v>644.71</v>
      </c>
    </row>
    <row r="202" spans="1:20" x14ac:dyDescent="0.25">
      <c r="A202">
        <v>2022</v>
      </c>
      <c r="B202" t="s">
        <v>5266</v>
      </c>
      <c r="C202" t="s">
        <v>1084</v>
      </c>
      <c r="D202" t="s">
        <v>1084</v>
      </c>
      <c r="E202" t="s">
        <v>5266</v>
      </c>
      <c r="F202">
        <v>11133.31</v>
      </c>
      <c r="I202">
        <v>11133.31</v>
      </c>
      <c r="S202">
        <v>337</v>
      </c>
      <c r="T202">
        <v>33.04</v>
      </c>
    </row>
    <row r="203" spans="1:20" x14ac:dyDescent="0.25">
      <c r="A203">
        <v>2022</v>
      </c>
      <c r="B203" t="s">
        <v>5267</v>
      </c>
      <c r="C203" t="s">
        <v>1084</v>
      </c>
      <c r="D203" t="s">
        <v>1084</v>
      </c>
      <c r="E203" t="s">
        <v>5267</v>
      </c>
      <c r="F203">
        <v>8895.7999999999993</v>
      </c>
      <c r="I203">
        <v>8895.7999999999993</v>
      </c>
      <c r="S203">
        <v>305</v>
      </c>
      <c r="T203">
        <v>29.17</v>
      </c>
    </row>
    <row r="204" spans="1:20" x14ac:dyDescent="0.25">
      <c r="A204">
        <v>2022</v>
      </c>
      <c r="B204" t="s">
        <v>5268</v>
      </c>
      <c r="C204" t="s">
        <v>39</v>
      </c>
      <c r="D204" t="s">
        <v>39</v>
      </c>
      <c r="E204" t="s">
        <v>997</v>
      </c>
      <c r="F204">
        <v>0</v>
      </c>
      <c r="G204">
        <v>0</v>
      </c>
      <c r="H204">
        <v>0</v>
      </c>
      <c r="I204">
        <v>0</v>
      </c>
      <c r="L204" t="s">
        <v>51</v>
      </c>
      <c r="M204">
        <v>0</v>
      </c>
      <c r="N204">
        <v>0</v>
      </c>
      <c r="R204">
        <v>0</v>
      </c>
    </row>
    <row r="205" spans="1:20" x14ac:dyDescent="0.25">
      <c r="A205">
        <v>2022</v>
      </c>
      <c r="B205" t="s">
        <v>5269</v>
      </c>
      <c r="C205" t="s">
        <v>1084</v>
      </c>
      <c r="D205" t="s">
        <v>39</v>
      </c>
      <c r="E205" t="s">
        <v>196</v>
      </c>
      <c r="F205">
        <v>6.46</v>
      </c>
      <c r="I205">
        <v>6.46</v>
      </c>
    </row>
    <row r="206" spans="1:20" x14ac:dyDescent="0.25">
      <c r="A206">
        <v>2022</v>
      </c>
      <c r="B206" t="s">
        <v>5270</v>
      </c>
      <c r="C206" t="s">
        <v>1084</v>
      </c>
      <c r="D206" t="s">
        <v>1084</v>
      </c>
      <c r="E206" t="s">
        <v>196</v>
      </c>
      <c r="F206">
        <v>133.63</v>
      </c>
      <c r="I206">
        <v>133.63</v>
      </c>
    </row>
    <row r="207" spans="1:20" x14ac:dyDescent="0.25">
      <c r="A207">
        <v>2022</v>
      </c>
      <c r="B207" t="s">
        <v>5271</v>
      </c>
      <c r="C207" t="s">
        <v>1084</v>
      </c>
      <c r="D207" t="s">
        <v>1084</v>
      </c>
      <c r="E207" t="s">
        <v>216</v>
      </c>
      <c r="F207">
        <v>34379.199999999997</v>
      </c>
      <c r="I207">
        <v>34379.199999999997</v>
      </c>
    </row>
    <row r="208" spans="1:20" x14ac:dyDescent="0.25">
      <c r="A208">
        <v>2022</v>
      </c>
      <c r="B208" t="s">
        <v>5272</v>
      </c>
      <c r="C208" t="s">
        <v>1084</v>
      </c>
      <c r="D208" t="s">
        <v>1084</v>
      </c>
      <c r="E208" t="s">
        <v>5272</v>
      </c>
      <c r="F208">
        <v>1170</v>
      </c>
      <c r="I208">
        <v>1170</v>
      </c>
    </row>
    <row r="209" spans="1:20" x14ac:dyDescent="0.25">
      <c r="A209">
        <v>2022</v>
      </c>
      <c r="B209" t="s">
        <v>5273</v>
      </c>
      <c r="C209" t="s">
        <v>1084</v>
      </c>
      <c r="D209" t="s">
        <v>1084</v>
      </c>
      <c r="E209" t="s">
        <v>5273</v>
      </c>
      <c r="F209">
        <v>3657.37</v>
      </c>
      <c r="I209">
        <v>3657.37</v>
      </c>
      <c r="S209">
        <v>28</v>
      </c>
      <c r="T209">
        <v>130.62</v>
      </c>
    </row>
    <row r="210" spans="1:20" x14ac:dyDescent="0.25">
      <c r="A210">
        <v>2022</v>
      </c>
      <c r="B210" t="s">
        <v>5274</v>
      </c>
      <c r="C210" t="s">
        <v>1084</v>
      </c>
      <c r="D210" t="s">
        <v>39</v>
      </c>
      <c r="E210" t="s">
        <v>218</v>
      </c>
      <c r="F210">
        <v>2.73</v>
      </c>
      <c r="I210">
        <v>2.73</v>
      </c>
    </row>
    <row r="211" spans="1:20" x14ac:dyDescent="0.25">
      <c r="A211">
        <v>2022</v>
      </c>
      <c r="B211" t="s">
        <v>5275</v>
      </c>
      <c r="C211" t="s">
        <v>1084</v>
      </c>
      <c r="D211" t="s">
        <v>1084</v>
      </c>
      <c r="E211" t="s">
        <v>218</v>
      </c>
      <c r="F211">
        <v>2.73</v>
      </c>
      <c r="I211">
        <v>2.73</v>
      </c>
    </row>
    <row r="212" spans="1:20" x14ac:dyDescent="0.25">
      <c r="A212">
        <v>2022</v>
      </c>
      <c r="B212" t="s">
        <v>5276</v>
      </c>
      <c r="C212" t="s">
        <v>1084</v>
      </c>
      <c r="D212" t="s">
        <v>1084</v>
      </c>
      <c r="E212" t="s">
        <v>621</v>
      </c>
      <c r="F212">
        <v>565.76</v>
      </c>
      <c r="I212">
        <v>565.76</v>
      </c>
    </row>
    <row r="213" spans="1:20" x14ac:dyDescent="0.25">
      <c r="A213">
        <v>2022</v>
      </c>
      <c r="B213" t="s">
        <v>5277</v>
      </c>
      <c r="C213" t="s">
        <v>1084</v>
      </c>
      <c r="D213" t="s">
        <v>39</v>
      </c>
      <c r="E213" t="s">
        <v>997</v>
      </c>
      <c r="F213">
        <v>1345.76</v>
      </c>
      <c r="I213">
        <v>1345.76</v>
      </c>
    </row>
    <row r="214" spans="1:20" x14ac:dyDescent="0.25">
      <c r="A214">
        <v>2022</v>
      </c>
      <c r="B214" t="s">
        <v>5278</v>
      </c>
      <c r="C214" t="s">
        <v>1084</v>
      </c>
      <c r="D214" t="s">
        <v>1084</v>
      </c>
      <c r="E214" t="s">
        <v>997</v>
      </c>
      <c r="F214">
        <v>9705.2800000000007</v>
      </c>
      <c r="I214">
        <v>9705.2800000000007</v>
      </c>
    </row>
    <row r="215" spans="1:20" x14ac:dyDescent="0.25">
      <c r="A215">
        <v>2022</v>
      </c>
      <c r="B215" t="s">
        <v>5174</v>
      </c>
      <c r="C215" t="s">
        <v>39</v>
      </c>
      <c r="D215" t="s">
        <v>39</v>
      </c>
      <c r="E215" t="s">
        <v>196</v>
      </c>
      <c r="F215">
        <v>0</v>
      </c>
      <c r="G215">
        <v>0</v>
      </c>
      <c r="H215">
        <v>0</v>
      </c>
      <c r="I215">
        <v>0</v>
      </c>
      <c r="L215" t="s">
        <v>51</v>
      </c>
      <c r="M215">
        <v>0</v>
      </c>
      <c r="N215">
        <v>0</v>
      </c>
      <c r="R215">
        <v>0</v>
      </c>
    </row>
    <row r="216" spans="1:20" x14ac:dyDescent="0.25">
      <c r="A216">
        <v>2022</v>
      </c>
      <c r="B216" t="s">
        <v>5279</v>
      </c>
      <c r="C216" t="s">
        <v>39</v>
      </c>
      <c r="D216" t="s">
        <v>39</v>
      </c>
      <c r="E216" t="s">
        <v>621</v>
      </c>
      <c r="F216">
        <v>0</v>
      </c>
      <c r="G216">
        <v>0</v>
      </c>
      <c r="H216">
        <v>0</v>
      </c>
      <c r="I216">
        <v>0</v>
      </c>
      <c r="L216" t="s">
        <v>51</v>
      </c>
      <c r="M216">
        <v>0</v>
      </c>
      <c r="N216">
        <v>0</v>
      </c>
      <c r="R216">
        <v>0</v>
      </c>
    </row>
    <row r="217" spans="1:20" x14ac:dyDescent="0.25">
      <c r="A217">
        <v>2022</v>
      </c>
      <c r="B217" t="s">
        <v>5169</v>
      </c>
      <c r="C217" t="s">
        <v>39</v>
      </c>
      <c r="D217" t="s">
        <v>39</v>
      </c>
      <c r="E217" t="s">
        <v>621</v>
      </c>
      <c r="F217">
        <v>0</v>
      </c>
      <c r="G217">
        <v>848.88</v>
      </c>
      <c r="H217">
        <v>848.88</v>
      </c>
      <c r="I217">
        <v>848.88</v>
      </c>
      <c r="L217" t="s">
        <v>851</v>
      </c>
      <c r="M217">
        <v>848.88</v>
      </c>
      <c r="N217">
        <v>0</v>
      </c>
      <c r="R217">
        <v>0</v>
      </c>
    </row>
    <row r="218" spans="1:20" x14ac:dyDescent="0.25">
      <c r="A218">
        <v>2022</v>
      </c>
      <c r="B218" t="s">
        <v>5165</v>
      </c>
      <c r="C218" t="s">
        <v>39</v>
      </c>
      <c r="D218" t="s">
        <v>39</v>
      </c>
      <c r="E218" t="s">
        <v>997</v>
      </c>
      <c r="F218">
        <v>0</v>
      </c>
      <c r="G218">
        <v>0</v>
      </c>
      <c r="H218">
        <v>42</v>
      </c>
      <c r="I218">
        <v>42</v>
      </c>
      <c r="L218" t="s">
        <v>851</v>
      </c>
      <c r="M218">
        <v>42</v>
      </c>
      <c r="N218">
        <v>0</v>
      </c>
      <c r="R218">
        <v>0</v>
      </c>
    </row>
    <row r="219" spans="1:20" x14ac:dyDescent="0.25">
      <c r="A219">
        <v>2022</v>
      </c>
      <c r="B219" t="s">
        <v>5280</v>
      </c>
      <c r="C219" t="s">
        <v>2278</v>
      </c>
      <c r="D219" t="s">
        <v>2278</v>
      </c>
      <c r="E219" t="s">
        <v>40</v>
      </c>
      <c r="F219">
        <v>37.4</v>
      </c>
      <c r="I219">
        <v>37.4</v>
      </c>
    </row>
    <row r="220" spans="1:20" x14ac:dyDescent="0.25">
      <c r="A220">
        <v>2022</v>
      </c>
      <c r="B220" t="s">
        <v>5281</v>
      </c>
      <c r="C220" t="s">
        <v>2278</v>
      </c>
      <c r="D220" t="s">
        <v>2278</v>
      </c>
      <c r="E220" t="s">
        <v>5281</v>
      </c>
      <c r="F220">
        <v>20571.45</v>
      </c>
      <c r="I220">
        <v>20571.45</v>
      </c>
      <c r="S220">
        <v>372</v>
      </c>
      <c r="T220">
        <v>55.3</v>
      </c>
    </row>
    <row r="221" spans="1:20" x14ac:dyDescent="0.25">
      <c r="A221">
        <v>2022</v>
      </c>
      <c r="B221" t="s">
        <v>5282</v>
      </c>
      <c r="C221" t="s">
        <v>2278</v>
      </c>
      <c r="D221" t="s">
        <v>2278</v>
      </c>
      <c r="E221" t="s">
        <v>5282</v>
      </c>
      <c r="F221">
        <v>8096.5</v>
      </c>
      <c r="I221">
        <v>8096.5</v>
      </c>
      <c r="S221">
        <v>414</v>
      </c>
      <c r="T221">
        <v>19.559999999999999</v>
      </c>
    </row>
    <row r="222" spans="1:20" x14ac:dyDescent="0.25">
      <c r="A222">
        <v>2022</v>
      </c>
      <c r="B222" t="s">
        <v>5283</v>
      </c>
      <c r="C222" t="s">
        <v>39</v>
      </c>
      <c r="D222" t="s">
        <v>39</v>
      </c>
      <c r="E222" t="s">
        <v>997</v>
      </c>
      <c r="F222">
        <v>0</v>
      </c>
      <c r="G222">
        <v>0</v>
      </c>
      <c r="H222">
        <v>0</v>
      </c>
      <c r="I222">
        <v>0</v>
      </c>
      <c r="L222" t="s">
        <v>851</v>
      </c>
      <c r="M222">
        <v>0</v>
      </c>
      <c r="N222">
        <v>0</v>
      </c>
      <c r="R222">
        <v>0</v>
      </c>
    </row>
    <row r="223" spans="1:20" x14ac:dyDescent="0.25">
      <c r="A223">
        <v>2022</v>
      </c>
      <c r="B223" t="s">
        <v>5284</v>
      </c>
      <c r="C223" t="s">
        <v>2278</v>
      </c>
      <c r="D223" t="s">
        <v>2278</v>
      </c>
      <c r="E223" t="s">
        <v>196</v>
      </c>
      <c r="F223">
        <v>406.91</v>
      </c>
      <c r="I223">
        <v>406.91</v>
      </c>
    </row>
    <row r="224" spans="1:20" x14ac:dyDescent="0.25">
      <c r="A224">
        <v>2022</v>
      </c>
      <c r="B224" t="s">
        <v>5285</v>
      </c>
      <c r="C224" t="s">
        <v>2278</v>
      </c>
      <c r="D224" t="s">
        <v>2278</v>
      </c>
      <c r="E224" t="s">
        <v>216</v>
      </c>
      <c r="F224">
        <v>3990.67</v>
      </c>
      <c r="I224">
        <v>3990.67</v>
      </c>
    </row>
    <row r="225" spans="1:20" x14ac:dyDescent="0.25">
      <c r="A225">
        <v>2022</v>
      </c>
      <c r="B225" t="s">
        <v>5286</v>
      </c>
      <c r="C225" t="s">
        <v>2278</v>
      </c>
      <c r="D225" t="s">
        <v>2278</v>
      </c>
      <c r="E225" t="s">
        <v>5286</v>
      </c>
      <c r="F225">
        <v>2858.26</v>
      </c>
      <c r="I225">
        <v>2858.26</v>
      </c>
    </row>
    <row r="226" spans="1:20" x14ac:dyDescent="0.25">
      <c r="A226">
        <v>2022</v>
      </c>
      <c r="B226" t="s">
        <v>5287</v>
      </c>
      <c r="C226" t="s">
        <v>2278</v>
      </c>
      <c r="D226" t="s">
        <v>2278</v>
      </c>
      <c r="E226" t="s">
        <v>5287</v>
      </c>
      <c r="F226">
        <v>9197.16</v>
      </c>
      <c r="I226">
        <v>9197.16</v>
      </c>
      <c r="S226">
        <v>71</v>
      </c>
      <c r="T226">
        <v>129.54</v>
      </c>
    </row>
    <row r="227" spans="1:20" x14ac:dyDescent="0.25">
      <c r="A227">
        <v>2022</v>
      </c>
      <c r="B227" t="s">
        <v>5288</v>
      </c>
      <c r="C227" t="s">
        <v>2278</v>
      </c>
      <c r="D227" t="s">
        <v>2278</v>
      </c>
      <c r="E227" t="s">
        <v>218</v>
      </c>
      <c r="F227">
        <v>0</v>
      </c>
      <c r="I227">
        <v>0</v>
      </c>
    </row>
    <row r="228" spans="1:20" x14ac:dyDescent="0.25">
      <c r="A228">
        <v>2022</v>
      </c>
      <c r="B228" t="s">
        <v>5289</v>
      </c>
      <c r="C228" t="s">
        <v>2278</v>
      </c>
      <c r="D228" t="s">
        <v>39</v>
      </c>
      <c r="E228" t="s">
        <v>621</v>
      </c>
      <c r="F228">
        <v>127.03</v>
      </c>
      <c r="I228">
        <v>127.03</v>
      </c>
    </row>
    <row r="229" spans="1:20" x14ac:dyDescent="0.25">
      <c r="A229">
        <v>2022</v>
      </c>
      <c r="B229" t="s">
        <v>5290</v>
      </c>
      <c r="C229" t="s">
        <v>2278</v>
      </c>
      <c r="D229" t="s">
        <v>2278</v>
      </c>
      <c r="E229" t="s">
        <v>621</v>
      </c>
      <c r="F229">
        <v>1971.31</v>
      </c>
      <c r="I229">
        <v>1971.31</v>
      </c>
    </row>
    <row r="230" spans="1:20" x14ac:dyDescent="0.25">
      <c r="A230">
        <v>2022</v>
      </c>
      <c r="B230" t="s">
        <v>5291</v>
      </c>
      <c r="C230" t="s">
        <v>2278</v>
      </c>
      <c r="D230" t="s">
        <v>39</v>
      </c>
      <c r="E230" t="s">
        <v>997</v>
      </c>
      <c r="F230">
        <v>571.54999999999995</v>
      </c>
      <c r="I230">
        <v>571.54999999999995</v>
      </c>
    </row>
    <row r="231" spans="1:20" x14ac:dyDescent="0.25">
      <c r="A231">
        <v>2022</v>
      </c>
      <c r="B231" t="s">
        <v>5292</v>
      </c>
      <c r="C231" t="s">
        <v>2278</v>
      </c>
      <c r="D231" t="s">
        <v>2278</v>
      </c>
      <c r="E231" t="s">
        <v>997</v>
      </c>
      <c r="F231">
        <v>2132.84</v>
      </c>
      <c r="I231">
        <v>2132.84</v>
      </c>
    </row>
    <row r="232" spans="1:20" x14ac:dyDescent="0.25">
      <c r="A232">
        <v>2022</v>
      </c>
      <c r="B232" t="s">
        <v>5293</v>
      </c>
      <c r="C232" t="s">
        <v>39</v>
      </c>
      <c r="D232" t="s">
        <v>39</v>
      </c>
      <c r="E232" t="s">
        <v>621</v>
      </c>
      <c r="F232">
        <v>0</v>
      </c>
      <c r="G232">
        <v>0</v>
      </c>
      <c r="H232">
        <v>0</v>
      </c>
      <c r="I232">
        <v>0</v>
      </c>
      <c r="L232" t="s">
        <v>62</v>
      </c>
      <c r="M232">
        <v>0</v>
      </c>
      <c r="N232">
        <v>0</v>
      </c>
      <c r="R232">
        <v>0</v>
      </c>
    </row>
    <row r="233" spans="1:20" x14ac:dyDescent="0.25">
      <c r="A233">
        <v>2022</v>
      </c>
      <c r="B233" t="s">
        <v>5166</v>
      </c>
      <c r="C233" t="s">
        <v>39</v>
      </c>
      <c r="D233" t="s">
        <v>39</v>
      </c>
      <c r="E233" t="s">
        <v>997</v>
      </c>
      <c r="F233">
        <v>0</v>
      </c>
      <c r="G233">
        <v>0</v>
      </c>
      <c r="H233">
        <v>642.91</v>
      </c>
      <c r="I233">
        <v>642.91</v>
      </c>
      <c r="L233" t="s">
        <v>62</v>
      </c>
      <c r="M233">
        <v>0</v>
      </c>
      <c r="N233">
        <v>642.91</v>
      </c>
      <c r="R233">
        <v>-20152.759999999998</v>
      </c>
    </row>
    <row r="234" spans="1:20" x14ac:dyDescent="0.25">
      <c r="A234">
        <v>2022</v>
      </c>
      <c r="B234" t="s">
        <v>5294</v>
      </c>
      <c r="C234" t="s">
        <v>39</v>
      </c>
      <c r="D234" t="s">
        <v>39</v>
      </c>
      <c r="E234" t="s">
        <v>621</v>
      </c>
      <c r="F234">
        <v>0</v>
      </c>
      <c r="G234">
        <v>0</v>
      </c>
      <c r="H234">
        <v>0</v>
      </c>
      <c r="I234">
        <v>0</v>
      </c>
      <c r="L234" t="s">
        <v>1488</v>
      </c>
      <c r="M234">
        <v>0</v>
      </c>
      <c r="N234">
        <v>0</v>
      </c>
      <c r="R234">
        <v>0</v>
      </c>
    </row>
    <row r="235" spans="1:20" x14ac:dyDescent="0.25">
      <c r="A235">
        <v>2022</v>
      </c>
      <c r="B235" t="s">
        <v>5295</v>
      </c>
      <c r="C235" t="s">
        <v>39</v>
      </c>
      <c r="D235" t="s">
        <v>39</v>
      </c>
      <c r="E235" t="s">
        <v>196</v>
      </c>
      <c r="F235">
        <v>0</v>
      </c>
      <c r="G235">
        <v>0</v>
      </c>
      <c r="H235">
        <v>0</v>
      </c>
      <c r="I235">
        <v>0</v>
      </c>
      <c r="L235" t="s">
        <v>987</v>
      </c>
      <c r="M235">
        <v>0</v>
      </c>
      <c r="N235">
        <v>0</v>
      </c>
      <c r="R235">
        <v>0</v>
      </c>
    </row>
    <row r="236" spans="1:20" x14ac:dyDescent="0.25">
      <c r="A236">
        <v>2022</v>
      </c>
      <c r="B236" t="s">
        <v>5170</v>
      </c>
      <c r="C236" t="s">
        <v>39</v>
      </c>
      <c r="D236" t="s">
        <v>39</v>
      </c>
      <c r="E236" t="s">
        <v>621</v>
      </c>
      <c r="F236">
        <v>0</v>
      </c>
      <c r="G236">
        <v>3000</v>
      </c>
      <c r="H236">
        <v>3000</v>
      </c>
      <c r="I236">
        <v>3000</v>
      </c>
      <c r="L236" t="s">
        <v>987</v>
      </c>
      <c r="M236">
        <v>800</v>
      </c>
      <c r="N236">
        <v>2200</v>
      </c>
      <c r="R236">
        <v>0</v>
      </c>
    </row>
    <row r="237" spans="1:20" x14ac:dyDescent="0.25">
      <c r="A237">
        <v>2022</v>
      </c>
      <c r="B237" t="s">
        <v>5296</v>
      </c>
      <c r="C237" t="s">
        <v>39</v>
      </c>
      <c r="D237" t="s">
        <v>39</v>
      </c>
      <c r="E237" t="s">
        <v>997</v>
      </c>
      <c r="F237">
        <v>0</v>
      </c>
      <c r="G237">
        <v>0</v>
      </c>
      <c r="H237">
        <v>0</v>
      </c>
      <c r="I237">
        <v>0</v>
      </c>
      <c r="L237" t="s">
        <v>987</v>
      </c>
      <c r="M237">
        <v>0</v>
      </c>
      <c r="N237">
        <v>0</v>
      </c>
      <c r="R237">
        <v>0</v>
      </c>
    </row>
    <row r="238" spans="1:20" x14ac:dyDescent="0.25">
      <c r="A238">
        <v>2022</v>
      </c>
      <c r="B238" t="s">
        <v>5171</v>
      </c>
      <c r="C238" t="s">
        <v>39</v>
      </c>
      <c r="D238" t="s">
        <v>39</v>
      </c>
      <c r="E238" t="s">
        <v>621</v>
      </c>
      <c r="F238">
        <v>0</v>
      </c>
      <c r="G238">
        <v>1018</v>
      </c>
      <c r="H238">
        <v>1018</v>
      </c>
      <c r="I238">
        <v>1018</v>
      </c>
      <c r="L238" t="s">
        <v>95</v>
      </c>
      <c r="M238">
        <v>1018</v>
      </c>
      <c r="N238">
        <v>0</v>
      </c>
      <c r="R238">
        <v>-6601.02</v>
      </c>
    </row>
    <row r="239" spans="1:20" x14ac:dyDescent="0.25">
      <c r="A239">
        <v>2022</v>
      </c>
      <c r="B239" t="s">
        <v>5167</v>
      </c>
      <c r="C239" t="s">
        <v>39</v>
      </c>
      <c r="D239" t="s">
        <v>39</v>
      </c>
      <c r="E239" t="s">
        <v>997</v>
      </c>
      <c r="F239">
        <v>0</v>
      </c>
      <c r="G239">
        <v>0</v>
      </c>
      <c r="H239">
        <v>156.99</v>
      </c>
      <c r="I239">
        <v>156.99</v>
      </c>
      <c r="L239" t="s">
        <v>95</v>
      </c>
      <c r="M239">
        <v>156.99</v>
      </c>
      <c r="N239">
        <v>0</v>
      </c>
      <c r="R239">
        <v>0</v>
      </c>
    </row>
    <row r="240" spans="1:20" x14ac:dyDescent="0.25">
      <c r="A240">
        <v>2022</v>
      </c>
      <c r="B240" t="s">
        <v>5297</v>
      </c>
      <c r="C240" t="s">
        <v>39</v>
      </c>
      <c r="D240" t="s">
        <v>39</v>
      </c>
      <c r="E240" t="s">
        <v>621</v>
      </c>
      <c r="F240">
        <v>0</v>
      </c>
      <c r="G240">
        <v>0</v>
      </c>
      <c r="H240">
        <v>0</v>
      </c>
      <c r="I240">
        <v>0</v>
      </c>
      <c r="L240" t="s">
        <v>84</v>
      </c>
      <c r="M240">
        <v>0</v>
      </c>
      <c r="N240">
        <v>0</v>
      </c>
      <c r="R240">
        <v>0</v>
      </c>
    </row>
    <row r="241" spans="1:20" x14ac:dyDescent="0.25">
      <c r="A241">
        <v>2022</v>
      </c>
      <c r="B241" t="s">
        <v>5298</v>
      </c>
      <c r="C241" t="s">
        <v>39</v>
      </c>
      <c r="D241" t="s">
        <v>39</v>
      </c>
      <c r="E241" t="s">
        <v>5299</v>
      </c>
      <c r="O241">
        <v>0</v>
      </c>
      <c r="P241">
        <v>0</v>
      </c>
    </row>
    <row r="242" spans="1:20" x14ac:dyDescent="0.25">
      <c r="A242">
        <v>2022</v>
      </c>
      <c r="B242" t="s">
        <v>5300</v>
      </c>
      <c r="C242" t="s">
        <v>39</v>
      </c>
      <c r="D242" t="s">
        <v>39</v>
      </c>
      <c r="E242" t="s">
        <v>5300</v>
      </c>
      <c r="Q242">
        <v>0</v>
      </c>
    </row>
    <row r="243" spans="1:20" x14ac:dyDescent="0.25">
      <c r="A243">
        <v>2026</v>
      </c>
      <c r="B243" t="s">
        <v>5199</v>
      </c>
      <c r="C243" t="s">
        <v>2596</v>
      </c>
      <c r="D243" t="s">
        <v>2596</v>
      </c>
      <c r="E243" t="s">
        <v>40</v>
      </c>
      <c r="F243">
        <v>7.72</v>
      </c>
      <c r="I243">
        <v>7.72</v>
      </c>
    </row>
    <row r="244" spans="1:20" x14ac:dyDescent="0.25">
      <c r="A244">
        <v>2026</v>
      </c>
      <c r="B244" t="s">
        <v>5200</v>
      </c>
      <c r="C244" t="s">
        <v>2596</v>
      </c>
      <c r="D244" t="s">
        <v>2596</v>
      </c>
      <c r="E244" t="s">
        <v>5200</v>
      </c>
      <c r="F244">
        <v>1874.06</v>
      </c>
      <c r="I244">
        <v>1874.06</v>
      </c>
      <c r="S244">
        <v>234.26</v>
      </c>
      <c r="T244">
        <v>8</v>
      </c>
    </row>
    <row r="245" spans="1:20" x14ac:dyDescent="0.25">
      <c r="A245">
        <v>2026</v>
      </c>
      <c r="B245" t="s">
        <v>5201</v>
      </c>
      <c r="C245" t="s">
        <v>2596</v>
      </c>
      <c r="D245" t="s">
        <v>2596</v>
      </c>
      <c r="E245" t="s">
        <v>196</v>
      </c>
      <c r="F245">
        <v>0</v>
      </c>
      <c r="I245">
        <v>0</v>
      </c>
    </row>
    <row r="246" spans="1:20" x14ac:dyDescent="0.25">
      <c r="A246">
        <v>2026</v>
      </c>
      <c r="B246" t="s">
        <v>5202</v>
      </c>
      <c r="C246" t="s">
        <v>2596</v>
      </c>
      <c r="D246" t="s">
        <v>2596</v>
      </c>
      <c r="E246" t="s">
        <v>216</v>
      </c>
      <c r="F246">
        <v>2742.3</v>
      </c>
      <c r="I246">
        <v>2742.3</v>
      </c>
    </row>
    <row r="247" spans="1:20" x14ac:dyDescent="0.25">
      <c r="A247">
        <v>2026</v>
      </c>
      <c r="B247" t="s">
        <v>5203</v>
      </c>
      <c r="C247" t="s">
        <v>2596</v>
      </c>
      <c r="D247" t="s">
        <v>2596</v>
      </c>
      <c r="E247" t="s">
        <v>5203</v>
      </c>
      <c r="F247">
        <v>890.6</v>
      </c>
      <c r="I247">
        <v>890.6</v>
      </c>
      <c r="S247">
        <v>40.479999999999997</v>
      </c>
      <c r="T247">
        <v>22</v>
      </c>
    </row>
    <row r="248" spans="1:20" x14ac:dyDescent="0.25">
      <c r="A248">
        <v>2026</v>
      </c>
      <c r="B248" t="s">
        <v>5204</v>
      </c>
      <c r="C248" t="s">
        <v>2596</v>
      </c>
      <c r="D248" t="s">
        <v>39</v>
      </c>
      <c r="E248" t="s">
        <v>218</v>
      </c>
      <c r="F248">
        <v>2.81</v>
      </c>
      <c r="I248">
        <v>2.81</v>
      </c>
    </row>
    <row r="249" spans="1:20" x14ac:dyDescent="0.25">
      <c r="A249">
        <v>2026</v>
      </c>
      <c r="B249" t="s">
        <v>5205</v>
      </c>
      <c r="C249" t="s">
        <v>2596</v>
      </c>
      <c r="D249" t="s">
        <v>2596</v>
      </c>
      <c r="E249" t="s">
        <v>218</v>
      </c>
      <c r="F249">
        <v>18.39</v>
      </c>
      <c r="I249">
        <v>18.39</v>
      </c>
    </row>
    <row r="250" spans="1:20" x14ac:dyDescent="0.25">
      <c r="A250">
        <v>2026</v>
      </c>
      <c r="B250" t="s">
        <v>5206</v>
      </c>
      <c r="C250" t="s">
        <v>2596</v>
      </c>
      <c r="D250" t="s">
        <v>2596</v>
      </c>
      <c r="E250" t="s">
        <v>621</v>
      </c>
      <c r="F250">
        <v>649.77</v>
      </c>
      <c r="I250">
        <v>649.77</v>
      </c>
    </row>
    <row r="251" spans="1:20" x14ac:dyDescent="0.25">
      <c r="A251">
        <v>2026</v>
      </c>
      <c r="B251" t="s">
        <v>5207</v>
      </c>
      <c r="C251" t="s">
        <v>2596</v>
      </c>
      <c r="D251" t="s">
        <v>2596</v>
      </c>
      <c r="E251" t="s">
        <v>997</v>
      </c>
      <c r="F251">
        <v>0</v>
      </c>
      <c r="I251">
        <v>0</v>
      </c>
    </row>
    <row r="252" spans="1:20" x14ac:dyDescent="0.25">
      <c r="A252">
        <v>2026</v>
      </c>
      <c r="B252" t="s">
        <v>5208</v>
      </c>
      <c r="C252" t="s">
        <v>39</v>
      </c>
      <c r="D252" t="s">
        <v>39</v>
      </c>
      <c r="E252" t="s">
        <v>5208</v>
      </c>
      <c r="F252">
        <v>0</v>
      </c>
      <c r="G252">
        <v>0</v>
      </c>
      <c r="H252">
        <v>0</v>
      </c>
      <c r="I252">
        <v>0</v>
      </c>
      <c r="S252">
        <v>600</v>
      </c>
      <c r="T252">
        <v>0</v>
      </c>
    </row>
    <row r="253" spans="1:20" x14ac:dyDescent="0.25">
      <c r="A253">
        <v>2026</v>
      </c>
      <c r="B253" t="s">
        <v>5209</v>
      </c>
      <c r="C253" t="s">
        <v>39</v>
      </c>
      <c r="D253" t="s">
        <v>39</v>
      </c>
      <c r="E253" t="s">
        <v>5209</v>
      </c>
      <c r="F253">
        <v>0</v>
      </c>
      <c r="G253">
        <v>0</v>
      </c>
      <c r="H253">
        <v>0</v>
      </c>
      <c r="I253">
        <v>0</v>
      </c>
      <c r="S253">
        <v>100</v>
      </c>
      <c r="T253">
        <v>0</v>
      </c>
    </row>
    <row r="254" spans="1:20" x14ac:dyDescent="0.25">
      <c r="A254">
        <v>2026</v>
      </c>
      <c r="B254" t="s">
        <v>5210</v>
      </c>
      <c r="C254" t="s">
        <v>39</v>
      </c>
      <c r="D254" t="s">
        <v>39</v>
      </c>
      <c r="E254" t="s">
        <v>40</v>
      </c>
      <c r="F254">
        <v>715.07</v>
      </c>
      <c r="I254">
        <v>715.07</v>
      </c>
    </row>
    <row r="255" spans="1:20" x14ac:dyDescent="0.25">
      <c r="A255">
        <v>2026</v>
      </c>
      <c r="B255" t="s">
        <v>5211</v>
      </c>
      <c r="C255" t="s">
        <v>39</v>
      </c>
      <c r="D255" t="s">
        <v>2596</v>
      </c>
      <c r="E255" t="s">
        <v>40</v>
      </c>
      <c r="F255">
        <v>60.25</v>
      </c>
      <c r="I255">
        <v>60.25</v>
      </c>
    </row>
    <row r="256" spans="1:20" x14ac:dyDescent="0.25">
      <c r="A256">
        <v>2026</v>
      </c>
      <c r="B256" t="s">
        <v>3860</v>
      </c>
      <c r="C256" t="s">
        <v>39</v>
      </c>
      <c r="D256" t="s">
        <v>39</v>
      </c>
      <c r="E256" t="s">
        <v>3860</v>
      </c>
      <c r="F256">
        <v>13702.87</v>
      </c>
      <c r="I256">
        <v>13702.87</v>
      </c>
      <c r="S256">
        <v>483.71</v>
      </c>
      <c r="T256">
        <v>28.33</v>
      </c>
    </row>
    <row r="257" spans="1:20" x14ac:dyDescent="0.25">
      <c r="A257">
        <v>2026</v>
      </c>
      <c r="B257" t="s">
        <v>3523</v>
      </c>
      <c r="C257" t="s">
        <v>39</v>
      </c>
      <c r="D257" t="s">
        <v>39</v>
      </c>
      <c r="E257" t="s">
        <v>3523</v>
      </c>
      <c r="F257">
        <v>2974.32</v>
      </c>
      <c r="I257">
        <v>2974.32</v>
      </c>
      <c r="S257">
        <v>247.86</v>
      </c>
      <c r="T257">
        <v>12</v>
      </c>
    </row>
    <row r="258" spans="1:20" x14ac:dyDescent="0.25">
      <c r="A258">
        <v>2026</v>
      </c>
      <c r="B258" t="s">
        <v>3364</v>
      </c>
      <c r="C258" t="s">
        <v>39</v>
      </c>
      <c r="D258" t="s">
        <v>39</v>
      </c>
      <c r="E258" t="s">
        <v>3364</v>
      </c>
      <c r="F258">
        <v>1684.87</v>
      </c>
      <c r="I258">
        <v>1684.87</v>
      </c>
    </row>
    <row r="259" spans="1:20" x14ac:dyDescent="0.25">
      <c r="A259">
        <v>2026</v>
      </c>
      <c r="B259" t="s">
        <v>5175</v>
      </c>
      <c r="C259" t="s">
        <v>39</v>
      </c>
      <c r="D259" t="s">
        <v>39</v>
      </c>
      <c r="E259" t="s">
        <v>5212</v>
      </c>
      <c r="F259">
        <v>1832</v>
      </c>
      <c r="I259">
        <v>1832</v>
      </c>
    </row>
    <row r="260" spans="1:20" x14ac:dyDescent="0.25">
      <c r="A260">
        <v>2026</v>
      </c>
      <c r="B260" t="s">
        <v>5213</v>
      </c>
      <c r="C260" t="s">
        <v>39</v>
      </c>
      <c r="D260" t="s">
        <v>39</v>
      </c>
      <c r="E260" t="s">
        <v>196</v>
      </c>
      <c r="F260">
        <v>1062.42</v>
      </c>
      <c r="I260">
        <v>1062.42</v>
      </c>
    </row>
    <row r="261" spans="1:20" x14ac:dyDescent="0.25">
      <c r="A261">
        <v>2026</v>
      </c>
      <c r="B261" t="s">
        <v>5214</v>
      </c>
      <c r="C261" t="s">
        <v>39</v>
      </c>
      <c r="D261" t="s">
        <v>2596</v>
      </c>
      <c r="E261" t="s">
        <v>196</v>
      </c>
      <c r="F261">
        <v>254.89</v>
      </c>
      <c r="I261">
        <v>254.89</v>
      </c>
    </row>
    <row r="262" spans="1:20" x14ac:dyDescent="0.25">
      <c r="A262">
        <v>2026</v>
      </c>
      <c r="B262" t="s">
        <v>3391</v>
      </c>
      <c r="C262" t="s">
        <v>39</v>
      </c>
      <c r="D262" t="s">
        <v>39</v>
      </c>
      <c r="E262" t="s">
        <v>216</v>
      </c>
      <c r="F262">
        <v>7843.85</v>
      </c>
      <c r="I262">
        <v>7843.85</v>
      </c>
    </row>
    <row r="263" spans="1:20" x14ac:dyDescent="0.25">
      <c r="A263">
        <v>2026</v>
      </c>
      <c r="B263" t="s">
        <v>5215</v>
      </c>
      <c r="C263" t="s">
        <v>39</v>
      </c>
      <c r="D263" t="s">
        <v>39</v>
      </c>
      <c r="E263" t="s">
        <v>5216</v>
      </c>
      <c r="F263">
        <v>0</v>
      </c>
      <c r="G263">
        <v>0</v>
      </c>
      <c r="H263">
        <v>0</v>
      </c>
      <c r="I263">
        <v>0</v>
      </c>
      <c r="R263">
        <v>0</v>
      </c>
    </row>
    <row r="264" spans="1:20" x14ac:dyDescent="0.25">
      <c r="A264">
        <v>2026</v>
      </c>
      <c r="B264" t="s">
        <v>5172</v>
      </c>
      <c r="C264" t="s">
        <v>39</v>
      </c>
      <c r="D264" t="s">
        <v>39</v>
      </c>
      <c r="E264" t="s">
        <v>5173</v>
      </c>
      <c r="F264">
        <v>0</v>
      </c>
      <c r="G264">
        <v>187.11</v>
      </c>
      <c r="H264">
        <v>187.11</v>
      </c>
      <c r="I264">
        <v>187.11</v>
      </c>
      <c r="R264">
        <v>0</v>
      </c>
    </row>
    <row r="265" spans="1:20" x14ac:dyDescent="0.25">
      <c r="A265">
        <v>2026</v>
      </c>
      <c r="B265" t="s">
        <v>5217</v>
      </c>
      <c r="C265" t="s">
        <v>39</v>
      </c>
      <c r="D265" t="s">
        <v>39</v>
      </c>
      <c r="E265" t="s">
        <v>5212</v>
      </c>
      <c r="F265">
        <v>0</v>
      </c>
      <c r="G265">
        <v>0</v>
      </c>
      <c r="H265">
        <v>0</v>
      </c>
      <c r="I265">
        <v>0</v>
      </c>
      <c r="R265">
        <v>0</v>
      </c>
    </row>
    <row r="266" spans="1:20" x14ac:dyDescent="0.25">
      <c r="A266">
        <v>2026</v>
      </c>
      <c r="B266" t="s">
        <v>3775</v>
      </c>
      <c r="C266" t="s">
        <v>39</v>
      </c>
      <c r="D266" t="s">
        <v>39</v>
      </c>
      <c r="E266" t="s">
        <v>3775</v>
      </c>
      <c r="F266">
        <v>622.04999999999995</v>
      </c>
      <c r="I266">
        <v>622.04999999999995</v>
      </c>
    </row>
    <row r="267" spans="1:20" x14ac:dyDescent="0.25">
      <c r="A267">
        <v>2026</v>
      </c>
      <c r="B267" t="s">
        <v>3841</v>
      </c>
      <c r="C267" t="s">
        <v>39</v>
      </c>
      <c r="D267" t="s">
        <v>39</v>
      </c>
      <c r="E267" t="s">
        <v>3841</v>
      </c>
      <c r="F267">
        <v>5555.4</v>
      </c>
      <c r="I267">
        <v>5555.4</v>
      </c>
      <c r="S267">
        <v>62.26</v>
      </c>
      <c r="T267">
        <v>89.23</v>
      </c>
    </row>
    <row r="268" spans="1:20" x14ac:dyDescent="0.25">
      <c r="A268">
        <v>2026</v>
      </c>
      <c r="B268" t="s">
        <v>3357</v>
      </c>
      <c r="C268" t="s">
        <v>39</v>
      </c>
      <c r="D268" t="s">
        <v>39</v>
      </c>
      <c r="E268" t="s">
        <v>3357</v>
      </c>
      <c r="F268">
        <v>2729.23</v>
      </c>
      <c r="I268">
        <v>2729.23</v>
      </c>
      <c r="S268">
        <v>45.37</v>
      </c>
      <c r="T268">
        <v>60.16</v>
      </c>
    </row>
    <row r="269" spans="1:20" x14ac:dyDescent="0.25">
      <c r="A269">
        <v>2026</v>
      </c>
      <c r="B269" t="s">
        <v>3633</v>
      </c>
      <c r="C269" t="s">
        <v>39</v>
      </c>
      <c r="D269" t="s">
        <v>39</v>
      </c>
      <c r="E269" t="s">
        <v>3633</v>
      </c>
      <c r="F269">
        <v>262.8</v>
      </c>
      <c r="G269">
        <v>0</v>
      </c>
      <c r="H269">
        <v>0</v>
      </c>
      <c r="I269">
        <v>262.8</v>
      </c>
      <c r="S269">
        <v>5.36</v>
      </c>
      <c r="T269">
        <v>49</v>
      </c>
    </row>
    <row r="270" spans="1:20" x14ac:dyDescent="0.25">
      <c r="A270">
        <v>2026</v>
      </c>
      <c r="B270" t="s">
        <v>3372</v>
      </c>
      <c r="C270" t="s">
        <v>39</v>
      </c>
      <c r="D270" t="s">
        <v>39</v>
      </c>
      <c r="E270" t="s">
        <v>3372</v>
      </c>
      <c r="F270">
        <v>652</v>
      </c>
      <c r="I270">
        <v>652</v>
      </c>
      <c r="S270">
        <v>336.64</v>
      </c>
      <c r="T270">
        <v>1.94</v>
      </c>
    </row>
    <row r="271" spans="1:20" x14ac:dyDescent="0.25">
      <c r="A271">
        <v>2026</v>
      </c>
      <c r="B271" t="s">
        <v>5218</v>
      </c>
      <c r="C271" t="s">
        <v>39</v>
      </c>
      <c r="D271" t="s">
        <v>39</v>
      </c>
      <c r="E271" t="s">
        <v>5219</v>
      </c>
      <c r="F271">
        <v>1752.45</v>
      </c>
      <c r="I271">
        <v>1752.45</v>
      </c>
      <c r="S271">
        <v>1</v>
      </c>
      <c r="T271">
        <v>1752.45</v>
      </c>
    </row>
    <row r="272" spans="1:20" x14ac:dyDescent="0.25">
      <c r="A272">
        <v>2026</v>
      </c>
      <c r="B272" t="s">
        <v>5220</v>
      </c>
      <c r="C272" t="s">
        <v>39</v>
      </c>
      <c r="D272" t="s">
        <v>39</v>
      </c>
      <c r="E272" t="s">
        <v>5219</v>
      </c>
      <c r="F272">
        <v>0</v>
      </c>
      <c r="G272">
        <v>0</v>
      </c>
      <c r="H272">
        <v>0</v>
      </c>
      <c r="I272">
        <v>0</v>
      </c>
      <c r="R272">
        <v>0</v>
      </c>
      <c r="S272">
        <v>1</v>
      </c>
      <c r="T272">
        <v>0</v>
      </c>
    </row>
    <row r="273" spans="1:20" x14ac:dyDescent="0.25">
      <c r="A273">
        <v>2026</v>
      </c>
      <c r="B273" t="s">
        <v>5221</v>
      </c>
      <c r="C273" t="s">
        <v>39</v>
      </c>
      <c r="D273" t="s">
        <v>39</v>
      </c>
      <c r="E273" t="s">
        <v>5219</v>
      </c>
      <c r="F273">
        <v>0</v>
      </c>
      <c r="G273">
        <v>0</v>
      </c>
      <c r="H273">
        <v>0</v>
      </c>
      <c r="I273">
        <v>0</v>
      </c>
      <c r="R273">
        <v>0</v>
      </c>
      <c r="S273">
        <v>1</v>
      </c>
      <c r="T273">
        <v>0</v>
      </c>
    </row>
    <row r="274" spans="1:20" x14ac:dyDescent="0.25">
      <c r="A274">
        <v>2026</v>
      </c>
      <c r="B274" t="s">
        <v>5222</v>
      </c>
      <c r="C274" t="s">
        <v>39</v>
      </c>
      <c r="D274" t="s">
        <v>39</v>
      </c>
      <c r="E274" t="s">
        <v>5219</v>
      </c>
      <c r="F274">
        <v>0</v>
      </c>
      <c r="G274">
        <v>0</v>
      </c>
      <c r="H274">
        <v>0</v>
      </c>
      <c r="I274">
        <v>0</v>
      </c>
      <c r="R274">
        <v>0</v>
      </c>
      <c r="S274">
        <v>1</v>
      </c>
      <c r="T274">
        <v>0</v>
      </c>
    </row>
    <row r="275" spans="1:20" x14ac:dyDescent="0.25">
      <c r="A275">
        <v>2026</v>
      </c>
      <c r="B275" t="s">
        <v>5223</v>
      </c>
      <c r="C275" t="s">
        <v>39</v>
      </c>
      <c r="D275" t="s">
        <v>39</v>
      </c>
      <c r="E275" t="s">
        <v>5219</v>
      </c>
      <c r="F275">
        <v>0</v>
      </c>
      <c r="G275">
        <v>0</v>
      </c>
      <c r="H275">
        <v>0</v>
      </c>
      <c r="I275">
        <v>0</v>
      </c>
      <c r="R275">
        <v>0</v>
      </c>
      <c r="S275">
        <v>1</v>
      </c>
      <c r="T275">
        <v>0</v>
      </c>
    </row>
    <row r="276" spans="1:20" x14ac:dyDescent="0.25">
      <c r="A276">
        <v>2026</v>
      </c>
      <c r="B276" t="s">
        <v>5224</v>
      </c>
      <c r="C276" t="s">
        <v>39</v>
      </c>
      <c r="D276" t="s">
        <v>39</v>
      </c>
      <c r="E276" t="s">
        <v>5219</v>
      </c>
      <c r="F276">
        <v>0</v>
      </c>
      <c r="G276">
        <v>0</v>
      </c>
      <c r="H276">
        <v>0</v>
      </c>
      <c r="I276">
        <v>0</v>
      </c>
      <c r="R276">
        <v>0</v>
      </c>
      <c r="S276">
        <v>1</v>
      </c>
      <c r="T276">
        <v>0</v>
      </c>
    </row>
    <row r="277" spans="1:20" x14ac:dyDescent="0.25">
      <c r="A277">
        <v>2026</v>
      </c>
      <c r="B277" t="s">
        <v>5225</v>
      </c>
      <c r="C277" t="s">
        <v>39</v>
      </c>
      <c r="D277" t="s">
        <v>39</v>
      </c>
      <c r="E277" t="s">
        <v>5219</v>
      </c>
      <c r="F277">
        <v>0</v>
      </c>
      <c r="G277">
        <v>0</v>
      </c>
      <c r="H277">
        <v>0</v>
      </c>
      <c r="I277">
        <v>0</v>
      </c>
      <c r="R277">
        <v>0</v>
      </c>
      <c r="S277">
        <v>1</v>
      </c>
      <c r="T277">
        <v>0</v>
      </c>
    </row>
    <row r="278" spans="1:20" x14ac:dyDescent="0.25">
      <c r="A278">
        <v>2026</v>
      </c>
      <c r="B278" t="s">
        <v>5226</v>
      </c>
      <c r="C278" t="s">
        <v>39</v>
      </c>
      <c r="D278" t="s">
        <v>39</v>
      </c>
      <c r="E278" t="s">
        <v>5219</v>
      </c>
      <c r="F278">
        <v>0</v>
      </c>
      <c r="G278">
        <v>0</v>
      </c>
      <c r="H278">
        <v>0</v>
      </c>
      <c r="I278">
        <v>0</v>
      </c>
      <c r="R278">
        <v>0</v>
      </c>
      <c r="S278">
        <v>1</v>
      </c>
      <c r="T278">
        <v>0</v>
      </c>
    </row>
    <row r="279" spans="1:20" x14ac:dyDescent="0.25">
      <c r="A279">
        <v>2026</v>
      </c>
      <c r="B279" t="s">
        <v>5227</v>
      </c>
      <c r="C279" t="s">
        <v>39</v>
      </c>
      <c r="D279" t="s">
        <v>39</v>
      </c>
      <c r="E279" t="s">
        <v>5219</v>
      </c>
      <c r="F279">
        <v>0</v>
      </c>
      <c r="G279">
        <v>0</v>
      </c>
      <c r="H279">
        <v>0</v>
      </c>
      <c r="I279">
        <v>0</v>
      </c>
      <c r="R279">
        <v>0</v>
      </c>
      <c r="S279">
        <v>1</v>
      </c>
      <c r="T279">
        <v>0</v>
      </c>
    </row>
    <row r="280" spans="1:20" x14ac:dyDescent="0.25">
      <c r="A280">
        <v>2026</v>
      </c>
      <c r="B280" t="s">
        <v>5228</v>
      </c>
      <c r="C280" t="s">
        <v>39</v>
      </c>
      <c r="D280" t="s">
        <v>39</v>
      </c>
      <c r="E280" t="s">
        <v>218</v>
      </c>
      <c r="F280">
        <v>460.84</v>
      </c>
      <c r="I280">
        <v>460.84</v>
      </c>
    </row>
    <row r="281" spans="1:20" x14ac:dyDescent="0.25">
      <c r="A281">
        <v>2026</v>
      </c>
      <c r="B281" t="s">
        <v>5229</v>
      </c>
      <c r="C281" t="s">
        <v>39</v>
      </c>
      <c r="D281" t="s">
        <v>2596</v>
      </c>
      <c r="E281" t="s">
        <v>218</v>
      </c>
      <c r="F281">
        <v>24.17</v>
      </c>
      <c r="I281">
        <v>24.17</v>
      </c>
    </row>
    <row r="282" spans="1:20" x14ac:dyDescent="0.25">
      <c r="A282">
        <v>2026</v>
      </c>
      <c r="B282" t="s">
        <v>5230</v>
      </c>
      <c r="C282" t="s">
        <v>39</v>
      </c>
      <c r="D282" t="s">
        <v>39</v>
      </c>
      <c r="E282" t="s">
        <v>621</v>
      </c>
      <c r="F282">
        <v>12660.7</v>
      </c>
      <c r="I282">
        <v>12660.7</v>
      </c>
    </row>
    <row r="283" spans="1:20" x14ac:dyDescent="0.25">
      <c r="A283">
        <v>2026</v>
      </c>
      <c r="B283" t="s">
        <v>5231</v>
      </c>
      <c r="C283" t="s">
        <v>39</v>
      </c>
      <c r="D283" t="s">
        <v>2596</v>
      </c>
      <c r="E283" t="s">
        <v>621</v>
      </c>
      <c r="F283">
        <v>42.01</v>
      </c>
      <c r="I283">
        <v>42.01</v>
      </c>
    </row>
    <row r="284" spans="1:20" x14ac:dyDescent="0.25">
      <c r="A284">
        <v>2026</v>
      </c>
      <c r="B284" t="s">
        <v>5176</v>
      </c>
      <c r="C284" t="s">
        <v>39</v>
      </c>
      <c r="D284" t="s">
        <v>39</v>
      </c>
      <c r="E284" t="s">
        <v>5173</v>
      </c>
      <c r="F284">
        <v>1325</v>
      </c>
      <c r="I284">
        <v>1325</v>
      </c>
    </row>
    <row r="285" spans="1:20" x14ac:dyDescent="0.25">
      <c r="A285">
        <v>2026</v>
      </c>
      <c r="B285" t="s">
        <v>5232</v>
      </c>
      <c r="C285" t="s">
        <v>39</v>
      </c>
      <c r="D285" t="s">
        <v>39</v>
      </c>
      <c r="E285" t="s">
        <v>997</v>
      </c>
      <c r="F285">
        <v>6272.36</v>
      </c>
      <c r="I285">
        <v>6272.36</v>
      </c>
    </row>
    <row r="286" spans="1:20" x14ac:dyDescent="0.25">
      <c r="A286">
        <v>2026</v>
      </c>
      <c r="B286" t="s">
        <v>5233</v>
      </c>
      <c r="C286" t="s">
        <v>39</v>
      </c>
      <c r="D286" t="s">
        <v>2596</v>
      </c>
      <c r="E286" t="s">
        <v>997</v>
      </c>
      <c r="F286">
        <v>455.69</v>
      </c>
      <c r="I286">
        <v>455.69</v>
      </c>
    </row>
    <row r="287" spans="1:20" x14ac:dyDescent="0.25">
      <c r="A287">
        <v>2026</v>
      </c>
      <c r="B287" t="s">
        <v>5234</v>
      </c>
      <c r="C287" t="s">
        <v>39</v>
      </c>
      <c r="D287" t="s">
        <v>39</v>
      </c>
      <c r="E287" t="s">
        <v>621</v>
      </c>
      <c r="F287">
        <v>0</v>
      </c>
      <c r="G287">
        <v>0</v>
      </c>
      <c r="H287">
        <v>0</v>
      </c>
      <c r="I287">
        <v>0</v>
      </c>
      <c r="L287" t="s">
        <v>181</v>
      </c>
      <c r="M287">
        <v>0</v>
      </c>
      <c r="N287">
        <v>0</v>
      </c>
      <c r="R287">
        <v>0</v>
      </c>
    </row>
    <row r="288" spans="1:20" x14ac:dyDescent="0.25">
      <c r="A288">
        <v>2026</v>
      </c>
      <c r="B288" t="s">
        <v>5163</v>
      </c>
      <c r="C288" t="s">
        <v>39</v>
      </c>
      <c r="D288" t="s">
        <v>39</v>
      </c>
      <c r="E288" t="s">
        <v>997</v>
      </c>
      <c r="F288">
        <v>0</v>
      </c>
      <c r="G288">
        <v>0</v>
      </c>
      <c r="H288">
        <v>145.91</v>
      </c>
      <c r="I288">
        <v>145.91</v>
      </c>
      <c r="L288" t="s">
        <v>181</v>
      </c>
      <c r="M288">
        <v>145.91</v>
      </c>
      <c r="N288">
        <v>0</v>
      </c>
      <c r="R288">
        <v>0</v>
      </c>
    </row>
    <row r="289" spans="1:20" x14ac:dyDescent="0.25">
      <c r="A289">
        <v>2026</v>
      </c>
      <c r="B289" t="s">
        <v>5235</v>
      </c>
      <c r="C289" t="s">
        <v>39</v>
      </c>
      <c r="D289" t="s">
        <v>39</v>
      </c>
      <c r="E289" t="s">
        <v>5235</v>
      </c>
      <c r="F289">
        <v>16175.02</v>
      </c>
      <c r="I289">
        <v>16175.02</v>
      </c>
    </row>
    <row r="290" spans="1:20" x14ac:dyDescent="0.25">
      <c r="A290">
        <v>2026</v>
      </c>
      <c r="B290" t="s">
        <v>5236</v>
      </c>
      <c r="C290" t="s">
        <v>39</v>
      </c>
      <c r="D290" t="s">
        <v>39</v>
      </c>
      <c r="E290" t="s">
        <v>621</v>
      </c>
      <c r="F290">
        <v>0</v>
      </c>
      <c r="G290">
        <v>0</v>
      </c>
      <c r="H290">
        <v>0</v>
      </c>
      <c r="I290">
        <v>0</v>
      </c>
      <c r="L290" t="s">
        <v>41</v>
      </c>
      <c r="M290">
        <v>0</v>
      </c>
      <c r="N290">
        <v>0</v>
      </c>
      <c r="R290">
        <v>0</v>
      </c>
    </row>
    <row r="291" spans="1:20" x14ac:dyDescent="0.25">
      <c r="A291">
        <v>2026</v>
      </c>
      <c r="B291" t="s">
        <v>5237</v>
      </c>
      <c r="C291" t="s">
        <v>39</v>
      </c>
      <c r="D291" t="s">
        <v>39</v>
      </c>
      <c r="E291" t="s">
        <v>997</v>
      </c>
      <c r="F291">
        <v>0</v>
      </c>
      <c r="G291">
        <v>0</v>
      </c>
      <c r="H291">
        <v>0</v>
      </c>
      <c r="I291">
        <v>0</v>
      </c>
      <c r="L291" t="s">
        <v>41</v>
      </c>
      <c r="M291">
        <v>0</v>
      </c>
      <c r="N291">
        <v>0</v>
      </c>
      <c r="R291">
        <v>0</v>
      </c>
    </row>
    <row r="292" spans="1:20" x14ac:dyDescent="0.25">
      <c r="A292">
        <v>2026</v>
      </c>
      <c r="B292" t="s">
        <v>5238</v>
      </c>
      <c r="C292" t="s">
        <v>39</v>
      </c>
      <c r="D292" t="s">
        <v>39</v>
      </c>
      <c r="E292" t="s">
        <v>621</v>
      </c>
      <c r="F292">
        <v>0</v>
      </c>
      <c r="G292">
        <v>0</v>
      </c>
      <c r="H292">
        <v>0</v>
      </c>
      <c r="I292">
        <v>0</v>
      </c>
      <c r="L292" t="s">
        <v>68</v>
      </c>
      <c r="M292">
        <v>0</v>
      </c>
      <c r="N292">
        <v>0</v>
      </c>
      <c r="R292">
        <v>0</v>
      </c>
    </row>
    <row r="293" spans="1:20" x14ac:dyDescent="0.25">
      <c r="A293">
        <v>2026</v>
      </c>
      <c r="B293" t="s">
        <v>5164</v>
      </c>
      <c r="C293" t="s">
        <v>39</v>
      </c>
      <c r="D293" t="s">
        <v>39</v>
      </c>
      <c r="E293" t="s">
        <v>997</v>
      </c>
      <c r="F293">
        <v>0</v>
      </c>
      <c r="G293">
        <v>0</v>
      </c>
      <c r="H293">
        <v>160</v>
      </c>
      <c r="I293">
        <v>160</v>
      </c>
      <c r="L293" t="s">
        <v>68</v>
      </c>
      <c r="M293">
        <v>0</v>
      </c>
      <c r="N293">
        <v>160</v>
      </c>
      <c r="R293">
        <v>0</v>
      </c>
    </row>
    <row r="294" spans="1:20" x14ac:dyDescent="0.25">
      <c r="A294">
        <v>2026</v>
      </c>
      <c r="B294" t="s">
        <v>5239</v>
      </c>
      <c r="C294" t="s">
        <v>39</v>
      </c>
      <c r="D294" t="s">
        <v>39</v>
      </c>
      <c r="E294" t="s">
        <v>196</v>
      </c>
      <c r="F294">
        <v>0</v>
      </c>
      <c r="G294">
        <v>0</v>
      </c>
      <c r="H294">
        <v>0</v>
      </c>
      <c r="I294">
        <v>0</v>
      </c>
      <c r="L294" t="s">
        <v>911</v>
      </c>
      <c r="M294">
        <v>0</v>
      </c>
      <c r="N294">
        <v>0</v>
      </c>
      <c r="R294">
        <v>0</v>
      </c>
    </row>
    <row r="295" spans="1:20" x14ac:dyDescent="0.25">
      <c r="A295">
        <v>2026</v>
      </c>
      <c r="B295" t="s">
        <v>5240</v>
      </c>
      <c r="C295" t="s">
        <v>39</v>
      </c>
      <c r="D295" t="s">
        <v>39</v>
      </c>
      <c r="E295" t="s">
        <v>621</v>
      </c>
      <c r="F295">
        <v>0</v>
      </c>
      <c r="G295">
        <v>0</v>
      </c>
      <c r="H295">
        <v>0</v>
      </c>
      <c r="I295">
        <v>0</v>
      </c>
      <c r="L295" t="s">
        <v>911</v>
      </c>
      <c r="M295">
        <v>0</v>
      </c>
      <c r="N295">
        <v>0</v>
      </c>
      <c r="R295">
        <v>0</v>
      </c>
    </row>
    <row r="296" spans="1:20" x14ac:dyDescent="0.25">
      <c r="A296">
        <v>2026</v>
      </c>
      <c r="B296" t="s">
        <v>5241</v>
      </c>
      <c r="C296" t="s">
        <v>910</v>
      </c>
      <c r="D296" t="s">
        <v>910</v>
      </c>
      <c r="E296" t="s">
        <v>40</v>
      </c>
      <c r="F296">
        <v>0</v>
      </c>
      <c r="I296">
        <v>0</v>
      </c>
    </row>
    <row r="297" spans="1:20" x14ac:dyDescent="0.25">
      <c r="A297">
        <v>2026</v>
      </c>
      <c r="B297" t="s">
        <v>5242</v>
      </c>
      <c r="C297" t="s">
        <v>910</v>
      </c>
      <c r="D297" t="s">
        <v>910</v>
      </c>
      <c r="E297" t="s">
        <v>5242</v>
      </c>
      <c r="F297">
        <v>255.3</v>
      </c>
      <c r="I297">
        <v>255.3</v>
      </c>
      <c r="S297">
        <v>127.65</v>
      </c>
      <c r="T297">
        <v>2</v>
      </c>
    </row>
    <row r="298" spans="1:20" x14ac:dyDescent="0.25">
      <c r="A298">
        <v>2026</v>
      </c>
      <c r="B298" t="s">
        <v>5243</v>
      </c>
      <c r="C298" t="s">
        <v>910</v>
      </c>
      <c r="D298" t="s">
        <v>39</v>
      </c>
      <c r="E298" t="s">
        <v>196</v>
      </c>
      <c r="F298">
        <v>151.30000000000001</v>
      </c>
      <c r="I298">
        <v>151.30000000000001</v>
      </c>
    </row>
    <row r="299" spans="1:20" x14ac:dyDescent="0.25">
      <c r="A299">
        <v>2026</v>
      </c>
      <c r="B299" t="s">
        <v>5244</v>
      </c>
      <c r="C299" t="s">
        <v>910</v>
      </c>
      <c r="D299" t="s">
        <v>910</v>
      </c>
      <c r="E299" t="s">
        <v>196</v>
      </c>
      <c r="F299">
        <v>91.62</v>
      </c>
      <c r="I299">
        <v>91.62</v>
      </c>
    </row>
    <row r="300" spans="1:20" x14ac:dyDescent="0.25">
      <c r="A300">
        <v>2026</v>
      </c>
      <c r="B300" t="s">
        <v>5245</v>
      </c>
      <c r="C300" t="s">
        <v>910</v>
      </c>
      <c r="D300" t="s">
        <v>910</v>
      </c>
      <c r="E300" t="s">
        <v>216</v>
      </c>
      <c r="F300">
        <v>84.5</v>
      </c>
      <c r="I300">
        <v>84.5</v>
      </c>
    </row>
    <row r="301" spans="1:20" x14ac:dyDescent="0.25">
      <c r="A301">
        <v>2026</v>
      </c>
      <c r="B301" t="s">
        <v>5246</v>
      </c>
      <c r="C301" t="s">
        <v>910</v>
      </c>
      <c r="D301" t="s">
        <v>910</v>
      </c>
      <c r="E301" t="s">
        <v>5246</v>
      </c>
      <c r="F301">
        <v>814.1</v>
      </c>
      <c r="I301">
        <v>814.1</v>
      </c>
      <c r="S301">
        <v>40.700000000000003</v>
      </c>
      <c r="T301">
        <v>20</v>
      </c>
    </row>
    <row r="302" spans="1:20" x14ac:dyDescent="0.25">
      <c r="A302">
        <v>2026</v>
      </c>
      <c r="B302" t="s">
        <v>5247</v>
      </c>
      <c r="C302" t="s">
        <v>910</v>
      </c>
      <c r="D302" t="s">
        <v>910</v>
      </c>
      <c r="E302" t="s">
        <v>218</v>
      </c>
      <c r="F302">
        <v>30.87</v>
      </c>
      <c r="I302">
        <v>30.87</v>
      </c>
    </row>
    <row r="303" spans="1:20" x14ac:dyDescent="0.25">
      <c r="A303">
        <v>2026</v>
      </c>
      <c r="B303" t="s">
        <v>5248</v>
      </c>
      <c r="C303" t="s">
        <v>910</v>
      </c>
      <c r="D303" t="s">
        <v>39</v>
      </c>
      <c r="E303" t="s">
        <v>621</v>
      </c>
      <c r="F303">
        <v>62.51</v>
      </c>
      <c r="I303">
        <v>62.51</v>
      </c>
    </row>
    <row r="304" spans="1:20" x14ac:dyDescent="0.25">
      <c r="A304">
        <v>2026</v>
      </c>
      <c r="B304" t="s">
        <v>5249</v>
      </c>
      <c r="C304" t="s">
        <v>910</v>
      </c>
      <c r="D304" t="s">
        <v>910</v>
      </c>
      <c r="E304" t="s">
        <v>621</v>
      </c>
      <c r="F304">
        <v>246.72</v>
      </c>
      <c r="I304">
        <v>246.72</v>
      </c>
    </row>
    <row r="305" spans="1:20" x14ac:dyDescent="0.25">
      <c r="A305">
        <v>2026</v>
      </c>
      <c r="B305" t="s">
        <v>5250</v>
      </c>
      <c r="C305" t="s">
        <v>910</v>
      </c>
      <c r="D305" t="s">
        <v>910</v>
      </c>
      <c r="E305" t="s">
        <v>997</v>
      </c>
      <c r="F305">
        <v>0</v>
      </c>
      <c r="I305">
        <v>0</v>
      </c>
    </row>
    <row r="306" spans="1:20" x14ac:dyDescent="0.25">
      <c r="A306">
        <v>2026</v>
      </c>
      <c r="B306" t="s">
        <v>5251</v>
      </c>
      <c r="C306" t="s">
        <v>39</v>
      </c>
      <c r="D306" t="s">
        <v>39</v>
      </c>
      <c r="E306" t="s">
        <v>40</v>
      </c>
      <c r="F306">
        <v>0</v>
      </c>
      <c r="G306">
        <v>0</v>
      </c>
      <c r="H306">
        <v>0</v>
      </c>
      <c r="I306">
        <v>0</v>
      </c>
      <c r="L306" t="s">
        <v>41</v>
      </c>
      <c r="M306">
        <v>0</v>
      </c>
      <c r="N306">
        <v>0</v>
      </c>
      <c r="R306">
        <v>0</v>
      </c>
    </row>
    <row r="307" spans="1:20" x14ac:dyDescent="0.25">
      <c r="A307">
        <v>2026</v>
      </c>
      <c r="B307" t="s">
        <v>5168</v>
      </c>
      <c r="C307" t="s">
        <v>39</v>
      </c>
      <c r="D307" t="s">
        <v>39</v>
      </c>
      <c r="E307" t="s">
        <v>621</v>
      </c>
      <c r="F307">
        <v>0</v>
      </c>
      <c r="G307">
        <v>0</v>
      </c>
      <c r="H307">
        <v>975.66</v>
      </c>
      <c r="I307">
        <v>975.66</v>
      </c>
      <c r="L307" t="s">
        <v>292</v>
      </c>
      <c r="M307">
        <v>975.66</v>
      </c>
      <c r="N307">
        <v>0</v>
      </c>
      <c r="R307">
        <v>0</v>
      </c>
    </row>
    <row r="308" spans="1:20" x14ac:dyDescent="0.25">
      <c r="A308">
        <v>2026</v>
      </c>
      <c r="B308" t="s">
        <v>5252</v>
      </c>
      <c r="C308" t="s">
        <v>2651</v>
      </c>
      <c r="D308" t="s">
        <v>2651</v>
      </c>
      <c r="E308" t="s">
        <v>40</v>
      </c>
      <c r="F308">
        <v>3.74</v>
      </c>
      <c r="I308">
        <v>3.74</v>
      </c>
    </row>
    <row r="309" spans="1:20" x14ac:dyDescent="0.25">
      <c r="A309">
        <v>2026</v>
      </c>
      <c r="B309" t="s">
        <v>5253</v>
      </c>
      <c r="C309" t="s">
        <v>2651</v>
      </c>
      <c r="D309" t="s">
        <v>2651</v>
      </c>
      <c r="E309" t="s">
        <v>5253</v>
      </c>
      <c r="F309">
        <v>2412.6</v>
      </c>
      <c r="I309">
        <v>2412.6</v>
      </c>
      <c r="S309">
        <v>215.1</v>
      </c>
      <c r="T309">
        <v>11.22</v>
      </c>
    </row>
    <row r="310" spans="1:20" x14ac:dyDescent="0.25">
      <c r="A310">
        <v>2026</v>
      </c>
      <c r="B310" t="s">
        <v>5254</v>
      </c>
      <c r="C310" t="s">
        <v>2651</v>
      </c>
      <c r="D310" t="s">
        <v>2651</v>
      </c>
      <c r="E310" t="s">
        <v>5254</v>
      </c>
      <c r="F310">
        <v>1800</v>
      </c>
      <c r="I310">
        <v>1800</v>
      </c>
      <c r="S310">
        <v>900</v>
      </c>
      <c r="T310">
        <v>2</v>
      </c>
    </row>
    <row r="311" spans="1:20" x14ac:dyDescent="0.25">
      <c r="A311">
        <v>2026</v>
      </c>
      <c r="B311" t="s">
        <v>5255</v>
      </c>
      <c r="C311" t="s">
        <v>2651</v>
      </c>
      <c r="D311" t="s">
        <v>2651</v>
      </c>
      <c r="E311" t="s">
        <v>196</v>
      </c>
      <c r="F311">
        <v>256.85000000000002</v>
      </c>
      <c r="I311">
        <v>256.85000000000002</v>
      </c>
    </row>
    <row r="312" spans="1:20" x14ac:dyDescent="0.25">
      <c r="A312">
        <v>2026</v>
      </c>
      <c r="B312" t="s">
        <v>5256</v>
      </c>
      <c r="C312" t="s">
        <v>2651</v>
      </c>
      <c r="D312" t="s">
        <v>2651</v>
      </c>
      <c r="E312" t="s">
        <v>216</v>
      </c>
      <c r="F312">
        <v>1938.88</v>
      </c>
      <c r="I312">
        <v>1938.88</v>
      </c>
    </row>
    <row r="313" spans="1:20" x14ac:dyDescent="0.25">
      <c r="A313">
        <v>2026</v>
      </c>
      <c r="B313" t="s">
        <v>5257</v>
      </c>
      <c r="C313" t="s">
        <v>2651</v>
      </c>
      <c r="D313" t="s">
        <v>2651</v>
      </c>
      <c r="E313" t="s">
        <v>5257</v>
      </c>
      <c r="F313">
        <v>456.69</v>
      </c>
      <c r="I313">
        <v>456.69</v>
      </c>
    </row>
    <row r="314" spans="1:20" x14ac:dyDescent="0.25">
      <c r="A314">
        <v>2026</v>
      </c>
      <c r="B314" t="s">
        <v>5258</v>
      </c>
      <c r="C314" t="s">
        <v>2651</v>
      </c>
      <c r="D314" t="s">
        <v>2651</v>
      </c>
      <c r="E314" t="s">
        <v>5258</v>
      </c>
      <c r="F314">
        <v>2282.5</v>
      </c>
      <c r="I314">
        <v>2282.5</v>
      </c>
      <c r="S314">
        <v>73.63</v>
      </c>
      <c r="T314">
        <v>31</v>
      </c>
    </row>
    <row r="315" spans="1:20" x14ac:dyDescent="0.25">
      <c r="A315">
        <v>2026</v>
      </c>
      <c r="B315" t="s">
        <v>5259</v>
      </c>
      <c r="C315" t="s">
        <v>2651</v>
      </c>
      <c r="D315" t="s">
        <v>2651</v>
      </c>
      <c r="E315" t="s">
        <v>218</v>
      </c>
      <c r="F315">
        <v>57.75</v>
      </c>
      <c r="I315">
        <v>57.75</v>
      </c>
    </row>
    <row r="316" spans="1:20" x14ac:dyDescent="0.25">
      <c r="A316">
        <v>2026</v>
      </c>
      <c r="B316" t="s">
        <v>5260</v>
      </c>
      <c r="C316" t="s">
        <v>2651</v>
      </c>
      <c r="D316" t="s">
        <v>2651</v>
      </c>
      <c r="E316" t="s">
        <v>621</v>
      </c>
      <c r="F316">
        <v>1670.71</v>
      </c>
      <c r="I316">
        <v>1670.71</v>
      </c>
    </row>
    <row r="317" spans="1:20" x14ac:dyDescent="0.25">
      <c r="A317">
        <v>2026</v>
      </c>
      <c r="B317" t="s">
        <v>5261</v>
      </c>
      <c r="C317" t="s">
        <v>2651</v>
      </c>
      <c r="D317" t="s">
        <v>39</v>
      </c>
      <c r="E317" t="s">
        <v>997</v>
      </c>
      <c r="F317">
        <v>3.95</v>
      </c>
      <c r="I317">
        <v>3.95</v>
      </c>
    </row>
    <row r="318" spans="1:20" x14ac:dyDescent="0.25">
      <c r="A318">
        <v>2026</v>
      </c>
      <c r="B318" t="s">
        <v>5262</v>
      </c>
      <c r="C318" t="s">
        <v>2651</v>
      </c>
      <c r="D318" t="s">
        <v>2651</v>
      </c>
      <c r="E318" t="s">
        <v>997</v>
      </c>
      <c r="F318">
        <v>588.47</v>
      </c>
      <c r="I318">
        <v>588.47</v>
      </c>
    </row>
    <row r="319" spans="1:20" x14ac:dyDescent="0.25">
      <c r="A319">
        <v>2026</v>
      </c>
      <c r="B319" t="s">
        <v>5263</v>
      </c>
      <c r="C319" t="s">
        <v>39</v>
      </c>
      <c r="D319" t="s">
        <v>39</v>
      </c>
      <c r="E319" t="s">
        <v>621</v>
      </c>
      <c r="F319">
        <v>0</v>
      </c>
      <c r="G319">
        <v>0</v>
      </c>
      <c r="H319">
        <v>0</v>
      </c>
      <c r="I319">
        <v>0</v>
      </c>
      <c r="L319" t="s">
        <v>987</v>
      </c>
      <c r="M319">
        <v>0</v>
      </c>
      <c r="N319">
        <v>0</v>
      </c>
      <c r="R319">
        <v>0</v>
      </c>
    </row>
    <row r="320" spans="1:20" x14ac:dyDescent="0.25">
      <c r="A320">
        <v>2026</v>
      </c>
      <c r="B320" t="s">
        <v>5264</v>
      </c>
      <c r="C320" t="s">
        <v>1084</v>
      </c>
      <c r="D320" t="s">
        <v>39</v>
      </c>
      <c r="E320" t="s">
        <v>40</v>
      </c>
      <c r="F320">
        <v>9.98</v>
      </c>
      <c r="I320">
        <v>9.98</v>
      </c>
    </row>
    <row r="321" spans="1:20" x14ac:dyDescent="0.25">
      <c r="A321">
        <v>2026</v>
      </c>
      <c r="B321" t="s">
        <v>5265</v>
      </c>
      <c r="C321" t="s">
        <v>1084</v>
      </c>
      <c r="D321" t="s">
        <v>1084</v>
      </c>
      <c r="E321" t="s">
        <v>40</v>
      </c>
      <c r="F321">
        <v>606.37</v>
      </c>
      <c r="I321">
        <v>606.37</v>
      </c>
    </row>
    <row r="322" spans="1:20" x14ac:dyDescent="0.25">
      <c r="A322">
        <v>2026</v>
      </c>
      <c r="B322" t="s">
        <v>5266</v>
      </c>
      <c r="C322" t="s">
        <v>1084</v>
      </c>
      <c r="D322" t="s">
        <v>1084</v>
      </c>
      <c r="E322" t="s">
        <v>5266</v>
      </c>
      <c r="F322">
        <v>12133.31</v>
      </c>
      <c r="I322">
        <v>12133.31</v>
      </c>
      <c r="S322">
        <v>337</v>
      </c>
      <c r="T322">
        <v>36</v>
      </c>
    </row>
    <row r="323" spans="1:20" x14ac:dyDescent="0.25">
      <c r="A323">
        <v>2026</v>
      </c>
      <c r="B323" t="s">
        <v>5267</v>
      </c>
      <c r="C323" t="s">
        <v>1084</v>
      </c>
      <c r="D323" t="s">
        <v>1084</v>
      </c>
      <c r="E323" t="s">
        <v>5267</v>
      </c>
      <c r="F323">
        <v>8225.7999999999993</v>
      </c>
      <c r="I323">
        <v>8225.7999999999993</v>
      </c>
      <c r="S323">
        <v>305</v>
      </c>
      <c r="T323">
        <v>26.97</v>
      </c>
    </row>
    <row r="324" spans="1:20" x14ac:dyDescent="0.25">
      <c r="A324">
        <v>2026</v>
      </c>
      <c r="B324" t="s">
        <v>5268</v>
      </c>
      <c r="C324" t="s">
        <v>39</v>
      </c>
      <c r="D324" t="s">
        <v>39</v>
      </c>
      <c r="E324" t="s">
        <v>997</v>
      </c>
      <c r="F324">
        <v>0</v>
      </c>
      <c r="G324">
        <v>0</v>
      </c>
      <c r="H324">
        <v>0</v>
      </c>
      <c r="I324">
        <v>0</v>
      </c>
      <c r="L324" t="s">
        <v>51</v>
      </c>
      <c r="M324">
        <v>0</v>
      </c>
      <c r="N324">
        <v>0</v>
      </c>
      <c r="R324">
        <v>0</v>
      </c>
    </row>
    <row r="325" spans="1:20" x14ac:dyDescent="0.25">
      <c r="A325">
        <v>2026</v>
      </c>
      <c r="B325" t="s">
        <v>5269</v>
      </c>
      <c r="C325" t="s">
        <v>1084</v>
      </c>
      <c r="D325" t="s">
        <v>39</v>
      </c>
      <c r="E325" t="s">
        <v>196</v>
      </c>
      <c r="F325">
        <v>6.46</v>
      </c>
      <c r="I325">
        <v>6.46</v>
      </c>
    </row>
    <row r="326" spans="1:20" x14ac:dyDescent="0.25">
      <c r="A326">
        <v>2026</v>
      </c>
      <c r="B326" t="s">
        <v>5270</v>
      </c>
      <c r="C326" t="s">
        <v>1084</v>
      </c>
      <c r="D326" t="s">
        <v>1084</v>
      </c>
      <c r="E326" t="s">
        <v>196</v>
      </c>
      <c r="F326">
        <v>133.63</v>
      </c>
      <c r="I326">
        <v>133.63</v>
      </c>
    </row>
    <row r="327" spans="1:20" x14ac:dyDescent="0.25">
      <c r="A327">
        <v>2026</v>
      </c>
      <c r="B327" t="s">
        <v>5271</v>
      </c>
      <c r="C327" t="s">
        <v>1084</v>
      </c>
      <c r="D327" t="s">
        <v>1084</v>
      </c>
      <c r="E327" t="s">
        <v>216</v>
      </c>
      <c r="F327">
        <v>34379.199999999997</v>
      </c>
      <c r="I327">
        <v>34379.199999999997</v>
      </c>
    </row>
    <row r="328" spans="1:20" x14ac:dyDescent="0.25">
      <c r="A328">
        <v>2026</v>
      </c>
      <c r="B328" t="s">
        <v>5272</v>
      </c>
      <c r="C328" t="s">
        <v>1084</v>
      </c>
      <c r="D328" t="s">
        <v>1084</v>
      </c>
      <c r="E328" t="s">
        <v>5272</v>
      </c>
      <c r="F328">
        <v>1170</v>
      </c>
      <c r="I328">
        <v>1170</v>
      </c>
    </row>
    <row r="329" spans="1:20" x14ac:dyDescent="0.25">
      <c r="A329">
        <v>2026</v>
      </c>
      <c r="B329" t="s">
        <v>5273</v>
      </c>
      <c r="C329" t="s">
        <v>1084</v>
      </c>
      <c r="D329" t="s">
        <v>1084</v>
      </c>
      <c r="E329" t="s">
        <v>5273</v>
      </c>
      <c r="F329">
        <v>3327.37</v>
      </c>
      <c r="I329">
        <v>3327.37</v>
      </c>
      <c r="S329">
        <v>28</v>
      </c>
      <c r="T329">
        <v>118.83</v>
      </c>
    </row>
    <row r="330" spans="1:20" x14ac:dyDescent="0.25">
      <c r="A330">
        <v>2026</v>
      </c>
      <c r="B330" t="s">
        <v>5274</v>
      </c>
      <c r="C330" t="s">
        <v>1084</v>
      </c>
      <c r="D330" t="s">
        <v>39</v>
      </c>
      <c r="E330" t="s">
        <v>218</v>
      </c>
      <c r="F330">
        <v>2.73</v>
      </c>
      <c r="I330">
        <v>2.73</v>
      </c>
    </row>
    <row r="331" spans="1:20" x14ac:dyDescent="0.25">
      <c r="A331">
        <v>2026</v>
      </c>
      <c r="B331" t="s">
        <v>5275</v>
      </c>
      <c r="C331" t="s">
        <v>1084</v>
      </c>
      <c r="D331" t="s">
        <v>1084</v>
      </c>
      <c r="E331" t="s">
        <v>218</v>
      </c>
      <c r="F331">
        <v>2.73</v>
      </c>
      <c r="I331">
        <v>2.73</v>
      </c>
    </row>
    <row r="332" spans="1:20" x14ac:dyDescent="0.25">
      <c r="A332">
        <v>2026</v>
      </c>
      <c r="B332" t="s">
        <v>5276</v>
      </c>
      <c r="C332" t="s">
        <v>1084</v>
      </c>
      <c r="D332" t="s">
        <v>1084</v>
      </c>
      <c r="E332" t="s">
        <v>621</v>
      </c>
      <c r="F332">
        <v>565.76</v>
      </c>
      <c r="I332">
        <v>565.76</v>
      </c>
    </row>
    <row r="333" spans="1:20" x14ac:dyDescent="0.25">
      <c r="A333">
        <v>2026</v>
      </c>
      <c r="B333" t="s">
        <v>5277</v>
      </c>
      <c r="C333" t="s">
        <v>1084</v>
      </c>
      <c r="D333" t="s">
        <v>39</v>
      </c>
      <c r="E333" t="s">
        <v>997</v>
      </c>
      <c r="F333">
        <v>1345.76</v>
      </c>
      <c r="I333">
        <v>1345.76</v>
      </c>
    </row>
    <row r="334" spans="1:20" x14ac:dyDescent="0.25">
      <c r="A334">
        <v>2026</v>
      </c>
      <c r="B334" t="s">
        <v>5278</v>
      </c>
      <c r="C334" t="s">
        <v>1084</v>
      </c>
      <c r="D334" t="s">
        <v>1084</v>
      </c>
      <c r="E334" t="s">
        <v>997</v>
      </c>
      <c r="F334">
        <v>9705.2800000000007</v>
      </c>
      <c r="I334">
        <v>9705.2800000000007</v>
      </c>
    </row>
    <row r="335" spans="1:20" x14ac:dyDescent="0.25">
      <c r="A335">
        <v>2026</v>
      </c>
      <c r="B335" t="s">
        <v>5174</v>
      </c>
      <c r="C335" t="s">
        <v>39</v>
      </c>
      <c r="D335" t="s">
        <v>39</v>
      </c>
      <c r="E335" t="s">
        <v>196</v>
      </c>
      <c r="F335">
        <v>0</v>
      </c>
      <c r="G335">
        <v>0</v>
      </c>
      <c r="H335">
        <v>0</v>
      </c>
      <c r="I335">
        <v>0</v>
      </c>
      <c r="L335" t="s">
        <v>51</v>
      </c>
      <c r="M335">
        <v>0</v>
      </c>
      <c r="N335">
        <v>0</v>
      </c>
      <c r="R335">
        <v>0</v>
      </c>
    </row>
    <row r="336" spans="1:20" x14ac:dyDescent="0.25">
      <c r="A336">
        <v>2026</v>
      </c>
      <c r="B336" t="s">
        <v>5279</v>
      </c>
      <c r="C336" t="s">
        <v>39</v>
      </c>
      <c r="D336" t="s">
        <v>39</v>
      </c>
      <c r="E336" t="s">
        <v>621</v>
      </c>
      <c r="F336">
        <v>0</v>
      </c>
      <c r="G336">
        <v>0</v>
      </c>
      <c r="H336">
        <v>0</v>
      </c>
      <c r="I336">
        <v>0</v>
      </c>
      <c r="L336" t="s">
        <v>51</v>
      </c>
      <c r="M336">
        <v>0</v>
      </c>
      <c r="N336">
        <v>0</v>
      </c>
      <c r="R336">
        <v>0</v>
      </c>
    </row>
    <row r="337" spans="1:20" x14ac:dyDescent="0.25">
      <c r="A337">
        <v>2026</v>
      </c>
      <c r="B337" t="s">
        <v>5169</v>
      </c>
      <c r="C337" t="s">
        <v>39</v>
      </c>
      <c r="D337" t="s">
        <v>39</v>
      </c>
      <c r="E337" t="s">
        <v>621</v>
      </c>
      <c r="F337">
        <v>0</v>
      </c>
      <c r="G337">
        <v>0</v>
      </c>
      <c r="H337">
        <v>848.88</v>
      </c>
      <c r="I337">
        <v>848.88</v>
      </c>
      <c r="L337" t="s">
        <v>851</v>
      </c>
      <c r="M337">
        <v>848.88</v>
      </c>
      <c r="N337">
        <v>0</v>
      </c>
      <c r="R337">
        <v>0</v>
      </c>
    </row>
    <row r="338" spans="1:20" x14ac:dyDescent="0.25">
      <c r="A338">
        <v>2026</v>
      </c>
      <c r="B338" t="s">
        <v>5165</v>
      </c>
      <c r="C338" t="s">
        <v>39</v>
      </c>
      <c r="D338" t="s">
        <v>39</v>
      </c>
      <c r="E338" t="s">
        <v>997</v>
      </c>
      <c r="F338">
        <v>0</v>
      </c>
      <c r="G338">
        <v>0</v>
      </c>
      <c r="H338">
        <v>42</v>
      </c>
      <c r="I338">
        <v>42</v>
      </c>
      <c r="L338" t="s">
        <v>851</v>
      </c>
      <c r="M338">
        <v>42</v>
      </c>
      <c r="N338">
        <v>0</v>
      </c>
      <c r="R338">
        <v>-22194.49</v>
      </c>
    </row>
    <row r="339" spans="1:20" x14ac:dyDescent="0.25">
      <c r="A339">
        <v>2026</v>
      </c>
      <c r="B339" t="s">
        <v>5280</v>
      </c>
      <c r="C339" t="s">
        <v>2278</v>
      </c>
      <c r="D339" t="s">
        <v>2278</v>
      </c>
      <c r="E339" t="s">
        <v>40</v>
      </c>
      <c r="F339">
        <v>37.4</v>
      </c>
      <c r="I339">
        <v>37.4</v>
      </c>
    </row>
    <row r="340" spans="1:20" x14ac:dyDescent="0.25">
      <c r="A340">
        <v>2026</v>
      </c>
      <c r="B340" t="s">
        <v>5281</v>
      </c>
      <c r="C340" t="s">
        <v>2278</v>
      </c>
      <c r="D340" t="s">
        <v>2278</v>
      </c>
      <c r="E340" t="s">
        <v>5281</v>
      </c>
      <c r="F340">
        <v>20887.2</v>
      </c>
      <c r="I340">
        <v>20887.2</v>
      </c>
      <c r="S340">
        <v>372</v>
      </c>
      <c r="T340">
        <v>56.15</v>
      </c>
    </row>
    <row r="341" spans="1:20" x14ac:dyDescent="0.25">
      <c r="A341">
        <v>2026</v>
      </c>
      <c r="B341" t="s">
        <v>5282</v>
      </c>
      <c r="C341" t="s">
        <v>2278</v>
      </c>
      <c r="D341" t="s">
        <v>2278</v>
      </c>
      <c r="E341" t="s">
        <v>5282</v>
      </c>
      <c r="F341">
        <v>7448.5</v>
      </c>
      <c r="I341">
        <v>7448.5</v>
      </c>
      <c r="S341">
        <v>414</v>
      </c>
      <c r="T341">
        <v>17.989999999999998</v>
      </c>
    </row>
    <row r="342" spans="1:20" x14ac:dyDescent="0.25">
      <c r="A342">
        <v>2026</v>
      </c>
      <c r="B342" t="s">
        <v>5283</v>
      </c>
      <c r="C342" t="s">
        <v>39</v>
      </c>
      <c r="D342" t="s">
        <v>39</v>
      </c>
      <c r="E342" t="s">
        <v>997</v>
      </c>
      <c r="F342">
        <v>0</v>
      </c>
      <c r="G342">
        <v>0</v>
      </c>
      <c r="H342">
        <v>0</v>
      </c>
      <c r="I342">
        <v>0</v>
      </c>
      <c r="L342" t="s">
        <v>851</v>
      </c>
      <c r="M342">
        <v>0</v>
      </c>
      <c r="N342">
        <v>0</v>
      </c>
      <c r="R342">
        <v>0</v>
      </c>
    </row>
    <row r="343" spans="1:20" x14ac:dyDescent="0.25">
      <c r="A343">
        <v>2026</v>
      </c>
      <c r="B343" t="s">
        <v>5284</v>
      </c>
      <c r="C343" t="s">
        <v>2278</v>
      </c>
      <c r="D343" t="s">
        <v>2278</v>
      </c>
      <c r="E343" t="s">
        <v>196</v>
      </c>
      <c r="F343">
        <v>406.91</v>
      </c>
      <c r="I343">
        <v>406.91</v>
      </c>
    </row>
    <row r="344" spans="1:20" x14ac:dyDescent="0.25">
      <c r="A344">
        <v>2026</v>
      </c>
      <c r="B344" t="s">
        <v>5285</v>
      </c>
      <c r="C344" t="s">
        <v>2278</v>
      </c>
      <c r="D344" t="s">
        <v>2278</v>
      </c>
      <c r="E344" t="s">
        <v>216</v>
      </c>
      <c r="F344">
        <v>3990.67</v>
      </c>
      <c r="I344">
        <v>3990.67</v>
      </c>
    </row>
    <row r="345" spans="1:20" x14ac:dyDescent="0.25">
      <c r="A345">
        <v>2026</v>
      </c>
      <c r="B345" t="s">
        <v>5286</v>
      </c>
      <c r="C345" t="s">
        <v>2278</v>
      </c>
      <c r="D345" t="s">
        <v>2278</v>
      </c>
      <c r="E345" t="s">
        <v>5286</v>
      </c>
      <c r="F345">
        <v>2858.26</v>
      </c>
      <c r="I345">
        <v>2858.26</v>
      </c>
    </row>
    <row r="346" spans="1:20" x14ac:dyDescent="0.25">
      <c r="A346">
        <v>2026</v>
      </c>
      <c r="B346" t="s">
        <v>5287</v>
      </c>
      <c r="C346" t="s">
        <v>2278</v>
      </c>
      <c r="D346" t="s">
        <v>2278</v>
      </c>
      <c r="E346" t="s">
        <v>5287</v>
      </c>
      <c r="F346">
        <v>10759.31</v>
      </c>
      <c r="I346">
        <v>10759.31</v>
      </c>
      <c r="S346">
        <v>71</v>
      </c>
      <c r="T346">
        <v>151.54</v>
      </c>
    </row>
    <row r="347" spans="1:20" x14ac:dyDescent="0.25">
      <c r="A347">
        <v>2026</v>
      </c>
      <c r="B347" t="s">
        <v>5288</v>
      </c>
      <c r="C347" t="s">
        <v>2278</v>
      </c>
      <c r="D347" t="s">
        <v>2278</v>
      </c>
      <c r="E347" t="s">
        <v>218</v>
      </c>
      <c r="F347">
        <v>0</v>
      </c>
      <c r="I347">
        <v>0</v>
      </c>
    </row>
    <row r="348" spans="1:20" x14ac:dyDescent="0.25">
      <c r="A348">
        <v>2026</v>
      </c>
      <c r="B348" t="s">
        <v>5289</v>
      </c>
      <c r="C348" t="s">
        <v>2278</v>
      </c>
      <c r="D348" t="s">
        <v>39</v>
      </c>
      <c r="E348" t="s">
        <v>621</v>
      </c>
      <c r="F348">
        <v>127.03</v>
      </c>
      <c r="I348">
        <v>127.03</v>
      </c>
    </row>
    <row r="349" spans="1:20" x14ac:dyDescent="0.25">
      <c r="A349">
        <v>2026</v>
      </c>
      <c r="B349" t="s">
        <v>5290</v>
      </c>
      <c r="C349" t="s">
        <v>2278</v>
      </c>
      <c r="D349" t="s">
        <v>2278</v>
      </c>
      <c r="E349" t="s">
        <v>621</v>
      </c>
      <c r="F349">
        <v>1963.1</v>
      </c>
      <c r="I349">
        <v>1963.1</v>
      </c>
    </row>
    <row r="350" spans="1:20" x14ac:dyDescent="0.25">
      <c r="A350">
        <v>2026</v>
      </c>
      <c r="B350" t="s">
        <v>5291</v>
      </c>
      <c r="C350" t="s">
        <v>2278</v>
      </c>
      <c r="D350" t="s">
        <v>39</v>
      </c>
      <c r="E350" t="s">
        <v>997</v>
      </c>
      <c r="F350">
        <v>571.54999999999995</v>
      </c>
      <c r="I350">
        <v>571.54999999999995</v>
      </c>
    </row>
    <row r="351" spans="1:20" x14ac:dyDescent="0.25">
      <c r="A351">
        <v>2026</v>
      </c>
      <c r="B351" t="s">
        <v>5292</v>
      </c>
      <c r="C351" t="s">
        <v>2278</v>
      </c>
      <c r="D351" t="s">
        <v>2278</v>
      </c>
      <c r="E351" t="s">
        <v>997</v>
      </c>
      <c r="F351">
        <v>2132.84</v>
      </c>
      <c r="I351">
        <v>2132.84</v>
      </c>
    </row>
    <row r="352" spans="1:20" x14ac:dyDescent="0.25">
      <c r="A352">
        <v>2026</v>
      </c>
      <c r="B352" t="s">
        <v>5293</v>
      </c>
      <c r="C352" t="s">
        <v>39</v>
      </c>
      <c r="D352" t="s">
        <v>39</v>
      </c>
      <c r="E352" t="s">
        <v>621</v>
      </c>
      <c r="F352">
        <v>0</v>
      </c>
      <c r="G352">
        <v>0</v>
      </c>
      <c r="H352">
        <v>0</v>
      </c>
      <c r="I352">
        <v>0</v>
      </c>
      <c r="L352" t="s">
        <v>62</v>
      </c>
      <c r="M352">
        <v>0</v>
      </c>
      <c r="N352">
        <v>0</v>
      </c>
      <c r="R352">
        <v>0</v>
      </c>
    </row>
    <row r="353" spans="1:20" x14ac:dyDescent="0.25">
      <c r="A353">
        <v>2026</v>
      </c>
      <c r="B353" t="s">
        <v>5166</v>
      </c>
      <c r="C353" t="s">
        <v>39</v>
      </c>
      <c r="D353" t="s">
        <v>39</v>
      </c>
      <c r="E353" t="s">
        <v>997</v>
      </c>
      <c r="F353">
        <v>0</v>
      </c>
      <c r="G353">
        <v>0</v>
      </c>
      <c r="H353">
        <v>642.91</v>
      </c>
      <c r="I353">
        <v>642.91</v>
      </c>
      <c r="L353" t="s">
        <v>62</v>
      </c>
      <c r="M353">
        <v>0</v>
      </c>
      <c r="N353">
        <v>642.91</v>
      </c>
      <c r="R353">
        <v>0</v>
      </c>
    </row>
    <row r="354" spans="1:20" x14ac:dyDescent="0.25">
      <c r="A354">
        <v>2026</v>
      </c>
      <c r="B354" t="s">
        <v>5294</v>
      </c>
      <c r="C354" t="s">
        <v>39</v>
      </c>
      <c r="D354" t="s">
        <v>39</v>
      </c>
      <c r="E354" t="s">
        <v>621</v>
      </c>
      <c r="F354">
        <v>0</v>
      </c>
      <c r="G354">
        <v>0</v>
      </c>
      <c r="H354">
        <v>0</v>
      </c>
      <c r="I354">
        <v>0</v>
      </c>
      <c r="L354" t="s">
        <v>1488</v>
      </c>
      <c r="M354">
        <v>0</v>
      </c>
      <c r="N354">
        <v>0</v>
      </c>
      <c r="R354">
        <v>0</v>
      </c>
    </row>
    <row r="355" spans="1:20" x14ac:dyDescent="0.25">
      <c r="A355">
        <v>2026</v>
      </c>
      <c r="B355" t="s">
        <v>5295</v>
      </c>
      <c r="C355" t="s">
        <v>39</v>
      </c>
      <c r="D355" t="s">
        <v>39</v>
      </c>
      <c r="E355" t="s">
        <v>196</v>
      </c>
      <c r="F355">
        <v>0</v>
      </c>
      <c r="G355">
        <v>0</v>
      </c>
      <c r="H355">
        <v>0</v>
      </c>
      <c r="I355">
        <v>0</v>
      </c>
      <c r="L355" t="s">
        <v>987</v>
      </c>
      <c r="M355">
        <v>0</v>
      </c>
      <c r="N355">
        <v>0</v>
      </c>
      <c r="R355">
        <v>0</v>
      </c>
    </row>
    <row r="356" spans="1:20" x14ac:dyDescent="0.25">
      <c r="A356">
        <v>2026</v>
      </c>
      <c r="B356" t="s">
        <v>5170</v>
      </c>
      <c r="C356" t="s">
        <v>39</v>
      </c>
      <c r="D356" t="s">
        <v>39</v>
      </c>
      <c r="E356" t="s">
        <v>621</v>
      </c>
      <c r="F356">
        <v>0</v>
      </c>
      <c r="G356">
        <v>0</v>
      </c>
      <c r="H356">
        <v>3000</v>
      </c>
      <c r="I356">
        <v>3000</v>
      </c>
      <c r="L356" t="s">
        <v>987</v>
      </c>
      <c r="M356">
        <v>800</v>
      </c>
      <c r="N356">
        <v>2200</v>
      </c>
      <c r="R356">
        <v>0</v>
      </c>
    </row>
    <row r="357" spans="1:20" x14ac:dyDescent="0.25">
      <c r="A357">
        <v>2026</v>
      </c>
      <c r="B357" t="s">
        <v>5296</v>
      </c>
      <c r="C357" t="s">
        <v>39</v>
      </c>
      <c r="D357" t="s">
        <v>39</v>
      </c>
      <c r="E357" t="s">
        <v>997</v>
      </c>
      <c r="F357">
        <v>0</v>
      </c>
      <c r="G357">
        <v>0</v>
      </c>
      <c r="H357">
        <v>0</v>
      </c>
      <c r="I357">
        <v>0</v>
      </c>
      <c r="L357" t="s">
        <v>987</v>
      </c>
      <c r="M357">
        <v>0</v>
      </c>
      <c r="N357">
        <v>0</v>
      </c>
      <c r="R357">
        <v>0</v>
      </c>
    </row>
    <row r="358" spans="1:20" x14ac:dyDescent="0.25">
      <c r="A358">
        <v>2026</v>
      </c>
      <c r="B358" t="s">
        <v>5171</v>
      </c>
      <c r="C358" t="s">
        <v>39</v>
      </c>
      <c r="D358" t="s">
        <v>39</v>
      </c>
      <c r="E358" t="s">
        <v>621</v>
      </c>
      <c r="F358">
        <v>0</v>
      </c>
      <c r="G358">
        <v>0</v>
      </c>
      <c r="H358">
        <v>1018</v>
      </c>
      <c r="I358">
        <v>1018</v>
      </c>
      <c r="L358" t="s">
        <v>95</v>
      </c>
      <c r="M358">
        <v>1018</v>
      </c>
      <c r="N358">
        <v>0</v>
      </c>
      <c r="R358">
        <v>0</v>
      </c>
    </row>
    <row r="359" spans="1:20" x14ac:dyDescent="0.25">
      <c r="A359">
        <v>2026</v>
      </c>
      <c r="B359" t="s">
        <v>5167</v>
      </c>
      <c r="C359" t="s">
        <v>39</v>
      </c>
      <c r="D359" t="s">
        <v>39</v>
      </c>
      <c r="E359" t="s">
        <v>997</v>
      </c>
      <c r="F359">
        <v>0</v>
      </c>
      <c r="G359">
        <v>0</v>
      </c>
      <c r="H359">
        <v>156.99</v>
      </c>
      <c r="I359">
        <v>156.99</v>
      </c>
      <c r="L359" t="s">
        <v>95</v>
      </c>
      <c r="M359">
        <v>156.99</v>
      </c>
      <c r="N359">
        <v>0</v>
      </c>
      <c r="R359">
        <v>-55166.74</v>
      </c>
    </row>
    <row r="360" spans="1:20" x14ac:dyDescent="0.25">
      <c r="A360">
        <v>2026</v>
      </c>
      <c r="B360" t="s">
        <v>5297</v>
      </c>
      <c r="C360" t="s">
        <v>39</v>
      </c>
      <c r="D360" t="s">
        <v>39</v>
      </c>
      <c r="E360" t="s">
        <v>621</v>
      </c>
      <c r="F360">
        <v>0</v>
      </c>
      <c r="G360">
        <v>0</v>
      </c>
      <c r="H360">
        <v>0</v>
      </c>
      <c r="I360">
        <v>0</v>
      </c>
      <c r="L360" t="s">
        <v>84</v>
      </c>
      <c r="M360">
        <v>0</v>
      </c>
      <c r="N360">
        <v>0</v>
      </c>
      <c r="R360">
        <v>0</v>
      </c>
    </row>
    <row r="361" spans="1:20" x14ac:dyDescent="0.25">
      <c r="A361">
        <v>2026</v>
      </c>
      <c r="B361" t="s">
        <v>5298</v>
      </c>
      <c r="C361" t="s">
        <v>39</v>
      </c>
      <c r="D361" t="s">
        <v>39</v>
      </c>
      <c r="E361" t="s">
        <v>5299</v>
      </c>
      <c r="O361">
        <v>0</v>
      </c>
      <c r="P361">
        <v>0</v>
      </c>
    </row>
    <row r="362" spans="1:20" x14ac:dyDescent="0.25">
      <c r="A362">
        <v>2026</v>
      </c>
      <c r="B362" t="s">
        <v>5300</v>
      </c>
      <c r="C362" t="s">
        <v>39</v>
      </c>
      <c r="D362" t="s">
        <v>39</v>
      </c>
      <c r="E362" t="s">
        <v>5300</v>
      </c>
      <c r="Q362">
        <v>0</v>
      </c>
    </row>
    <row r="363" spans="1:20" x14ac:dyDescent="0.25">
      <c r="A363">
        <v>2030</v>
      </c>
      <c r="B363" t="s">
        <v>5199</v>
      </c>
      <c r="C363" t="s">
        <v>2596</v>
      </c>
      <c r="D363" t="s">
        <v>2596</v>
      </c>
      <c r="E363" t="s">
        <v>40</v>
      </c>
      <c r="F363">
        <v>7.72</v>
      </c>
      <c r="I363">
        <v>7.72</v>
      </c>
    </row>
    <row r="364" spans="1:20" x14ac:dyDescent="0.25">
      <c r="A364">
        <v>2030</v>
      </c>
      <c r="B364" t="s">
        <v>5200</v>
      </c>
      <c r="C364" t="s">
        <v>2596</v>
      </c>
      <c r="D364" t="s">
        <v>2596</v>
      </c>
      <c r="E364" t="s">
        <v>5200</v>
      </c>
      <c r="F364">
        <v>1874.06</v>
      </c>
      <c r="I364">
        <v>1874.06</v>
      </c>
      <c r="S364">
        <v>234.26</v>
      </c>
      <c r="T364">
        <v>8</v>
      </c>
    </row>
    <row r="365" spans="1:20" x14ac:dyDescent="0.25">
      <c r="A365">
        <v>2030</v>
      </c>
      <c r="B365" t="s">
        <v>5201</v>
      </c>
      <c r="C365" t="s">
        <v>2596</v>
      </c>
      <c r="D365" t="s">
        <v>2596</v>
      </c>
      <c r="E365" t="s">
        <v>196</v>
      </c>
      <c r="F365">
        <v>0</v>
      </c>
      <c r="I365">
        <v>0</v>
      </c>
    </row>
    <row r="366" spans="1:20" x14ac:dyDescent="0.25">
      <c r="A366">
        <v>2030</v>
      </c>
      <c r="B366" t="s">
        <v>5202</v>
      </c>
      <c r="C366" t="s">
        <v>2596</v>
      </c>
      <c r="D366" t="s">
        <v>2596</v>
      </c>
      <c r="E366" t="s">
        <v>216</v>
      </c>
      <c r="F366">
        <v>2742.3</v>
      </c>
      <c r="I366">
        <v>2742.3</v>
      </c>
    </row>
    <row r="367" spans="1:20" x14ac:dyDescent="0.25">
      <c r="A367">
        <v>2030</v>
      </c>
      <c r="B367" t="s">
        <v>5203</v>
      </c>
      <c r="C367" t="s">
        <v>2596</v>
      </c>
      <c r="D367" t="s">
        <v>2596</v>
      </c>
      <c r="E367" t="s">
        <v>5203</v>
      </c>
      <c r="F367">
        <v>890.6</v>
      </c>
      <c r="I367">
        <v>890.6</v>
      </c>
      <c r="S367">
        <v>40.479999999999997</v>
      </c>
      <c r="T367">
        <v>22</v>
      </c>
    </row>
    <row r="368" spans="1:20" x14ac:dyDescent="0.25">
      <c r="A368">
        <v>2030</v>
      </c>
      <c r="B368" t="s">
        <v>5204</v>
      </c>
      <c r="C368" t="s">
        <v>2596</v>
      </c>
      <c r="D368" t="s">
        <v>39</v>
      </c>
      <c r="E368" t="s">
        <v>218</v>
      </c>
      <c r="F368">
        <v>2.81</v>
      </c>
      <c r="I368">
        <v>2.81</v>
      </c>
    </row>
    <row r="369" spans="1:20" x14ac:dyDescent="0.25">
      <c r="A369">
        <v>2030</v>
      </c>
      <c r="B369" t="s">
        <v>5205</v>
      </c>
      <c r="C369" t="s">
        <v>2596</v>
      </c>
      <c r="D369" t="s">
        <v>2596</v>
      </c>
      <c r="E369" t="s">
        <v>218</v>
      </c>
      <c r="F369">
        <v>18.39</v>
      </c>
      <c r="I369">
        <v>18.39</v>
      </c>
    </row>
    <row r="370" spans="1:20" x14ac:dyDescent="0.25">
      <c r="A370">
        <v>2030</v>
      </c>
      <c r="B370" t="s">
        <v>5206</v>
      </c>
      <c r="C370" t="s">
        <v>2596</v>
      </c>
      <c r="D370" t="s">
        <v>2596</v>
      </c>
      <c r="E370" t="s">
        <v>621</v>
      </c>
      <c r="F370">
        <v>1259.6300000000001</v>
      </c>
      <c r="I370">
        <v>1259.6300000000001</v>
      </c>
    </row>
    <row r="371" spans="1:20" x14ac:dyDescent="0.25">
      <c r="A371">
        <v>2030</v>
      </c>
      <c r="B371" t="s">
        <v>5207</v>
      </c>
      <c r="C371" t="s">
        <v>2596</v>
      </c>
      <c r="D371" t="s">
        <v>2596</v>
      </c>
      <c r="E371" t="s">
        <v>997</v>
      </c>
      <c r="F371">
        <v>0</v>
      </c>
      <c r="I371">
        <v>0</v>
      </c>
    </row>
    <row r="372" spans="1:20" x14ac:dyDescent="0.25">
      <c r="A372">
        <v>2030</v>
      </c>
      <c r="B372" t="s">
        <v>5208</v>
      </c>
      <c r="C372" t="s">
        <v>39</v>
      </c>
      <c r="D372" t="s">
        <v>39</v>
      </c>
      <c r="E372" t="s">
        <v>5208</v>
      </c>
      <c r="F372">
        <v>0</v>
      </c>
      <c r="G372">
        <v>0</v>
      </c>
      <c r="H372">
        <v>0</v>
      </c>
      <c r="I372">
        <v>0</v>
      </c>
      <c r="S372">
        <v>600</v>
      </c>
      <c r="T372">
        <v>0</v>
      </c>
    </row>
    <row r="373" spans="1:20" x14ac:dyDescent="0.25">
      <c r="A373">
        <v>2030</v>
      </c>
      <c r="B373" t="s">
        <v>5209</v>
      </c>
      <c r="C373" t="s">
        <v>39</v>
      </c>
      <c r="D373" t="s">
        <v>39</v>
      </c>
      <c r="E373" t="s">
        <v>5209</v>
      </c>
      <c r="F373">
        <v>0</v>
      </c>
      <c r="G373">
        <v>0</v>
      </c>
      <c r="H373">
        <v>0</v>
      </c>
      <c r="I373">
        <v>0</v>
      </c>
      <c r="S373">
        <v>100</v>
      </c>
      <c r="T373">
        <v>0</v>
      </c>
    </row>
    <row r="374" spans="1:20" x14ac:dyDescent="0.25">
      <c r="A374">
        <v>2030</v>
      </c>
      <c r="B374" t="s">
        <v>5210</v>
      </c>
      <c r="C374" t="s">
        <v>39</v>
      </c>
      <c r="D374" t="s">
        <v>39</v>
      </c>
      <c r="E374" t="s">
        <v>40</v>
      </c>
      <c r="F374">
        <v>715.07</v>
      </c>
      <c r="I374">
        <v>715.07</v>
      </c>
    </row>
    <row r="375" spans="1:20" x14ac:dyDescent="0.25">
      <c r="A375">
        <v>2030</v>
      </c>
      <c r="B375" t="s">
        <v>5211</v>
      </c>
      <c r="C375" t="s">
        <v>39</v>
      </c>
      <c r="D375" t="s">
        <v>2596</v>
      </c>
      <c r="E375" t="s">
        <v>40</v>
      </c>
      <c r="F375">
        <v>60.25</v>
      </c>
      <c r="I375">
        <v>60.25</v>
      </c>
    </row>
    <row r="376" spans="1:20" x14ac:dyDescent="0.25">
      <c r="A376">
        <v>2030</v>
      </c>
      <c r="B376" t="s">
        <v>3860</v>
      </c>
      <c r="C376" t="s">
        <v>39</v>
      </c>
      <c r="D376" t="s">
        <v>39</v>
      </c>
      <c r="E376" t="s">
        <v>3860</v>
      </c>
      <c r="F376">
        <v>13702.87</v>
      </c>
      <c r="I376">
        <v>13702.87</v>
      </c>
      <c r="S376">
        <v>483.71</v>
      </c>
      <c r="T376">
        <v>28.33</v>
      </c>
    </row>
    <row r="377" spans="1:20" x14ac:dyDescent="0.25">
      <c r="A377">
        <v>2030</v>
      </c>
      <c r="B377" t="s">
        <v>3523</v>
      </c>
      <c r="C377" t="s">
        <v>39</v>
      </c>
      <c r="D377" t="s">
        <v>39</v>
      </c>
      <c r="E377" t="s">
        <v>3523</v>
      </c>
      <c r="F377">
        <v>2974.32</v>
      </c>
      <c r="I377">
        <v>2974.32</v>
      </c>
      <c r="S377">
        <v>247.86</v>
      </c>
      <c r="T377">
        <v>12</v>
      </c>
    </row>
    <row r="378" spans="1:20" x14ac:dyDescent="0.25">
      <c r="A378">
        <v>2030</v>
      </c>
      <c r="B378" t="s">
        <v>3364</v>
      </c>
      <c r="C378" t="s">
        <v>39</v>
      </c>
      <c r="D378" t="s">
        <v>39</v>
      </c>
      <c r="E378" t="s">
        <v>3364</v>
      </c>
      <c r="F378">
        <v>1684.87</v>
      </c>
      <c r="I378">
        <v>1684.87</v>
      </c>
    </row>
    <row r="379" spans="1:20" x14ac:dyDescent="0.25">
      <c r="A379">
        <v>2030</v>
      </c>
      <c r="B379" t="s">
        <v>5175</v>
      </c>
      <c r="C379" t="s">
        <v>39</v>
      </c>
      <c r="D379" t="s">
        <v>39</v>
      </c>
      <c r="E379" t="s">
        <v>5212</v>
      </c>
      <c r="F379">
        <v>1832</v>
      </c>
      <c r="I379">
        <v>1832</v>
      </c>
    </row>
    <row r="380" spans="1:20" x14ac:dyDescent="0.25">
      <c r="A380">
        <v>2030</v>
      </c>
      <c r="B380" t="s">
        <v>5213</v>
      </c>
      <c r="C380" t="s">
        <v>39</v>
      </c>
      <c r="D380" t="s">
        <v>39</v>
      </c>
      <c r="E380" t="s">
        <v>196</v>
      </c>
      <c r="F380">
        <v>1062.42</v>
      </c>
      <c r="I380">
        <v>1062.42</v>
      </c>
    </row>
    <row r="381" spans="1:20" x14ac:dyDescent="0.25">
      <c r="A381">
        <v>2030</v>
      </c>
      <c r="B381" t="s">
        <v>5214</v>
      </c>
      <c r="C381" t="s">
        <v>39</v>
      </c>
      <c r="D381" t="s">
        <v>2596</v>
      </c>
      <c r="E381" t="s">
        <v>196</v>
      </c>
      <c r="F381">
        <v>254.89</v>
      </c>
      <c r="I381">
        <v>254.89</v>
      </c>
    </row>
    <row r="382" spans="1:20" x14ac:dyDescent="0.25">
      <c r="A382">
        <v>2030</v>
      </c>
      <c r="B382" t="s">
        <v>3391</v>
      </c>
      <c r="C382" t="s">
        <v>39</v>
      </c>
      <c r="D382" t="s">
        <v>39</v>
      </c>
      <c r="E382" t="s">
        <v>216</v>
      </c>
      <c r="F382">
        <v>7843.85</v>
      </c>
      <c r="I382">
        <v>7843.85</v>
      </c>
    </row>
    <row r="383" spans="1:20" x14ac:dyDescent="0.25">
      <c r="A383">
        <v>2030</v>
      </c>
      <c r="B383" t="s">
        <v>5215</v>
      </c>
      <c r="C383" t="s">
        <v>39</v>
      </c>
      <c r="D383" t="s">
        <v>39</v>
      </c>
      <c r="E383" t="s">
        <v>5216</v>
      </c>
      <c r="F383">
        <v>0</v>
      </c>
      <c r="G383">
        <v>0</v>
      </c>
      <c r="H383">
        <v>0</v>
      </c>
      <c r="I383">
        <v>0</v>
      </c>
      <c r="R383">
        <v>0</v>
      </c>
    </row>
    <row r="384" spans="1:20" x14ac:dyDescent="0.25">
      <c r="A384">
        <v>2030</v>
      </c>
      <c r="B384" t="s">
        <v>5172</v>
      </c>
      <c r="C384" t="s">
        <v>39</v>
      </c>
      <c r="D384" t="s">
        <v>39</v>
      </c>
      <c r="E384" t="s">
        <v>5173</v>
      </c>
      <c r="F384">
        <v>0</v>
      </c>
      <c r="G384">
        <v>1917.08</v>
      </c>
      <c r="H384">
        <v>2104.1999999999998</v>
      </c>
      <c r="I384">
        <v>2104.1999999999998</v>
      </c>
      <c r="R384">
        <v>0</v>
      </c>
    </row>
    <row r="385" spans="1:20" x14ac:dyDescent="0.25">
      <c r="A385">
        <v>2030</v>
      </c>
      <c r="B385" t="s">
        <v>5217</v>
      </c>
      <c r="C385" t="s">
        <v>39</v>
      </c>
      <c r="D385" t="s">
        <v>39</v>
      </c>
      <c r="E385" t="s">
        <v>5212</v>
      </c>
      <c r="F385">
        <v>0</v>
      </c>
      <c r="G385">
        <v>0</v>
      </c>
      <c r="H385">
        <v>0</v>
      </c>
      <c r="I385">
        <v>0</v>
      </c>
      <c r="R385">
        <v>0</v>
      </c>
    </row>
    <row r="386" spans="1:20" x14ac:dyDescent="0.25">
      <c r="A386">
        <v>2030</v>
      </c>
      <c r="B386" t="s">
        <v>3775</v>
      </c>
      <c r="C386" t="s">
        <v>39</v>
      </c>
      <c r="D386" t="s">
        <v>39</v>
      </c>
      <c r="E386" t="s">
        <v>3775</v>
      </c>
      <c r="F386">
        <v>622.04999999999995</v>
      </c>
      <c r="I386">
        <v>622.04999999999995</v>
      </c>
    </row>
    <row r="387" spans="1:20" x14ac:dyDescent="0.25">
      <c r="A387">
        <v>2030</v>
      </c>
      <c r="B387" t="s">
        <v>3841</v>
      </c>
      <c r="C387" t="s">
        <v>39</v>
      </c>
      <c r="D387" t="s">
        <v>39</v>
      </c>
      <c r="E387" t="s">
        <v>3841</v>
      </c>
      <c r="F387">
        <v>5555.4</v>
      </c>
      <c r="I387">
        <v>5555.4</v>
      </c>
      <c r="S387">
        <v>62.26</v>
      </c>
      <c r="T387">
        <v>89.23</v>
      </c>
    </row>
    <row r="388" spans="1:20" x14ac:dyDescent="0.25">
      <c r="A388">
        <v>2030</v>
      </c>
      <c r="B388" t="s">
        <v>3357</v>
      </c>
      <c r="C388" t="s">
        <v>39</v>
      </c>
      <c r="D388" t="s">
        <v>39</v>
      </c>
      <c r="E388" t="s">
        <v>3357</v>
      </c>
      <c r="F388">
        <v>2729.23</v>
      </c>
      <c r="I388">
        <v>2729.23</v>
      </c>
      <c r="S388">
        <v>45.37</v>
      </c>
      <c r="T388">
        <v>60.16</v>
      </c>
    </row>
    <row r="389" spans="1:20" x14ac:dyDescent="0.25">
      <c r="A389">
        <v>2030</v>
      </c>
      <c r="B389" t="s">
        <v>3633</v>
      </c>
      <c r="C389" t="s">
        <v>39</v>
      </c>
      <c r="D389" t="s">
        <v>39</v>
      </c>
      <c r="E389" t="s">
        <v>3633</v>
      </c>
      <c r="F389">
        <v>262.8</v>
      </c>
      <c r="G389">
        <v>0</v>
      </c>
      <c r="H389">
        <v>0</v>
      </c>
      <c r="I389">
        <v>262.8</v>
      </c>
      <c r="S389">
        <v>5.36</v>
      </c>
      <c r="T389">
        <v>49</v>
      </c>
    </row>
    <row r="390" spans="1:20" x14ac:dyDescent="0.25">
      <c r="A390">
        <v>2030</v>
      </c>
      <c r="B390" t="s">
        <v>3372</v>
      </c>
      <c r="C390" t="s">
        <v>39</v>
      </c>
      <c r="D390" t="s">
        <v>39</v>
      </c>
      <c r="E390" t="s">
        <v>3372</v>
      </c>
      <c r="F390">
        <v>652</v>
      </c>
      <c r="I390">
        <v>652</v>
      </c>
      <c r="S390">
        <v>336.64</v>
      </c>
      <c r="T390">
        <v>1.94</v>
      </c>
    </row>
    <row r="391" spans="1:20" x14ac:dyDescent="0.25">
      <c r="A391">
        <v>2030</v>
      </c>
      <c r="B391" t="s">
        <v>5218</v>
      </c>
      <c r="C391" t="s">
        <v>39</v>
      </c>
      <c r="D391" t="s">
        <v>39</v>
      </c>
      <c r="E391" t="s">
        <v>5219</v>
      </c>
      <c r="F391">
        <v>1752.45</v>
      </c>
      <c r="I391">
        <v>1752.45</v>
      </c>
      <c r="S391">
        <v>1</v>
      </c>
      <c r="T391">
        <v>1752.45</v>
      </c>
    </row>
    <row r="392" spans="1:20" x14ac:dyDescent="0.25">
      <c r="A392">
        <v>2030</v>
      </c>
      <c r="B392" t="s">
        <v>5220</v>
      </c>
      <c r="C392" t="s">
        <v>39</v>
      </c>
      <c r="D392" t="s">
        <v>39</v>
      </c>
      <c r="E392" t="s">
        <v>5219</v>
      </c>
      <c r="F392">
        <v>0</v>
      </c>
      <c r="G392">
        <v>0</v>
      </c>
      <c r="H392">
        <v>0</v>
      </c>
      <c r="I392">
        <v>0</v>
      </c>
      <c r="R392">
        <v>0</v>
      </c>
      <c r="S392">
        <v>1</v>
      </c>
      <c r="T392">
        <v>0</v>
      </c>
    </row>
    <row r="393" spans="1:20" x14ac:dyDescent="0.25">
      <c r="A393">
        <v>2030</v>
      </c>
      <c r="B393" t="s">
        <v>5221</v>
      </c>
      <c r="C393" t="s">
        <v>39</v>
      </c>
      <c r="D393" t="s">
        <v>39</v>
      </c>
      <c r="E393" t="s">
        <v>5219</v>
      </c>
      <c r="F393">
        <v>0</v>
      </c>
      <c r="G393">
        <v>0</v>
      </c>
      <c r="H393">
        <v>0</v>
      </c>
      <c r="I393">
        <v>0</v>
      </c>
      <c r="R393">
        <v>0</v>
      </c>
      <c r="S393">
        <v>1</v>
      </c>
      <c r="T393">
        <v>0</v>
      </c>
    </row>
    <row r="394" spans="1:20" x14ac:dyDescent="0.25">
      <c r="A394">
        <v>2030</v>
      </c>
      <c r="B394" t="s">
        <v>5222</v>
      </c>
      <c r="C394" t="s">
        <v>39</v>
      </c>
      <c r="D394" t="s">
        <v>39</v>
      </c>
      <c r="E394" t="s">
        <v>5219</v>
      </c>
      <c r="F394">
        <v>0</v>
      </c>
      <c r="G394">
        <v>0</v>
      </c>
      <c r="H394">
        <v>0</v>
      </c>
      <c r="I394">
        <v>0</v>
      </c>
      <c r="R394">
        <v>0</v>
      </c>
      <c r="S394">
        <v>1</v>
      </c>
      <c r="T394">
        <v>0</v>
      </c>
    </row>
    <row r="395" spans="1:20" x14ac:dyDescent="0.25">
      <c r="A395">
        <v>2030</v>
      </c>
      <c r="B395" t="s">
        <v>5223</v>
      </c>
      <c r="C395" t="s">
        <v>39</v>
      </c>
      <c r="D395" t="s">
        <v>39</v>
      </c>
      <c r="E395" t="s">
        <v>5219</v>
      </c>
      <c r="F395">
        <v>0</v>
      </c>
      <c r="G395">
        <v>0</v>
      </c>
      <c r="H395">
        <v>0</v>
      </c>
      <c r="I395">
        <v>0</v>
      </c>
      <c r="R395">
        <v>0</v>
      </c>
      <c r="S395">
        <v>1</v>
      </c>
      <c r="T395">
        <v>0</v>
      </c>
    </row>
    <row r="396" spans="1:20" x14ac:dyDescent="0.25">
      <c r="A396">
        <v>2030</v>
      </c>
      <c r="B396" t="s">
        <v>5224</v>
      </c>
      <c r="C396" t="s">
        <v>39</v>
      </c>
      <c r="D396" t="s">
        <v>39</v>
      </c>
      <c r="E396" t="s">
        <v>5219</v>
      </c>
      <c r="F396">
        <v>0</v>
      </c>
      <c r="G396">
        <v>0</v>
      </c>
      <c r="H396">
        <v>0</v>
      </c>
      <c r="I396">
        <v>0</v>
      </c>
      <c r="R396">
        <v>0</v>
      </c>
      <c r="S396">
        <v>1</v>
      </c>
      <c r="T396">
        <v>0</v>
      </c>
    </row>
    <row r="397" spans="1:20" x14ac:dyDescent="0.25">
      <c r="A397">
        <v>2030</v>
      </c>
      <c r="B397" t="s">
        <v>5225</v>
      </c>
      <c r="C397" t="s">
        <v>39</v>
      </c>
      <c r="D397" t="s">
        <v>39</v>
      </c>
      <c r="E397" t="s">
        <v>5219</v>
      </c>
      <c r="F397">
        <v>0</v>
      </c>
      <c r="G397">
        <v>0</v>
      </c>
      <c r="H397">
        <v>0</v>
      </c>
      <c r="I397">
        <v>0</v>
      </c>
      <c r="R397">
        <v>0</v>
      </c>
      <c r="S397">
        <v>1</v>
      </c>
      <c r="T397">
        <v>0</v>
      </c>
    </row>
    <row r="398" spans="1:20" x14ac:dyDescent="0.25">
      <c r="A398">
        <v>2030</v>
      </c>
      <c r="B398" t="s">
        <v>5226</v>
      </c>
      <c r="C398" t="s">
        <v>39</v>
      </c>
      <c r="D398" t="s">
        <v>39</v>
      </c>
      <c r="E398" t="s">
        <v>5219</v>
      </c>
      <c r="F398">
        <v>0</v>
      </c>
      <c r="G398">
        <v>0</v>
      </c>
      <c r="H398">
        <v>0</v>
      </c>
      <c r="I398">
        <v>0</v>
      </c>
      <c r="R398">
        <v>0</v>
      </c>
      <c r="S398">
        <v>1</v>
      </c>
      <c r="T398">
        <v>0</v>
      </c>
    </row>
    <row r="399" spans="1:20" x14ac:dyDescent="0.25">
      <c r="A399">
        <v>2030</v>
      </c>
      <c r="B399" t="s">
        <v>5227</v>
      </c>
      <c r="C399" t="s">
        <v>39</v>
      </c>
      <c r="D399" t="s">
        <v>39</v>
      </c>
      <c r="E399" t="s">
        <v>5219</v>
      </c>
      <c r="F399">
        <v>0</v>
      </c>
      <c r="G399">
        <v>0</v>
      </c>
      <c r="H399">
        <v>0</v>
      </c>
      <c r="I399">
        <v>0</v>
      </c>
      <c r="R399">
        <v>0</v>
      </c>
      <c r="S399">
        <v>1</v>
      </c>
      <c r="T399">
        <v>0</v>
      </c>
    </row>
    <row r="400" spans="1:20" x14ac:dyDescent="0.25">
      <c r="A400">
        <v>2030</v>
      </c>
      <c r="B400" t="s">
        <v>5228</v>
      </c>
      <c r="C400" t="s">
        <v>39</v>
      </c>
      <c r="D400" t="s">
        <v>39</v>
      </c>
      <c r="E400" t="s">
        <v>218</v>
      </c>
      <c r="F400">
        <v>460.84</v>
      </c>
      <c r="I400">
        <v>460.84</v>
      </c>
    </row>
    <row r="401" spans="1:18" x14ac:dyDescent="0.25">
      <c r="A401">
        <v>2030</v>
      </c>
      <c r="B401" t="s">
        <v>5229</v>
      </c>
      <c r="C401" t="s">
        <v>39</v>
      </c>
      <c r="D401" t="s">
        <v>2596</v>
      </c>
      <c r="E401" t="s">
        <v>218</v>
      </c>
      <c r="F401">
        <v>24.17</v>
      </c>
      <c r="I401">
        <v>24.17</v>
      </c>
    </row>
    <row r="402" spans="1:18" x14ac:dyDescent="0.25">
      <c r="A402">
        <v>2030</v>
      </c>
      <c r="B402" t="s">
        <v>5230</v>
      </c>
      <c r="C402" t="s">
        <v>39</v>
      </c>
      <c r="D402" t="s">
        <v>39</v>
      </c>
      <c r="E402" t="s">
        <v>621</v>
      </c>
      <c r="F402">
        <v>12660.7</v>
      </c>
      <c r="I402">
        <v>12660.7</v>
      </c>
    </row>
    <row r="403" spans="1:18" x14ac:dyDescent="0.25">
      <c r="A403">
        <v>2030</v>
      </c>
      <c r="B403" t="s">
        <v>5231</v>
      </c>
      <c r="C403" t="s">
        <v>39</v>
      </c>
      <c r="D403" t="s">
        <v>2596</v>
      </c>
      <c r="E403" t="s">
        <v>621</v>
      </c>
      <c r="F403">
        <v>42.01</v>
      </c>
      <c r="I403">
        <v>42.01</v>
      </c>
    </row>
    <row r="404" spans="1:18" x14ac:dyDescent="0.25">
      <c r="A404">
        <v>2030</v>
      </c>
      <c r="B404" t="s">
        <v>5176</v>
      </c>
      <c r="C404" t="s">
        <v>39</v>
      </c>
      <c r="D404" t="s">
        <v>39</v>
      </c>
      <c r="E404" t="s">
        <v>5173</v>
      </c>
      <c r="F404">
        <v>1325</v>
      </c>
      <c r="I404">
        <v>1325</v>
      </c>
    </row>
    <row r="405" spans="1:18" x14ac:dyDescent="0.25">
      <c r="A405">
        <v>2030</v>
      </c>
      <c r="B405" t="s">
        <v>5232</v>
      </c>
      <c r="C405" t="s">
        <v>39</v>
      </c>
      <c r="D405" t="s">
        <v>39</v>
      </c>
      <c r="E405" t="s">
        <v>997</v>
      </c>
      <c r="F405">
        <v>6272.36</v>
      </c>
      <c r="I405">
        <v>6272.36</v>
      </c>
    </row>
    <row r="406" spans="1:18" x14ac:dyDescent="0.25">
      <c r="A406">
        <v>2030</v>
      </c>
      <c r="B406" t="s">
        <v>5233</v>
      </c>
      <c r="C406" t="s">
        <v>39</v>
      </c>
      <c r="D406" t="s">
        <v>2596</v>
      </c>
      <c r="E406" t="s">
        <v>997</v>
      </c>
      <c r="F406">
        <v>455.69</v>
      </c>
      <c r="I406">
        <v>455.69</v>
      </c>
    </row>
    <row r="407" spans="1:18" x14ac:dyDescent="0.25">
      <c r="A407">
        <v>2030</v>
      </c>
      <c r="B407" t="s">
        <v>5234</v>
      </c>
      <c r="C407" t="s">
        <v>39</v>
      </c>
      <c r="D407" t="s">
        <v>39</v>
      </c>
      <c r="E407" t="s">
        <v>621</v>
      </c>
      <c r="F407">
        <v>0</v>
      </c>
      <c r="G407">
        <v>0</v>
      </c>
      <c r="H407">
        <v>0</v>
      </c>
      <c r="I407">
        <v>0</v>
      </c>
      <c r="L407" t="s">
        <v>181</v>
      </c>
      <c r="M407">
        <v>0</v>
      </c>
      <c r="N407">
        <v>0</v>
      </c>
      <c r="R407">
        <v>0</v>
      </c>
    </row>
    <row r="408" spans="1:18" x14ac:dyDescent="0.25">
      <c r="A408">
        <v>2030</v>
      </c>
      <c r="B408" t="s">
        <v>5163</v>
      </c>
      <c r="C408" t="s">
        <v>39</v>
      </c>
      <c r="D408" t="s">
        <v>39</v>
      </c>
      <c r="E408" t="s">
        <v>997</v>
      </c>
      <c r="F408">
        <v>0</v>
      </c>
      <c r="G408">
        <v>0</v>
      </c>
      <c r="H408">
        <v>145.91</v>
      </c>
      <c r="I408">
        <v>145.91</v>
      </c>
      <c r="L408" t="s">
        <v>181</v>
      </c>
      <c r="M408">
        <v>145.91</v>
      </c>
      <c r="N408">
        <v>0</v>
      </c>
      <c r="R408">
        <v>-118141.16</v>
      </c>
    </row>
    <row r="409" spans="1:18" x14ac:dyDescent="0.25">
      <c r="A409">
        <v>2030</v>
      </c>
      <c r="B409" t="s">
        <v>5235</v>
      </c>
      <c r="C409" t="s">
        <v>39</v>
      </c>
      <c r="D409" t="s">
        <v>39</v>
      </c>
      <c r="E409" t="s">
        <v>5235</v>
      </c>
      <c r="F409">
        <v>19991.82</v>
      </c>
      <c r="I409">
        <v>19991.82</v>
      </c>
    </row>
    <row r="410" spans="1:18" x14ac:dyDescent="0.25">
      <c r="A410">
        <v>2030</v>
      </c>
      <c r="B410" t="s">
        <v>5236</v>
      </c>
      <c r="C410" t="s">
        <v>39</v>
      </c>
      <c r="D410" t="s">
        <v>39</v>
      </c>
      <c r="E410" t="s">
        <v>621</v>
      </c>
      <c r="F410">
        <v>0</v>
      </c>
      <c r="G410">
        <v>0</v>
      </c>
      <c r="H410">
        <v>0</v>
      </c>
      <c r="I410">
        <v>0</v>
      </c>
      <c r="L410" t="s">
        <v>41</v>
      </c>
      <c r="M410">
        <v>0</v>
      </c>
      <c r="N410">
        <v>0</v>
      </c>
      <c r="R410">
        <v>0</v>
      </c>
    </row>
    <row r="411" spans="1:18" x14ac:dyDescent="0.25">
      <c r="A411">
        <v>2030</v>
      </c>
      <c r="B411" t="s">
        <v>5237</v>
      </c>
      <c r="C411" t="s">
        <v>39</v>
      </c>
      <c r="D411" t="s">
        <v>39</v>
      </c>
      <c r="E411" t="s">
        <v>997</v>
      </c>
      <c r="F411">
        <v>0</v>
      </c>
      <c r="G411">
        <v>0</v>
      </c>
      <c r="H411">
        <v>0</v>
      </c>
      <c r="I411">
        <v>0</v>
      </c>
      <c r="L411" t="s">
        <v>41</v>
      </c>
      <c r="M411">
        <v>0</v>
      </c>
      <c r="N411">
        <v>0</v>
      </c>
      <c r="R411">
        <v>0</v>
      </c>
    </row>
    <row r="412" spans="1:18" x14ac:dyDescent="0.25">
      <c r="A412">
        <v>2030</v>
      </c>
      <c r="B412" t="s">
        <v>5238</v>
      </c>
      <c r="C412" t="s">
        <v>39</v>
      </c>
      <c r="D412" t="s">
        <v>39</v>
      </c>
      <c r="E412" t="s">
        <v>621</v>
      </c>
      <c r="F412">
        <v>0</v>
      </c>
      <c r="G412">
        <v>0</v>
      </c>
      <c r="H412">
        <v>0</v>
      </c>
      <c r="I412">
        <v>0</v>
      </c>
      <c r="L412" t="s">
        <v>68</v>
      </c>
      <c r="M412">
        <v>0</v>
      </c>
      <c r="N412">
        <v>0</v>
      </c>
      <c r="R412">
        <v>0</v>
      </c>
    </row>
    <row r="413" spans="1:18" x14ac:dyDescent="0.25">
      <c r="A413">
        <v>2030</v>
      </c>
      <c r="B413" t="s">
        <v>5164</v>
      </c>
      <c r="C413" t="s">
        <v>39</v>
      </c>
      <c r="D413" t="s">
        <v>39</v>
      </c>
      <c r="E413" t="s">
        <v>997</v>
      </c>
      <c r="F413">
        <v>0</v>
      </c>
      <c r="G413">
        <v>0</v>
      </c>
      <c r="H413">
        <v>160</v>
      </c>
      <c r="I413">
        <v>160</v>
      </c>
      <c r="L413" t="s">
        <v>68</v>
      </c>
      <c r="M413">
        <v>0</v>
      </c>
      <c r="N413">
        <v>160</v>
      </c>
      <c r="R413">
        <v>0</v>
      </c>
    </row>
    <row r="414" spans="1:18" x14ac:dyDescent="0.25">
      <c r="A414">
        <v>2030</v>
      </c>
      <c r="B414" t="s">
        <v>5239</v>
      </c>
      <c r="C414" t="s">
        <v>39</v>
      </c>
      <c r="D414" t="s">
        <v>39</v>
      </c>
      <c r="E414" t="s">
        <v>196</v>
      </c>
      <c r="F414">
        <v>0</v>
      </c>
      <c r="G414">
        <v>1123.97</v>
      </c>
      <c r="H414">
        <v>1123.97</v>
      </c>
      <c r="I414">
        <v>1123.97</v>
      </c>
      <c r="L414" t="s">
        <v>911</v>
      </c>
      <c r="M414">
        <v>623.64</v>
      </c>
      <c r="N414">
        <v>500.32</v>
      </c>
      <c r="R414">
        <v>-65800.83</v>
      </c>
    </row>
    <row r="415" spans="1:18" x14ac:dyDescent="0.25">
      <c r="A415">
        <v>2030</v>
      </c>
      <c r="B415" t="s">
        <v>5240</v>
      </c>
      <c r="C415" t="s">
        <v>39</v>
      </c>
      <c r="D415" t="s">
        <v>39</v>
      </c>
      <c r="E415" t="s">
        <v>621</v>
      </c>
      <c r="F415">
        <v>0</v>
      </c>
      <c r="G415">
        <v>0</v>
      </c>
      <c r="H415">
        <v>0</v>
      </c>
      <c r="I415">
        <v>0</v>
      </c>
      <c r="L415" t="s">
        <v>911</v>
      </c>
      <c r="M415">
        <v>0</v>
      </c>
      <c r="N415">
        <v>0</v>
      </c>
      <c r="R415">
        <v>0</v>
      </c>
    </row>
    <row r="416" spans="1:18" x14ac:dyDescent="0.25">
      <c r="A416">
        <v>2030</v>
      </c>
      <c r="B416" t="s">
        <v>5241</v>
      </c>
      <c r="C416" t="s">
        <v>910</v>
      </c>
      <c r="D416" t="s">
        <v>910</v>
      </c>
      <c r="E416" t="s">
        <v>40</v>
      </c>
      <c r="F416">
        <v>0</v>
      </c>
      <c r="I416">
        <v>0</v>
      </c>
    </row>
    <row r="417" spans="1:20" x14ac:dyDescent="0.25">
      <c r="A417">
        <v>2030</v>
      </c>
      <c r="B417" t="s">
        <v>5242</v>
      </c>
      <c r="C417" t="s">
        <v>910</v>
      </c>
      <c r="D417" t="s">
        <v>910</v>
      </c>
      <c r="E417" t="s">
        <v>5242</v>
      </c>
      <c r="F417">
        <v>255.3</v>
      </c>
      <c r="I417">
        <v>255.3</v>
      </c>
      <c r="S417">
        <v>127.65</v>
      </c>
      <c r="T417">
        <v>2</v>
      </c>
    </row>
    <row r="418" spans="1:20" x14ac:dyDescent="0.25">
      <c r="A418">
        <v>2030</v>
      </c>
      <c r="B418" t="s">
        <v>5243</v>
      </c>
      <c r="C418" t="s">
        <v>910</v>
      </c>
      <c r="D418" t="s">
        <v>39</v>
      </c>
      <c r="E418" t="s">
        <v>196</v>
      </c>
      <c r="F418">
        <v>151.30000000000001</v>
      </c>
      <c r="I418">
        <v>151.30000000000001</v>
      </c>
    </row>
    <row r="419" spans="1:20" x14ac:dyDescent="0.25">
      <c r="A419">
        <v>2030</v>
      </c>
      <c r="B419" t="s">
        <v>5244</v>
      </c>
      <c r="C419" t="s">
        <v>910</v>
      </c>
      <c r="D419" t="s">
        <v>910</v>
      </c>
      <c r="E419" t="s">
        <v>196</v>
      </c>
      <c r="F419">
        <v>91.62</v>
      </c>
      <c r="I419">
        <v>91.62</v>
      </c>
    </row>
    <row r="420" spans="1:20" x14ac:dyDescent="0.25">
      <c r="A420">
        <v>2030</v>
      </c>
      <c r="B420" t="s">
        <v>5245</v>
      </c>
      <c r="C420" t="s">
        <v>910</v>
      </c>
      <c r="D420" t="s">
        <v>910</v>
      </c>
      <c r="E420" t="s">
        <v>216</v>
      </c>
      <c r="F420">
        <v>84.5</v>
      </c>
      <c r="I420">
        <v>84.5</v>
      </c>
    </row>
    <row r="421" spans="1:20" x14ac:dyDescent="0.25">
      <c r="A421">
        <v>2030</v>
      </c>
      <c r="B421" t="s">
        <v>5246</v>
      </c>
      <c r="C421" t="s">
        <v>910</v>
      </c>
      <c r="D421" t="s">
        <v>910</v>
      </c>
      <c r="E421" t="s">
        <v>5246</v>
      </c>
      <c r="F421">
        <v>814.1</v>
      </c>
      <c r="I421">
        <v>814.1</v>
      </c>
      <c r="S421">
        <v>40.700000000000003</v>
      </c>
      <c r="T421">
        <v>20</v>
      </c>
    </row>
    <row r="422" spans="1:20" x14ac:dyDescent="0.25">
      <c r="A422">
        <v>2030</v>
      </c>
      <c r="B422" t="s">
        <v>5247</v>
      </c>
      <c r="C422" t="s">
        <v>910</v>
      </c>
      <c r="D422" t="s">
        <v>910</v>
      </c>
      <c r="E422" t="s">
        <v>218</v>
      </c>
      <c r="F422">
        <v>30.87</v>
      </c>
      <c r="I422">
        <v>30.87</v>
      </c>
    </row>
    <row r="423" spans="1:20" x14ac:dyDescent="0.25">
      <c r="A423">
        <v>2030</v>
      </c>
      <c r="B423" t="s">
        <v>5248</v>
      </c>
      <c r="C423" t="s">
        <v>910</v>
      </c>
      <c r="D423" t="s">
        <v>39</v>
      </c>
      <c r="E423" t="s">
        <v>621</v>
      </c>
      <c r="F423">
        <v>62.51</v>
      </c>
      <c r="I423">
        <v>62.51</v>
      </c>
    </row>
    <row r="424" spans="1:20" x14ac:dyDescent="0.25">
      <c r="A424">
        <v>2030</v>
      </c>
      <c r="B424" t="s">
        <v>5249</v>
      </c>
      <c r="C424" t="s">
        <v>910</v>
      </c>
      <c r="D424" t="s">
        <v>910</v>
      </c>
      <c r="E424" t="s">
        <v>621</v>
      </c>
      <c r="F424">
        <v>401.83</v>
      </c>
      <c r="I424">
        <v>401.83</v>
      </c>
    </row>
    <row r="425" spans="1:20" x14ac:dyDescent="0.25">
      <c r="A425">
        <v>2030</v>
      </c>
      <c r="B425" t="s">
        <v>5250</v>
      </c>
      <c r="C425" t="s">
        <v>910</v>
      </c>
      <c r="D425" t="s">
        <v>910</v>
      </c>
      <c r="E425" t="s">
        <v>997</v>
      </c>
      <c r="F425">
        <v>0</v>
      </c>
      <c r="I425">
        <v>0</v>
      </c>
    </row>
    <row r="426" spans="1:20" x14ac:dyDescent="0.25">
      <c r="A426">
        <v>2030</v>
      </c>
      <c r="B426" t="s">
        <v>5251</v>
      </c>
      <c r="C426" t="s">
        <v>39</v>
      </c>
      <c r="D426" t="s">
        <v>39</v>
      </c>
      <c r="E426" t="s">
        <v>40</v>
      </c>
      <c r="F426">
        <v>0</v>
      </c>
      <c r="G426">
        <v>0</v>
      </c>
      <c r="H426">
        <v>0</v>
      </c>
      <c r="I426">
        <v>0</v>
      </c>
      <c r="L426" t="s">
        <v>41</v>
      </c>
      <c r="M426">
        <v>0</v>
      </c>
      <c r="N426">
        <v>0</v>
      </c>
      <c r="R426">
        <v>0</v>
      </c>
    </row>
    <row r="427" spans="1:20" x14ac:dyDescent="0.25">
      <c r="A427">
        <v>2030</v>
      </c>
      <c r="B427" t="s">
        <v>5168</v>
      </c>
      <c r="C427" t="s">
        <v>39</v>
      </c>
      <c r="D427" t="s">
        <v>39</v>
      </c>
      <c r="E427" t="s">
        <v>621</v>
      </c>
      <c r="F427">
        <v>0</v>
      </c>
      <c r="G427">
        <v>0</v>
      </c>
      <c r="H427">
        <v>975.66</v>
      </c>
      <c r="I427">
        <v>975.66</v>
      </c>
      <c r="L427" t="s">
        <v>292</v>
      </c>
      <c r="M427">
        <v>975.66</v>
      </c>
      <c r="N427">
        <v>0</v>
      </c>
      <c r="R427">
        <v>0</v>
      </c>
    </row>
    <row r="428" spans="1:20" x14ac:dyDescent="0.25">
      <c r="A428">
        <v>2030</v>
      </c>
      <c r="B428" t="s">
        <v>5252</v>
      </c>
      <c r="C428" t="s">
        <v>2651</v>
      </c>
      <c r="D428" t="s">
        <v>2651</v>
      </c>
      <c r="E428" t="s">
        <v>40</v>
      </c>
      <c r="F428">
        <v>3.74</v>
      </c>
      <c r="I428">
        <v>3.74</v>
      </c>
    </row>
    <row r="429" spans="1:20" x14ac:dyDescent="0.25">
      <c r="A429">
        <v>2030</v>
      </c>
      <c r="B429" t="s">
        <v>5253</v>
      </c>
      <c r="C429" t="s">
        <v>2651</v>
      </c>
      <c r="D429" t="s">
        <v>2651</v>
      </c>
      <c r="E429" t="s">
        <v>5253</v>
      </c>
      <c r="F429">
        <v>4212.6000000000004</v>
      </c>
      <c r="I429">
        <v>4212.6000000000004</v>
      </c>
      <c r="S429">
        <v>215.1</v>
      </c>
      <c r="T429">
        <v>19.579999999999998</v>
      </c>
    </row>
    <row r="430" spans="1:20" x14ac:dyDescent="0.25">
      <c r="A430">
        <v>2030</v>
      </c>
      <c r="B430" t="s">
        <v>5254</v>
      </c>
      <c r="C430" t="s">
        <v>2651</v>
      </c>
      <c r="D430" t="s">
        <v>2651</v>
      </c>
      <c r="E430" t="s">
        <v>5254</v>
      </c>
      <c r="F430">
        <v>0</v>
      </c>
      <c r="I430">
        <v>0</v>
      </c>
      <c r="S430">
        <v>900</v>
      </c>
      <c r="T430">
        <v>0</v>
      </c>
    </row>
    <row r="431" spans="1:20" x14ac:dyDescent="0.25">
      <c r="A431">
        <v>2030</v>
      </c>
      <c r="B431" t="s">
        <v>5255</v>
      </c>
      <c r="C431" t="s">
        <v>2651</v>
      </c>
      <c r="D431" t="s">
        <v>2651</v>
      </c>
      <c r="E431" t="s">
        <v>196</v>
      </c>
      <c r="F431">
        <v>262.56</v>
      </c>
      <c r="I431">
        <v>262.56</v>
      </c>
    </row>
    <row r="432" spans="1:20" x14ac:dyDescent="0.25">
      <c r="A432">
        <v>2030</v>
      </c>
      <c r="B432" t="s">
        <v>5256</v>
      </c>
      <c r="C432" t="s">
        <v>2651</v>
      </c>
      <c r="D432" t="s">
        <v>2651</v>
      </c>
      <c r="E432" t="s">
        <v>216</v>
      </c>
      <c r="F432">
        <v>1938.88</v>
      </c>
      <c r="I432">
        <v>1938.88</v>
      </c>
    </row>
    <row r="433" spans="1:20" x14ac:dyDescent="0.25">
      <c r="A433">
        <v>2030</v>
      </c>
      <c r="B433" t="s">
        <v>5257</v>
      </c>
      <c r="C433" t="s">
        <v>2651</v>
      </c>
      <c r="D433" t="s">
        <v>2651</v>
      </c>
      <c r="E433" t="s">
        <v>5257</v>
      </c>
      <c r="F433">
        <v>456.69</v>
      </c>
      <c r="I433">
        <v>456.69</v>
      </c>
    </row>
    <row r="434" spans="1:20" x14ac:dyDescent="0.25">
      <c r="A434">
        <v>2030</v>
      </c>
      <c r="B434" t="s">
        <v>5258</v>
      </c>
      <c r="C434" t="s">
        <v>2651</v>
      </c>
      <c r="D434" t="s">
        <v>2651</v>
      </c>
      <c r="E434" t="s">
        <v>5258</v>
      </c>
      <c r="F434">
        <v>2282.5</v>
      </c>
      <c r="I434">
        <v>2282.5</v>
      </c>
      <c r="S434">
        <v>73.63</v>
      </c>
      <c r="T434">
        <v>31</v>
      </c>
    </row>
    <row r="435" spans="1:20" x14ac:dyDescent="0.25">
      <c r="A435">
        <v>2030</v>
      </c>
      <c r="B435" t="s">
        <v>5259</v>
      </c>
      <c r="C435" t="s">
        <v>2651</v>
      </c>
      <c r="D435" t="s">
        <v>2651</v>
      </c>
      <c r="E435" t="s">
        <v>218</v>
      </c>
      <c r="F435">
        <v>57.75</v>
      </c>
      <c r="I435">
        <v>57.75</v>
      </c>
    </row>
    <row r="436" spans="1:20" x14ac:dyDescent="0.25">
      <c r="A436">
        <v>2030</v>
      </c>
      <c r="B436" t="s">
        <v>5260</v>
      </c>
      <c r="C436" t="s">
        <v>2651</v>
      </c>
      <c r="D436" t="s">
        <v>2651</v>
      </c>
      <c r="E436" t="s">
        <v>621</v>
      </c>
      <c r="F436">
        <v>2277.48</v>
      </c>
      <c r="I436">
        <v>2277.48</v>
      </c>
    </row>
    <row r="437" spans="1:20" x14ac:dyDescent="0.25">
      <c r="A437">
        <v>2030</v>
      </c>
      <c r="B437" t="s">
        <v>5261</v>
      </c>
      <c r="C437" t="s">
        <v>2651</v>
      </c>
      <c r="D437" t="s">
        <v>39</v>
      </c>
      <c r="E437" t="s">
        <v>997</v>
      </c>
      <c r="F437">
        <v>3.95</v>
      </c>
      <c r="I437">
        <v>3.95</v>
      </c>
    </row>
    <row r="438" spans="1:20" x14ac:dyDescent="0.25">
      <c r="A438">
        <v>2030</v>
      </c>
      <c r="B438" t="s">
        <v>5262</v>
      </c>
      <c r="C438" t="s">
        <v>2651</v>
      </c>
      <c r="D438" t="s">
        <v>2651</v>
      </c>
      <c r="E438" t="s">
        <v>997</v>
      </c>
      <c r="F438">
        <v>760.48</v>
      </c>
      <c r="I438">
        <v>760.48</v>
      </c>
    </row>
    <row r="439" spans="1:20" x14ac:dyDescent="0.25">
      <c r="A439">
        <v>2030</v>
      </c>
      <c r="B439" t="s">
        <v>5263</v>
      </c>
      <c r="C439" t="s">
        <v>39</v>
      </c>
      <c r="D439" t="s">
        <v>39</v>
      </c>
      <c r="E439" t="s">
        <v>621</v>
      </c>
      <c r="F439">
        <v>0</v>
      </c>
      <c r="G439">
        <v>0</v>
      </c>
      <c r="H439">
        <v>0</v>
      </c>
      <c r="I439">
        <v>0</v>
      </c>
      <c r="L439" t="s">
        <v>987</v>
      </c>
      <c r="M439">
        <v>0</v>
      </c>
      <c r="N439">
        <v>0</v>
      </c>
      <c r="R439">
        <v>0</v>
      </c>
    </row>
    <row r="440" spans="1:20" x14ac:dyDescent="0.25">
      <c r="A440">
        <v>2030</v>
      </c>
      <c r="B440" t="s">
        <v>5264</v>
      </c>
      <c r="C440" t="s">
        <v>1084</v>
      </c>
      <c r="D440" t="s">
        <v>39</v>
      </c>
      <c r="E440" t="s">
        <v>40</v>
      </c>
      <c r="F440">
        <v>9.98</v>
      </c>
      <c r="I440">
        <v>9.98</v>
      </c>
    </row>
    <row r="441" spans="1:20" x14ac:dyDescent="0.25">
      <c r="A441">
        <v>2030</v>
      </c>
      <c r="B441" t="s">
        <v>5265</v>
      </c>
      <c r="C441" t="s">
        <v>1084</v>
      </c>
      <c r="D441" t="s">
        <v>1084</v>
      </c>
      <c r="E441" t="s">
        <v>40</v>
      </c>
      <c r="F441">
        <v>599.76</v>
      </c>
      <c r="I441">
        <v>599.76</v>
      </c>
    </row>
    <row r="442" spans="1:20" x14ac:dyDescent="0.25">
      <c r="A442">
        <v>2030</v>
      </c>
      <c r="B442" t="s">
        <v>5266</v>
      </c>
      <c r="C442" t="s">
        <v>1084</v>
      </c>
      <c r="D442" t="s">
        <v>1084</v>
      </c>
      <c r="E442" t="s">
        <v>5266</v>
      </c>
      <c r="F442">
        <v>12217.51</v>
      </c>
      <c r="I442">
        <v>12217.51</v>
      </c>
      <c r="S442">
        <v>337</v>
      </c>
      <c r="T442">
        <v>36.25</v>
      </c>
    </row>
    <row r="443" spans="1:20" x14ac:dyDescent="0.25">
      <c r="A443">
        <v>2030</v>
      </c>
      <c r="B443" t="s">
        <v>5267</v>
      </c>
      <c r="C443" t="s">
        <v>1084</v>
      </c>
      <c r="D443" t="s">
        <v>1084</v>
      </c>
      <c r="E443" t="s">
        <v>5267</v>
      </c>
      <c r="F443">
        <v>8225.7999999999993</v>
      </c>
      <c r="I443">
        <v>8225.7999999999993</v>
      </c>
      <c r="S443">
        <v>305</v>
      </c>
      <c r="T443">
        <v>26.97</v>
      </c>
    </row>
    <row r="444" spans="1:20" x14ac:dyDescent="0.25">
      <c r="A444">
        <v>2030</v>
      </c>
      <c r="B444" t="s">
        <v>5268</v>
      </c>
      <c r="C444" t="s">
        <v>39</v>
      </c>
      <c r="D444" t="s">
        <v>39</v>
      </c>
      <c r="E444" t="s">
        <v>997</v>
      </c>
      <c r="F444">
        <v>0</v>
      </c>
      <c r="G444">
        <v>601.35</v>
      </c>
      <c r="H444">
        <v>601.35</v>
      </c>
      <c r="I444">
        <v>601.35</v>
      </c>
      <c r="L444" t="s">
        <v>51</v>
      </c>
      <c r="M444">
        <v>320.58999999999997</v>
      </c>
      <c r="N444">
        <v>280.76</v>
      </c>
      <c r="R444">
        <v>0</v>
      </c>
    </row>
    <row r="445" spans="1:20" x14ac:dyDescent="0.25">
      <c r="A445">
        <v>2030</v>
      </c>
      <c r="B445" t="s">
        <v>5269</v>
      </c>
      <c r="C445" t="s">
        <v>1084</v>
      </c>
      <c r="D445" t="s">
        <v>39</v>
      </c>
      <c r="E445" t="s">
        <v>196</v>
      </c>
      <c r="F445">
        <v>6.46</v>
      </c>
      <c r="I445">
        <v>6.46</v>
      </c>
    </row>
    <row r="446" spans="1:20" x14ac:dyDescent="0.25">
      <c r="A446">
        <v>2030</v>
      </c>
      <c r="B446" t="s">
        <v>5270</v>
      </c>
      <c r="C446" t="s">
        <v>1084</v>
      </c>
      <c r="D446" t="s">
        <v>1084</v>
      </c>
      <c r="E446" t="s">
        <v>196</v>
      </c>
      <c r="F446">
        <v>133.63</v>
      </c>
      <c r="I446">
        <v>133.63</v>
      </c>
    </row>
    <row r="447" spans="1:20" x14ac:dyDescent="0.25">
      <c r="A447">
        <v>2030</v>
      </c>
      <c r="B447" t="s">
        <v>5271</v>
      </c>
      <c r="C447" t="s">
        <v>1084</v>
      </c>
      <c r="D447" t="s">
        <v>1084</v>
      </c>
      <c r="E447" t="s">
        <v>216</v>
      </c>
      <c r="F447">
        <v>34379.199999999997</v>
      </c>
      <c r="I447">
        <v>34379.199999999997</v>
      </c>
    </row>
    <row r="448" spans="1:20" x14ac:dyDescent="0.25">
      <c r="A448">
        <v>2030</v>
      </c>
      <c r="B448" t="s">
        <v>5272</v>
      </c>
      <c r="C448" t="s">
        <v>1084</v>
      </c>
      <c r="D448" t="s">
        <v>1084</v>
      </c>
      <c r="E448" t="s">
        <v>5272</v>
      </c>
      <c r="F448">
        <v>1170</v>
      </c>
      <c r="I448">
        <v>1170</v>
      </c>
    </row>
    <row r="449" spans="1:20" x14ac:dyDescent="0.25">
      <c r="A449">
        <v>2030</v>
      </c>
      <c r="B449" t="s">
        <v>5273</v>
      </c>
      <c r="C449" t="s">
        <v>1084</v>
      </c>
      <c r="D449" t="s">
        <v>1084</v>
      </c>
      <c r="E449" t="s">
        <v>5273</v>
      </c>
      <c r="F449">
        <v>3243.17</v>
      </c>
      <c r="I449">
        <v>3243.17</v>
      </c>
      <c r="S449">
        <v>28</v>
      </c>
      <c r="T449">
        <v>115.83</v>
      </c>
    </row>
    <row r="450" spans="1:20" x14ac:dyDescent="0.25">
      <c r="A450">
        <v>2030</v>
      </c>
      <c r="B450" t="s">
        <v>5274</v>
      </c>
      <c r="C450" t="s">
        <v>1084</v>
      </c>
      <c r="D450" t="s">
        <v>39</v>
      </c>
      <c r="E450" t="s">
        <v>218</v>
      </c>
      <c r="F450">
        <v>2.73</v>
      </c>
      <c r="I450">
        <v>2.73</v>
      </c>
    </row>
    <row r="451" spans="1:20" x14ac:dyDescent="0.25">
      <c r="A451">
        <v>2030</v>
      </c>
      <c r="B451" t="s">
        <v>5275</v>
      </c>
      <c r="C451" t="s">
        <v>1084</v>
      </c>
      <c r="D451" t="s">
        <v>1084</v>
      </c>
      <c r="E451" t="s">
        <v>218</v>
      </c>
      <c r="F451">
        <v>2.73</v>
      </c>
      <c r="I451">
        <v>2.73</v>
      </c>
    </row>
    <row r="452" spans="1:20" x14ac:dyDescent="0.25">
      <c r="A452">
        <v>2030</v>
      </c>
      <c r="B452" t="s">
        <v>5276</v>
      </c>
      <c r="C452" t="s">
        <v>1084</v>
      </c>
      <c r="D452" t="s">
        <v>1084</v>
      </c>
      <c r="E452" t="s">
        <v>621</v>
      </c>
      <c r="F452">
        <v>564.79999999999995</v>
      </c>
      <c r="I452">
        <v>564.79999999999995</v>
      </c>
    </row>
    <row r="453" spans="1:20" x14ac:dyDescent="0.25">
      <c r="A453">
        <v>2030</v>
      </c>
      <c r="B453" t="s">
        <v>5277</v>
      </c>
      <c r="C453" t="s">
        <v>1084</v>
      </c>
      <c r="D453" t="s">
        <v>39</v>
      </c>
      <c r="E453" t="s">
        <v>997</v>
      </c>
      <c r="F453">
        <v>1345.76</v>
      </c>
      <c r="I453">
        <v>1345.76</v>
      </c>
    </row>
    <row r="454" spans="1:20" x14ac:dyDescent="0.25">
      <c r="A454">
        <v>2030</v>
      </c>
      <c r="B454" t="s">
        <v>5278</v>
      </c>
      <c r="C454" t="s">
        <v>1084</v>
      </c>
      <c r="D454" t="s">
        <v>1084</v>
      </c>
      <c r="E454" t="s">
        <v>997</v>
      </c>
      <c r="F454">
        <v>10159.91</v>
      </c>
      <c r="I454">
        <v>10159.91</v>
      </c>
    </row>
    <row r="455" spans="1:20" x14ac:dyDescent="0.25">
      <c r="A455">
        <v>2030</v>
      </c>
      <c r="B455" t="s">
        <v>5174</v>
      </c>
      <c r="C455" t="s">
        <v>39</v>
      </c>
      <c r="D455" t="s">
        <v>39</v>
      </c>
      <c r="E455" t="s">
        <v>196</v>
      </c>
      <c r="F455">
        <v>0</v>
      </c>
      <c r="G455">
        <v>339.2</v>
      </c>
      <c r="H455">
        <v>339.2</v>
      </c>
      <c r="I455">
        <v>339.2</v>
      </c>
      <c r="L455" t="s">
        <v>51</v>
      </c>
      <c r="M455">
        <v>339.2</v>
      </c>
      <c r="N455">
        <v>0</v>
      </c>
      <c r="R455">
        <v>-92667.78</v>
      </c>
    </row>
    <row r="456" spans="1:20" x14ac:dyDescent="0.25">
      <c r="A456">
        <v>2030</v>
      </c>
      <c r="B456" t="s">
        <v>5279</v>
      </c>
      <c r="C456" t="s">
        <v>39</v>
      </c>
      <c r="D456" t="s">
        <v>39</v>
      </c>
      <c r="E456" t="s">
        <v>621</v>
      </c>
      <c r="F456">
        <v>0</v>
      </c>
      <c r="G456">
        <v>0</v>
      </c>
      <c r="H456">
        <v>0</v>
      </c>
      <c r="I456">
        <v>0</v>
      </c>
      <c r="L456" t="s">
        <v>51</v>
      </c>
      <c r="M456">
        <v>0</v>
      </c>
      <c r="N456">
        <v>0</v>
      </c>
      <c r="R456">
        <v>0</v>
      </c>
    </row>
    <row r="457" spans="1:20" x14ac:dyDescent="0.25">
      <c r="A457">
        <v>2030</v>
      </c>
      <c r="B457" t="s">
        <v>5169</v>
      </c>
      <c r="C457" t="s">
        <v>39</v>
      </c>
      <c r="D457" t="s">
        <v>39</v>
      </c>
      <c r="E457" t="s">
        <v>621</v>
      </c>
      <c r="F457">
        <v>0</v>
      </c>
      <c r="G457">
        <v>63.92</v>
      </c>
      <c r="H457">
        <v>912.8</v>
      </c>
      <c r="I457">
        <v>912.8</v>
      </c>
      <c r="L457" t="s">
        <v>851</v>
      </c>
      <c r="M457">
        <v>912.8</v>
      </c>
      <c r="N457">
        <v>0</v>
      </c>
      <c r="R457">
        <v>0</v>
      </c>
    </row>
    <row r="458" spans="1:20" x14ac:dyDescent="0.25">
      <c r="A458">
        <v>2030</v>
      </c>
      <c r="B458" t="s">
        <v>5165</v>
      </c>
      <c r="C458" t="s">
        <v>39</v>
      </c>
      <c r="D458" t="s">
        <v>39</v>
      </c>
      <c r="E458" t="s">
        <v>997</v>
      </c>
      <c r="F458">
        <v>0</v>
      </c>
      <c r="G458">
        <v>0</v>
      </c>
      <c r="H458">
        <v>42</v>
      </c>
      <c r="I458">
        <v>42</v>
      </c>
      <c r="L458" t="s">
        <v>851</v>
      </c>
      <c r="M458">
        <v>42</v>
      </c>
      <c r="N458">
        <v>0</v>
      </c>
      <c r="R458">
        <v>-59880.1</v>
      </c>
    </row>
    <row r="459" spans="1:20" x14ac:dyDescent="0.25">
      <c r="A459">
        <v>2030</v>
      </c>
      <c r="B459" t="s">
        <v>5280</v>
      </c>
      <c r="C459" t="s">
        <v>2278</v>
      </c>
      <c r="D459" t="s">
        <v>2278</v>
      </c>
      <c r="E459" t="s">
        <v>40</v>
      </c>
      <c r="F459">
        <v>36.03</v>
      </c>
      <c r="I459">
        <v>36.03</v>
      </c>
    </row>
    <row r="460" spans="1:20" x14ac:dyDescent="0.25">
      <c r="A460">
        <v>2030</v>
      </c>
      <c r="B460" t="s">
        <v>5281</v>
      </c>
      <c r="C460" t="s">
        <v>2278</v>
      </c>
      <c r="D460" t="s">
        <v>2278</v>
      </c>
      <c r="E460" t="s">
        <v>5281</v>
      </c>
      <c r="F460">
        <v>21275.67</v>
      </c>
      <c r="I460">
        <v>21275.67</v>
      </c>
      <c r="S460">
        <v>372</v>
      </c>
      <c r="T460">
        <v>57.19</v>
      </c>
    </row>
    <row r="461" spans="1:20" x14ac:dyDescent="0.25">
      <c r="A461">
        <v>2030</v>
      </c>
      <c r="B461" t="s">
        <v>5282</v>
      </c>
      <c r="C461" t="s">
        <v>2278</v>
      </c>
      <c r="D461" t="s">
        <v>2278</v>
      </c>
      <c r="E461" t="s">
        <v>5282</v>
      </c>
      <c r="F461">
        <v>7448.5</v>
      </c>
      <c r="I461">
        <v>7448.5</v>
      </c>
      <c r="S461">
        <v>414</v>
      </c>
      <c r="T461">
        <v>17.989999999999998</v>
      </c>
    </row>
    <row r="462" spans="1:20" x14ac:dyDescent="0.25">
      <c r="A462">
        <v>2030</v>
      </c>
      <c r="B462" t="s">
        <v>5283</v>
      </c>
      <c r="C462" t="s">
        <v>39</v>
      </c>
      <c r="D462" t="s">
        <v>39</v>
      </c>
      <c r="E462" t="s">
        <v>997</v>
      </c>
      <c r="F462">
        <v>0</v>
      </c>
      <c r="G462">
        <v>499.77</v>
      </c>
      <c r="H462">
        <v>499.77</v>
      </c>
      <c r="I462">
        <v>499.77</v>
      </c>
      <c r="L462" t="s">
        <v>851</v>
      </c>
      <c r="M462">
        <v>499.77</v>
      </c>
      <c r="N462">
        <v>0</v>
      </c>
      <c r="R462">
        <v>-32797.17</v>
      </c>
    </row>
    <row r="463" spans="1:20" x14ac:dyDescent="0.25">
      <c r="A463">
        <v>2030</v>
      </c>
      <c r="B463" t="s">
        <v>5284</v>
      </c>
      <c r="C463" t="s">
        <v>2278</v>
      </c>
      <c r="D463" t="s">
        <v>2278</v>
      </c>
      <c r="E463" t="s">
        <v>196</v>
      </c>
      <c r="F463">
        <v>406.91</v>
      </c>
      <c r="I463">
        <v>406.91</v>
      </c>
    </row>
    <row r="464" spans="1:20" x14ac:dyDescent="0.25">
      <c r="A464">
        <v>2030</v>
      </c>
      <c r="B464" t="s">
        <v>5285</v>
      </c>
      <c r="C464" t="s">
        <v>2278</v>
      </c>
      <c r="D464" t="s">
        <v>2278</v>
      </c>
      <c r="E464" t="s">
        <v>216</v>
      </c>
      <c r="F464">
        <v>3990.67</v>
      </c>
      <c r="I464">
        <v>3990.67</v>
      </c>
    </row>
    <row r="465" spans="1:20" x14ac:dyDescent="0.25">
      <c r="A465">
        <v>2030</v>
      </c>
      <c r="B465" t="s">
        <v>5286</v>
      </c>
      <c r="C465" t="s">
        <v>2278</v>
      </c>
      <c r="D465" t="s">
        <v>2278</v>
      </c>
      <c r="E465" t="s">
        <v>5286</v>
      </c>
      <c r="F465">
        <v>2858.26</v>
      </c>
      <c r="I465">
        <v>2858.26</v>
      </c>
    </row>
    <row r="466" spans="1:20" x14ac:dyDescent="0.25">
      <c r="A466">
        <v>2030</v>
      </c>
      <c r="B466" t="s">
        <v>5287</v>
      </c>
      <c r="C466" t="s">
        <v>2278</v>
      </c>
      <c r="D466" t="s">
        <v>2278</v>
      </c>
      <c r="E466" t="s">
        <v>5287</v>
      </c>
      <c r="F466">
        <v>10370.83</v>
      </c>
      <c r="I466">
        <v>10370.83</v>
      </c>
      <c r="S466">
        <v>71</v>
      </c>
      <c r="T466">
        <v>146.07</v>
      </c>
    </row>
    <row r="467" spans="1:20" x14ac:dyDescent="0.25">
      <c r="A467">
        <v>2030</v>
      </c>
      <c r="B467" t="s">
        <v>5288</v>
      </c>
      <c r="C467" t="s">
        <v>2278</v>
      </c>
      <c r="D467" t="s">
        <v>2278</v>
      </c>
      <c r="E467" t="s">
        <v>218</v>
      </c>
      <c r="F467">
        <v>0</v>
      </c>
      <c r="I467">
        <v>0</v>
      </c>
    </row>
    <row r="468" spans="1:20" x14ac:dyDescent="0.25">
      <c r="A468">
        <v>2030</v>
      </c>
      <c r="B468" t="s">
        <v>5289</v>
      </c>
      <c r="C468" t="s">
        <v>2278</v>
      </c>
      <c r="D468" t="s">
        <v>39</v>
      </c>
      <c r="E468" t="s">
        <v>621</v>
      </c>
      <c r="F468">
        <v>127.03</v>
      </c>
      <c r="I468">
        <v>127.03</v>
      </c>
    </row>
    <row r="469" spans="1:20" x14ac:dyDescent="0.25">
      <c r="A469">
        <v>2030</v>
      </c>
      <c r="B469" t="s">
        <v>5290</v>
      </c>
      <c r="C469" t="s">
        <v>2278</v>
      </c>
      <c r="D469" t="s">
        <v>2278</v>
      </c>
      <c r="E469" t="s">
        <v>621</v>
      </c>
      <c r="F469">
        <v>2908.28</v>
      </c>
      <c r="I469">
        <v>2908.28</v>
      </c>
    </row>
    <row r="470" spans="1:20" x14ac:dyDescent="0.25">
      <c r="A470">
        <v>2030</v>
      </c>
      <c r="B470" t="s">
        <v>5291</v>
      </c>
      <c r="C470" t="s">
        <v>2278</v>
      </c>
      <c r="D470" t="s">
        <v>39</v>
      </c>
      <c r="E470" t="s">
        <v>997</v>
      </c>
      <c r="F470">
        <v>571.54999999999995</v>
      </c>
      <c r="I470">
        <v>571.54999999999995</v>
      </c>
    </row>
    <row r="471" spans="1:20" x14ac:dyDescent="0.25">
      <c r="A471">
        <v>2030</v>
      </c>
      <c r="B471" t="s">
        <v>5292</v>
      </c>
      <c r="C471" t="s">
        <v>2278</v>
      </c>
      <c r="D471" t="s">
        <v>2278</v>
      </c>
      <c r="E471" t="s">
        <v>997</v>
      </c>
      <c r="F471">
        <v>1742.02</v>
      </c>
      <c r="I471">
        <v>1742.02</v>
      </c>
    </row>
    <row r="472" spans="1:20" x14ac:dyDescent="0.25">
      <c r="A472">
        <v>2030</v>
      </c>
      <c r="B472" t="s">
        <v>5293</v>
      </c>
      <c r="C472" t="s">
        <v>39</v>
      </c>
      <c r="D472" t="s">
        <v>39</v>
      </c>
      <c r="E472" t="s">
        <v>621</v>
      </c>
      <c r="F472">
        <v>0</v>
      </c>
      <c r="G472">
        <v>0</v>
      </c>
      <c r="H472">
        <v>0</v>
      </c>
      <c r="I472">
        <v>0</v>
      </c>
      <c r="L472" t="s">
        <v>62</v>
      </c>
      <c r="M472">
        <v>0</v>
      </c>
      <c r="N472">
        <v>0</v>
      </c>
      <c r="R472">
        <v>0</v>
      </c>
    </row>
    <row r="473" spans="1:20" x14ac:dyDescent="0.25">
      <c r="A473">
        <v>2030</v>
      </c>
      <c r="B473" t="s">
        <v>5166</v>
      </c>
      <c r="C473" t="s">
        <v>39</v>
      </c>
      <c r="D473" t="s">
        <v>39</v>
      </c>
      <c r="E473" t="s">
        <v>997</v>
      </c>
      <c r="F473">
        <v>0</v>
      </c>
      <c r="G473">
        <v>0</v>
      </c>
      <c r="H473">
        <v>642.91</v>
      </c>
      <c r="I473">
        <v>642.91</v>
      </c>
      <c r="L473" t="s">
        <v>62</v>
      </c>
      <c r="M473">
        <v>0</v>
      </c>
      <c r="N473">
        <v>642.91</v>
      </c>
      <c r="R473">
        <v>-73153.119999999995</v>
      </c>
    </row>
    <row r="474" spans="1:20" x14ac:dyDescent="0.25">
      <c r="A474">
        <v>2030</v>
      </c>
      <c r="B474" t="s">
        <v>5294</v>
      </c>
      <c r="C474" t="s">
        <v>39</v>
      </c>
      <c r="D474" t="s">
        <v>39</v>
      </c>
      <c r="E474" t="s">
        <v>621</v>
      </c>
      <c r="F474">
        <v>0</v>
      </c>
      <c r="G474">
        <v>0</v>
      </c>
      <c r="H474">
        <v>0</v>
      </c>
      <c r="I474">
        <v>0</v>
      </c>
      <c r="L474" t="s">
        <v>1488</v>
      </c>
      <c r="M474">
        <v>0</v>
      </c>
      <c r="N474">
        <v>0</v>
      </c>
      <c r="R474">
        <v>0</v>
      </c>
    </row>
    <row r="475" spans="1:20" x14ac:dyDescent="0.25">
      <c r="A475">
        <v>2030</v>
      </c>
      <c r="B475" t="s">
        <v>5295</v>
      </c>
      <c r="C475" t="s">
        <v>39</v>
      </c>
      <c r="D475" t="s">
        <v>39</v>
      </c>
      <c r="E475" t="s">
        <v>196</v>
      </c>
      <c r="F475">
        <v>0</v>
      </c>
      <c r="G475">
        <v>0</v>
      </c>
      <c r="H475">
        <v>0</v>
      </c>
      <c r="I475">
        <v>0</v>
      </c>
      <c r="L475" t="s">
        <v>987</v>
      </c>
      <c r="M475">
        <v>0</v>
      </c>
      <c r="N475">
        <v>0</v>
      </c>
      <c r="R475">
        <v>0</v>
      </c>
    </row>
    <row r="476" spans="1:20" x14ac:dyDescent="0.25">
      <c r="A476">
        <v>2030</v>
      </c>
      <c r="B476" t="s">
        <v>5170</v>
      </c>
      <c r="C476" t="s">
        <v>39</v>
      </c>
      <c r="D476" t="s">
        <v>39</v>
      </c>
      <c r="E476" t="s">
        <v>621</v>
      </c>
      <c r="F476">
        <v>0</v>
      </c>
      <c r="G476">
        <v>0</v>
      </c>
      <c r="H476">
        <v>3000</v>
      </c>
      <c r="I476">
        <v>3000</v>
      </c>
      <c r="L476" t="s">
        <v>987</v>
      </c>
      <c r="M476">
        <v>800</v>
      </c>
      <c r="N476">
        <v>2200</v>
      </c>
      <c r="R476">
        <v>0</v>
      </c>
    </row>
    <row r="477" spans="1:20" x14ac:dyDescent="0.25">
      <c r="A477">
        <v>2030</v>
      </c>
      <c r="B477" t="s">
        <v>5296</v>
      </c>
      <c r="C477" t="s">
        <v>39</v>
      </c>
      <c r="D477" t="s">
        <v>39</v>
      </c>
      <c r="E477" t="s">
        <v>997</v>
      </c>
      <c r="F477">
        <v>0</v>
      </c>
      <c r="G477">
        <v>0</v>
      </c>
      <c r="H477">
        <v>0</v>
      </c>
      <c r="I477">
        <v>0</v>
      </c>
      <c r="L477" t="s">
        <v>987</v>
      </c>
      <c r="M477">
        <v>0</v>
      </c>
      <c r="N477">
        <v>0</v>
      </c>
      <c r="R477">
        <v>0</v>
      </c>
    </row>
    <row r="478" spans="1:20" x14ac:dyDescent="0.25">
      <c r="A478">
        <v>2030</v>
      </c>
      <c r="B478" t="s">
        <v>5171</v>
      </c>
      <c r="C478" t="s">
        <v>39</v>
      </c>
      <c r="D478" t="s">
        <v>39</v>
      </c>
      <c r="E478" t="s">
        <v>621</v>
      </c>
      <c r="F478">
        <v>0</v>
      </c>
      <c r="G478">
        <v>0</v>
      </c>
      <c r="H478">
        <v>1018</v>
      </c>
      <c r="I478">
        <v>1018</v>
      </c>
      <c r="L478" t="s">
        <v>95</v>
      </c>
      <c r="M478">
        <v>1018</v>
      </c>
      <c r="N478">
        <v>0</v>
      </c>
      <c r="R478">
        <v>-9308.24</v>
      </c>
    </row>
    <row r="479" spans="1:20" x14ac:dyDescent="0.25">
      <c r="A479">
        <v>2030</v>
      </c>
      <c r="B479" t="s">
        <v>5167</v>
      </c>
      <c r="C479" t="s">
        <v>39</v>
      </c>
      <c r="D479" t="s">
        <v>39</v>
      </c>
      <c r="E479" t="s">
        <v>997</v>
      </c>
      <c r="F479">
        <v>0</v>
      </c>
      <c r="G479">
        <v>0</v>
      </c>
      <c r="H479">
        <v>156.99</v>
      </c>
      <c r="I479">
        <v>156.99</v>
      </c>
      <c r="L479" t="s">
        <v>95</v>
      </c>
      <c r="M479">
        <v>156.99</v>
      </c>
      <c r="N479">
        <v>0</v>
      </c>
      <c r="R479">
        <v>-73679.28</v>
      </c>
    </row>
    <row r="480" spans="1:20" x14ac:dyDescent="0.25">
      <c r="A480">
        <v>2030</v>
      </c>
      <c r="B480" t="s">
        <v>5297</v>
      </c>
      <c r="C480" t="s">
        <v>39</v>
      </c>
      <c r="D480" t="s">
        <v>39</v>
      </c>
      <c r="E480" t="s">
        <v>621</v>
      </c>
      <c r="F480">
        <v>0</v>
      </c>
      <c r="G480">
        <v>0</v>
      </c>
      <c r="H480">
        <v>0</v>
      </c>
      <c r="I480">
        <v>0</v>
      </c>
      <c r="L480" t="s">
        <v>84</v>
      </c>
      <c r="M480">
        <v>0</v>
      </c>
      <c r="N480">
        <v>0</v>
      </c>
      <c r="R480">
        <v>0</v>
      </c>
    </row>
    <row r="481" spans="1:17" x14ac:dyDescent="0.25">
      <c r="A481">
        <v>2030</v>
      </c>
      <c r="B481" t="s">
        <v>5298</v>
      </c>
      <c r="C481" t="s">
        <v>39</v>
      </c>
      <c r="D481" t="s">
        <v>39</v>
      </c>
      <c r="E481" t="s">
        <v>5299</v>
      </c>
      <c r="O481">
        <v>0</v>
      </c>
      <c r="P481">
        <v>0</v>
      </c>
    </row>
    <row r="482" spans="1:17" x14ac:dyDescent="0.25">
      <c r="A482">
        <v>2030</v>
      </c>
      <c r="B482" t="s">
        <v>5300</v>
      </c>
      <c r="C482" t="s">
        <v>39</v>
      </c>
      <c r="D482" t="s">
        <v>39</v>
      </c>
      <c r="E482" t="s">
        <v>5300</v>
      </c>
      <c r="Q482">
        <v>0</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dimension ref="A2:I22"/>
  <sheetViews>
    <sheetView workbookViewId="0"/>
  </sheetViews>
  <sheetFormatPr defaultRowHeight="15" x14ac:dyDescent="0.25"/>
  <cols>
    <col min="1" max="1" width="6.85546875" bestFit="1" customWidth="1"/>
    <col min="2" max="2" width="31.140625" customWidth="1"/>
    <col min="3" max="3" width="6.42578125" customWidth="1"/>
    <col min="4" max="4" width="8.140625" bestFit="1" customWidth="1"/>
    <col min="5" max="5" width="14.85546875" bestFit="1" customWidth="1"/>
    <col min="6" max="6" width="29.7109375" bestFit="1" customWidth="1"/>
    <col min="7" max="7" width="16" bestFit="1" customWidth="1"/>
    <col min="8" max="8" width="27.28515625" bestFit="1" customWidth="1"/>
    <col min="9" max="9" width="26.42578125" bestFit="1" customWidth="1"/>
  </cols>
  <sheetData>
    <row r="2" spans="1:9" x14ac:dyDescent="0.25">
      <c r="A2" t="s">
        <v>5179</v>
      </c>
      <c r="B2" t="s">
        <v>5180</v>
      </c>
      <c r="C2" t="s">
        <v>5181</v>
      </c>
      <c r="D2" t="s">
        <v>5182</v>
      </c>
      <c r="E2" t="s">
        <v>5183</v>
      </c>
      <c r="F2" t="s">
        <v>5301</v>
      </c>
      <c r="G2" t="s">
        <v>5302</v>
      </c>
      <c r="H2" t="s">
        <v>5303</v>
      </c>
      <c r="I2" t="s">
        <v>5304</v>
      </c>
    </row>
    <row r="3" spans="1:9" x14ac:dyDescent="0.25">
      <c r="A3">
        <v>2018</v>
      </c>
      <c r="B3" t="s">
        <v>5175</v>
      </c>
      <c r="C3" t="s">
        <v>39</v>
      </c>
      <c r="D3" t="s">
        <v>39</v>
      </c>
      <c r="E3" t="s">
        <v>5212</v>
      </c>
      <c r="F3">
        <v>289625</v>
      </c>
    </row>
    <row r="4" spans="1:9" x14ac:dyDescent="0.25">
      <c r="A4">
        <v>2018</v>
      </c>
      <c r="B4" t="s">
        <v>5215</v>
      </c>
      <c r="C4" t="s">
        <v>39</v>
      </c>
      <c r="D4" t="s">
        <v>39</v>
      </c>
      <c r="E4" t="s">
        <v>5216</v>
      </c>
      <c r="F4">
        <v>0</v>
      </c>
      <c r="G4">
        <v>0</v>
      </c>
      <c r="H4">
        <v>0</v>
      </c>
      <c r="I4">
        <v>0</v>
      </c>
    </row>
    <row r="5" spans="1:9" x14ac:dyDescent="0.25">
      <c r="A5">
        <v>2018</v>
      </c>
      <c r="B5" t="s">
        <v>5172</v>
      </c>
      <c r="C5" t="s">
        <v>39</v>
      </c>
      <c r="D5" t="s">
        <v>39</v>
      </c>
      <c r="E5" t="s">
        <v>5173</v>
      </c>
      <c r="F5">
        <v>0</v>
      </c>
      <c r="G5">
        <v>0</v>
      </c>
      <c r="H5">
        <v>0</v>
      </c>
      <c r="I5">
        <v>0</v>
      </c>
    </row>
    <row r="6" spans="1:9" x14ac:dyDescent="0.25">
      <c r="A6">
        <v>2018</v>
      </c>
      <c r="B6" t="s">
        <v>5217</v>
      </c>
      <c r="C6" t="s">
        <v>39</v>
      </c>
      <c r="D6" t="s">
        <v>39</v>
      </c>
      <c r="E6" t="s">
        <v>5212</v>
      </c>
      <c r="F6">
        <v>0</v>
      </c>
      <c r="G6">
        <v>0</v>
      </c>
      <c r="H6">
        <v>0</v>
      </c>
      <c r="I6">
        <v>0</v>
      </c>
    </row>
    <row r="7" spans="1:9" x14ac:dyDescent="0.25">
      <c r="A7">
        <v>2018</v>
      </c>
      <c r="B7" t="s">
        <v>5176</v>
      </c>
      <c r="C7" t="s">
        <v>39</v>
      </c>
      <c r="D7" t="s">
        <v>39</v>
      </c>
      <c r="E7" t="s">
        <v>5173</v>
      </c>
      <c r="F7">
        <v>2759</v>
      </c>
    </row>
    <row r="8" spans="1:9" x14ac:dyDescent="0.25">
      <c r="A8">
        <v>2022</v>
      </c>
      <c r="B8" t="s">
        <v>5175</v>
      </c>
      <c r="C8" t="s">
        <v>39</v>
      </c>
      <c r="D8" t="s">
        <v>39</v>
      </c>
      <c r="E8" t="s">
        <v>5212</v>
      </c>
      <c r="F8">
        <v>289625</v>
      </c>
    </row>
    <row r="9" spans="1:9" x14ac:dyDescent="0.25">
      <c r="A9">
        <v>2022</v>
      </c>
      <c r="B9" t="s">
        <v>5215</v>
      </c>
      <c r="C9" t="s">
        <v>39</v>
      </c>
      <c r="D9" t="s">
        <v>39</v>
      </c>
      <c r="E9" t="s">
        <v>5216</v>
      </c>
      <c r="F9">
        <v>0</v>
      </c>
      <c r="G9">
        <v>0</v>
      </c>
      <c r="H9">
        <v>0</v>
      </c>
      <c r="I9">
        <v>0</v>
      </c>
    </row>
    <row r="10" spans="1:9" x14ac:dyDescent="0.25">
      <c r="A10">
        <v>2022</v>
      </c>
      <c r="B10" t="s">
        <v>5172</v>
      </c>
      <c r="C10" t="s">
        <v>39</v>
      </c>
      <c r="D10" t="s">
        <v>39</v>
      </c>
      <c r="E10" t="s">
        <v>5173</v>
      </c>
      <c r="F10">
        <v>0</v>
      </c>
      <c r="G10">
        <v>0</v>
      </c>
      <c r="H10">
        <v>0</v>
      </c>
      <c r="I10">
        <v>0</v>
      </c>
    </row>
    <row r="11" spans="1:9" x14ac:dyDescent="0.25">
      <c r="A11">
        <v>2022</v>
      </c>
      <c r="B11" t="s">
        <v>5217</v>
      </c>
      <c r="C11" t="s">
        <v>39</v>
      </c>
      <c r="D11" t="s">
        <v>39</v>
      </c>
      <c r="E11" t="s">
        <v>5212</v>
      </c>
      <c r="F11">
        <v>0</v>
      </c>
      <c r="G11">
        <v>0</v>
      </c>
      <c r="H11">
        <v>0</v>
      </c>
      <c r="I11">
        <v>0</v>
      </c>
    </row>
    <row r="12" spans="1:9" x14ac:dyDescent="0.25">
      <c r="A12">
        <v>2022</v>
      </c>
      <c r="B12" t="s">
        <v>5176</v>
      </c>
      <c r="C12" t="s">
        <v>39</v>
      </c>
      <c r="D12" t="s">
        <v>39</v>
      </c>
      <c r="E12" t="s">
        <v>5173</v>
      </c>
      <c r="F12">
        <v>4453</v>
      </c>
    </row>
    <row r="13" spans="1:9" x14ac:dyDescent="0.25">
      <c r="A13">
        <v>2026</v>
      </c>
      <c r="B13" t="s">
        <v>5175</v>
      </c>
      <c r="C13" t="s">
        <v>39</v>
      </c>
      <c r="D13" t="s">
        <v>39</v>
      </c>
      <c r="E13" t="s">
        <v>5212</v>
      </c>
      <c r="F13">
        <v>289625</v>
      </c>
    </row>
    <row r="14" spans="1:9" x14ac:dyDescent="0.25">
      <c r="A14">
        <v>2026</v>
      </c>
      <c r="B14" t="s">
        <v>5215</v>
      </c>
      <c r="C14" t="s">
        <v>39</v>
      </c>
      <c r="D14" t="s">
        <v>39</v>
      </c>
      <c r="E14" t="s">
        <v>5216</v>
      </c>
      <c r="F14">
        <v>0</v>
      </c>
      <c r="G14">
        <v>0</v>
      </c>
      <c r="H14">
        <v>0</v>
      </c>
      <c r="I14">
        <v>0</v>
      </c>
    </row>
    <row r="15" spans="1:9" x14ac:dyDescent="0.25">
      <c r="A15">
        <v>2026</v>
      </c>
      <c r="B15" t="s">
        <v>5172</v>
      </c>
      <c r="C15" t="s">
        <v>39</v>
      </c>
      <c r="D15" t="s">
        <v>39</v>
      </c>
      <c r="E15" t="s">
        <v>5173</v>
      </c>
      <c r="F15">
        <v>0</v>
      </c>
      <c r="G15">
        <v>187.11</v>
      </c>
      <c r="H15">
        <v>187.11</v>
      </c>
      <c r="I15">
        <v>187.11</v>
      </c>
    </row>
    <row r="16" spans="1:9" x14ac:dyDescent="0.25">
      <c r="A16">
        <v>2026</v>
      </c>
      <c r="B16" t="s">
        <v>5217</v>
      </c>
      <c r="C16" t="s">
        <v>39</v>
      </c>
      <c r="D16" t="s">
        <v>39</v>
      </c>
      <c r="E16" t="s">
        <v>5212</v>
      </c>
      <c r="F16">
        <v>0</v>
      </c>
      <c r="G16">
        <v>0</v>
      </c>
      <c r="H16">
        <v>0</v>
      </c>
      <c r="I16">
        <v>0</v>
      </c>
    </row>
    <row r="17" spans="1:9" x14ac:dyDescent="0.25">
      <c r="A17">
        <v>2026</v>
      </c>
      <c r="B17" t="s">
        <v>5176</v>
      </c>
      <c r="C17" t="s">
        <v>39</v>
      </c>
      <c r="D17" t="s">
        <v>39</v>
      </c>
      <c r="E17" t="s">
        <v>5173</v>
      </c>
      <c r="F17">
        <v>5300</v>
      </c>
    </row>
    <row r="18" spans="1:9" x14ac:dyDescent="0.25">
      <c r="A18">
        <v>2030</v>
      </c>
      <c r="B18" t="s">
        <v>5175</v>
      </c>
      <c r="C18" t="s">
        <v>39</v>
      </c>
      <c r="D18" t="s">
        <v>39</v>
      </c>
      <c r="E18" t="s">
        <v>5212</v>
      </c>
      <c r="F18">
        <v>289625</v>
      </c>
    </row>
    <row r="19" spans="1:9" x14ac:dyDescent="0.25">
      <c r="A19">
        <v>2030</v>
      </c>
      <c r="B19" t="s">
        <v>5215</v>
      </c>
      <c r="C19" t="s">
        <v>39</v>
      </c>
      <c r="D19" t="s">
        <v>39</v>
      </c>
      <c r="E19" t="s">
        <v>5216</v>
      </c>
      <c r="F19">
        <v>0</v>
      </c>
      <c r="G19">
        <v>0</v>
      </c>
      <c r="H19">
        <v>0</v>
      </c>
      <c r="I19">
        <v>0</v>
      </c>
    </row>
    <row r="20" spans="1:9" x14ac:dyDescent="0.25">
      <c r="A20">
        <v>2030</v>
      </c>
      <c r="B20" t="s">
        <v>5172</v>
      </c>
      <c r="C20" t="s">
        <v>39</v>
      </c>
      <c r="D20" t="s">
        <v>39</v>
      </c>
      <c r="E20" t="s">
        <v>5173</v>
      </c>
      <c r="F20">
        <v>0</v>
      </c>
      <c r="G20">
        <v>2546.71</v>
      </c>
      <c r="H20">
        <v>2733.82</v>
      </c>
      <c r="I20">
        <v>2733.82</v>
      </c>
    </row>
    <row r="21" spans="1:9" x14ac:dyDescent="0.25">
      <c r="A21">
        <v>2030</v>
      </c>
      <c r="B21" t="s">
        <v>5217</v>
      </c>
      <c r="C21" t="s">
        <v>39</v>
      </c>
      <c r="D21" t="s">
        <v>39</v>
      </c>
      <c r="E21" t="s">
        <v>5212</v>
      </c>
      <c r="F21">
        <v>0</v>
      </c>
      <c r="G21">
        <v>0</v>
      </c>
      <c r="H21">
        <v>0</v>
      </c>
      <c r="I21">
        <v>0</v>
      </c>
    </row>
    <row r="22" spans="1:9" x14ac:dyDescent="0.25">
      <c r="A22">
        <v>2030</v>
      </c>
      <c r="B22" t="s">
        <v>5176</v>
      </c>
      <c r="C22" t="s">
        <v>39</v>
      </c>
      <c r="D22" t="s">
        <v>39</v>
      </c>
      <c r="E22" t="s">
        <v>5173</v>
      </c>
      <c r="F22">
        <v>5300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Notes</vt:lpstr>
      <vt:lpstr>NonREN_base</vt:lpstr>
      <vt:lpstr>REN_base</vt:lpstr>
      <vt:lpstr>Final_New_Build</vt:lpstr>
      <vt:lpstr>Raw_New_Build</vt:lpstr>
      <vt:lpstr>CONV_CAISO_Gen_List</vt:lpstr>
      <vt:lpstr>REN_Existing_Resources</vt:lpstr>
      <vt:lpstr>raw_resource_build</vt:lpstr>
      <vt:lpstr>raw_storage_build</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2018-02-14T01:51:20Z</dcterms:created>
  <dcterms:modified xsi:type="dcterms:W3CDTF">2018-09-14T18:30:51Z</dcterms:modified>
</cp:coreProperties>
</file>