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capuc-my.sharepoint.com/personal/eileen_hlavka_cpuc_ca_gov/Documents/SB 1221/Utility Cost Materials for Webpage/20251209 Update/"/>
    </mc:Choice>
  </mc:AlternateContent>
  <xr:revisionPtr revIDLastSave="1039" documentId="13_ncr:1_{0255D68B-206C-4029-A522-F5502060C041}" xr6:coauthVersionLast="47" xr6:coauthVersionMax="47" xr10:uidLastSave="{5951C0C0-1676-492E-A4D6-F6C687A8558F}"/>
  <bookViews>
    <workbookView xWindow="-108" yWindow="-108" windowWidth="23256" windowHeight="12456" activeTab="1" xr2:uid="{79446AAD-70E6-4E1D-B48D-92C43DFA041E}"/>
  </bookViews>
  <sheets>
    <sheet name="Summary" sheetId="2" r:id="rId1"/>
    <sheet name="Costs by Operating District" sheetId="4" r:id="rId2"/>
    <sheet name="Utility-Wide Costs by Program" sheetId="7" r:id="rId3"/>
    <sheet name="Directions" sheetId="12" r:id="rId4"/>
    <sheet name="Definitions" sheetId="1" r:id="rId5"/>
    <sheet name="Definitions of Other Misc Costs" sheetId="10" r:id="rId6"/>
  </sheets>
  <definedNames>
    <definedName name="_ftn1" localSheetId="1">'Costs by Operating District'!$A$14</definedName>
    <definedName name="_ftn1" localSheetId="5">'Definitions of Other Misc Costs'!#REF!</definedName>
    <definedName name="_ftn1" localSheetId="0">Summary!$A$14</definedName>
    <definedName name="_ftn1" localSheetId="2">'Utility-Wide Costs by Program'!#REF!</definedName>
    <definedName name="_ftn2" localSheetId="1">'Costs by Operating District'!$A$15</definedName>
    <definedName name="_ftn2" localSheetId="5">'Definitions of Other Misc Costs'!#REF!</definedName>
    <definedName name="_ftn2" localSheetId="0">Summary!$A$15</definedName>
    <definedName name="_ftn2" localSheetId="2">'Utility-Wide Costs by Program'!#REF!</definedName>
    <definedName name="_ftn4" localSheetId="4">Definitions!$B$33</definedName>
    <definedName name="_ftn5" localSheetId="4">Definitions!$B$34</definedName>
    <definedName name="_ftn6" localSheetId="4">Definitions!$B$35</definedName>
    <definedName name="_ftn7" localSheetId="4">Definitions!$B$36</definedName>
    <definedName name="_ftnref1" localSheetId="1">'Costs by Operating District'!$E$3</definedName>
    <definedName name="_ftnref1" localSheetId="5">'Definitions of Other Misc Costs'!#REF!</definedName>
    <definedName name="_ftnref1" localSheetId="0">Summary!$E$3</definedName>
    <definedName name="_ftnref1" localSheetId="2">'Utility-Wide Costs by Program'!$E$3</definedName>
    <definedName name="_ftnref10" localSheetId="4">Definitions!$B$23</definedName>
    <definedName name="_ftnref11" localSheetId="4">Definitions!$B$25</definedName>
    <definedName name="_ftnref2" localSheetId="1">'Costs by Operating District'!$E$7</definedName>
    <definedName name="_ftnref2" localSheetId="5">'Definitions of Other Misc Costs'!#REF!</definedName>
    <definedName name="_ftnref2" localSheetId="0">Summary!$E$7</definedName>
    <definedName name="_ftnref2" localSheetId="2">'Utility-Wide Costs by Program'!$E$7</definedName>
    <definedName name="_ftnref3" localSheetId="4">Definitions!$B$14</definedName>
    <definedName name="_ftnref4" localSheetId="4">Definitions!$B$15</definedName>
    <definedName name="_ftnref5" localSheetId="4">Definitions!$B$16</definedName>
    <definedName name="_ftnref6" localSheetId="4">Definitions!$B$17</definedName>
    <definedName name="_ftnref7" localSheetId="4">Definitions!$B$18</definedName>
    <definedName name="_ftnref8" localSheetId="4">Definitions!$B$21</definedName>
    <definedName name="_ftnref9" localSheetId="4">Definitions!$B$22</definedName>
    <definedName name="_xlnm.Print_Area" localSheetId="1">'Costs by Operating District'!$A$1:$AZ$28</definedName>
    <definedName name="_xlnm.Print_Area" localSheetId="4">Definitions!$B$1:$B$40</definedName>
    <definedName name="_xlnm.Print_Area" localSheetId="5">'Definitions of Other Misc Costs'!$A$1:$C$7</definedName>
    <definedName name="_xlnm.Print_Area" localSheetId="3">Directions!$B$1:$B$8</definedName>
    <definedName name="_xlnm.Print_Area" localSheetId="0">Summary!$A$1:$E$15</definedName>
    <definedName name="_xlnm.Print_Area" localSheetId="2">'Utility-Wide Costs by Program'!$A$1:$H$21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7" l="1"/>
  <c r="H17" i="7"/>
  <c r="G9" i="7"/>
  <c r="H14" i="7"/>
  <c r="H13" i="7"/>
  <c r="H12" i="7"/>
  <c r="H11" i="7"/>
  <c r="H5" i="7"/>
  <c r="H6" i="7"/>
  <c r="H7" i="7"/>
  <c r="H8" i="7"/>
  <c r="G2" i="7"/>
  <c r="G3" i="7"/>
  <c r="G4" i="7"/>
  <c r="AZ13" i="4"/>
  <c r="AZ16" i="4"/>
  <c r="AZ17" i="4"/>
  <c r="AZ15" i="4"/>
  <c r="AZ14" i="4"/>
  <c r="AZ5" i="4"/>
  <c r="F3" i="4"/>
  <c r="G3" i="4"/>
  <c r="H3" i="4"/>
  <c r="I3" i="4"/>
  <c r="J3" i="4"/>
  <c r="K3" i="4"/>
  <c r="L3" i="4"/>
  <c r="M3" i="4"/>
  <c r="N3" i="4"/>
  <c r="O3" i="4"/>
  <c r="P3" i="4"/>
  <c r="Q3" i="4"/>
  <c r="R3" i="4"/>
  <c r="S3" i="4"/>
  <c r="T3" i="4"/>
  <c r="U3" i="4"/>
  <c r="V3" i="4"/>
  <c r="W3" i="4"/>
  <c r="X3" i="4"/>
  <c r="Y3" i="4"/>
  <c r="Z3" i="4"/>
  <c r="AA3" i="4"/>
  <c r="AB3" i="4"/>
  <c r="AC3" i="4"/>
  <c r="AD3" i="4"/>
  <c r="AE3" i="4"/>
  <c r="AF3" i="4"/>
  <c r="AG3" i="4"/>
  <c r="AH3" i="4"/>
  <c r="AI3" i="4"/>
  <c r="AJ3" i="4"/>
  <c r="AK3" i="4"/>
  <c r="AL3" i="4"/>
  <c r="AM3" i="4"/>
  <c r="AN3" i="4"/>
  <c r="AO3" i="4"/>
  <c r="AP3" i="4"/>
  <c r="AQ3" i="4"/>
  <c r="AR3" i="4"/>
  <c r="AS3" i="4"/>
  <c r="AT3" i="4"/>
  <c r="AU3" i="4"/>
  <c r="AV3" i="4"/>
  <c r="AW3" i="4"/>
  <c r="AX3" i="4"/>
  <c r="AY3" i="4"/>
  <c r="AZ3" i="4"/>
  <c r="E3" i="4"/>
  <c r="D11" i="2"/>
  <c r="D10" i="2"/>
  <c r="D6" i="2"/>
  <c r="AZ4" i="4"/>
  <c r="D7" i="2" s="1"/>
  <c r="AZ2" i="4"/>
  <c r="D3" i="2" s="1"/>
  <c r="F9" i="7"/>
  <c r="H9" i="7"/>
  <c r="E9" i="7"/>
  <c r="E2" i="7" s="1"/>
  <c r="F4" i="7"/>
  <c r="H4" i="7"/>
  <c r="E4" i="7"/>
  <c r="F3" i="7"/>
  <c r="H3" i="7"/>
  <c r="E3" i="7"/>
  <c r="F2" i="7"/>
  <c r="H2" i="7"/>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D8" i="2"/>
  <c r="E17"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D5" i="2" s="1"/>
  <c r="E12"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D4" i="2" s="1"/>
  <c r="F11" i="4"/>
  <c r="E11"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D2" i="2" s="1"/>
  <c r="F10" i="4"/>
  <c r="G10" i="4"/>
  <c r="E10" i="4"/>
  <c r="F2" i="4"/>
  <c r="G2" i="4"/>
  <c r="H2" i="4"/>
  <c r="I2" i="4"/>
  <c r="J2" i="4"/>
  <c r="K2" i="4"/>
  <c r="L2" i="4"/>
  <c r="M2" i="4"/>
  <c r="N2" i="4"/>
  <c r="O2" i="4"/>
  <c r="P2" i="4"/>
  <c r="Q2" i="4"/>
  <c r="R2" i="4"/>
  <c r="S2" i="4"/>
  <c r="T2" i="4"/>
  <c r="U2" i="4"/>
  <c r="V2" i="4"/>
  <c r="W2" i="4"/>
  <c r="X2" i="4"/>
  <c r="Y2" i="4"/>
  <c r="Z2" i="4"/>
  <c r="AA2" i="4"/>
  <c r="AB2" i="4"/>
  <c r="AC2" i="4"/>
  <c r="AD2" i="4"/>
  <c r="AE2" i="4"/>
  <c r="AF2" i="4"/>
  <c r="AG2" i="4"/>
  <c r="AH2" i="4"/>
  <c r="AI2" i="4"/>
  <c r="AJ2" i="4"/>
  <c r="AK2" i="4"/>
  <c r="AL2" i="4"/>
  <c r="AM2" i="4"/>
  <c r="AN2" i="4"/>
  <c r="AO2" i="4"/>
  <c r="AP2" i="4"/>
  <c r="AQ2" i="4"/>
  <c r="AR2" i="4"/>
  <c r="AS2" i="4"/>
  <c r="AT2" i="4"/>
  <c r="AU2" i="4"/>
  <c r="AV2" i="4"/>
  <c r="AW2" i="4"/>
  <c r="AX2" i="4"/>
  <c r="AY2" i="4"/>
  <c r="E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tc={3D6B4F96-D81D-4270-8044-973899D664A8}</author>
  </authors>
  <commentList>
    <comment ref="B16" authorId="0" shapeId="0" xr:uid="{3D6B4F96-D81D-4270-8044-973899D664A8}">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<sst xmlns="http://schemas.openxmlformats.org/spreadsheetml/2006/main" count="330" uniqueCount="235">
  <si>
    <t>Row ID</t>
  </si>
  <si>
    <t>Program Category</t>
  </si>
  <si>
    <t>Row Name</t>
  </si>
  <si>
    <t>Value</t>
  </si>
  <si>
    <t>Definition </t>
  </si>
  <si>
    <t>A1</t>
  </si>
  <si>
    <t>Main and service replacement programs</t>
  </si>
  <si>
    <t>Cost per service, for main programs</t>
  </si>
  <si>
    <t>Average cost of gas distribution main and service replacement activities, per service. Also shown in next table, row B8, final column.</t>
  </si>
  <si>
    <t>A2</t>
  </si>
  <si>
    <t>Service-only replacement programs</t>
  </si>
  <si>
    <t>Cost per services replaced, for services only</t>
  </si>
  <si>
    <t xml:space="preserve">Average cost of replacing gas distribution services only. Also shown in next table, row B1, final column. </t>
  </si>
  <si>
    <t>A3</t>
  </si>
  <si>
    <t>Cost per main mile replaced</t>
  </si>
  <si>
    <t>Average cost of gas distribution main and service replacement activities, per mile of main. Also shown in next table, row B9, final column.</t>
  </si>
  <si>
    <t>A4</t>
  </si>
  <si>
    <t>Services per project, for main programs</t>
  </si>
  <si>
    <t>Average number of services in a single work order.  Also shown in next table, row B10, final column.</t>
  </si>
  <si>
    <t>A5</t>
  </si>
  <si>
    <t>Main program projects per year</t>
  </si>
  <si>
    <t>Average work orders per year, totaled across the utility’s main and service replacement programs. Also shown in next table, row B11, final column.</t>
  </si>
  <si>
    <t>A6</t>
  </si>
  <si>
    <t>Services replaced per year, when services only</t>
  </si>
  <si>
    <t>Average number of services replaced by service-only replacement programs. Also shown in next table, row B3, final column.</t>
  </si>
  <si>
    <t>A7</t>
  </si>
  <si>
    <t>Both main and service and service-only replacement programs</t>
  </si>
  <si>
    <t>Anual pipeline replacement expenditures</t>
  </si>
  <si>
    <t>Total cost across gas distribution replacement programs. Sum of next table’s B5 and B15, final column.</t>
  </si>
  <si>
    <t>A8</t>
  </si>
  <si>
    <t>NA</t>
  </si>
  <si>
    <t>Maintenance cost per service</t>
  </si>
  <si>
    <r>
      <t>Average cost of gas distribution pipeline maintenance</t>
    </r>
    <r>
      <rPr>
        <sz val="12"/>
        <color rgb="FF000000"/>
        <rFont val="Book Antiqua"/>
        <family val="1"/>
      </rPr>
      <t>, per service, not including replacement costs. Also shown in later table, cell G1.</t>
    </r>
  </si>
  <si>
    <t>A9</t>
  </si>
  <si>
    <t>Project planning period, for main programs</t>
  </si>
  <si>
    <t>Average days between the date that the project was identified for replacement and the date that replacement activities broke ground. Also shown in next table, row B21, final column.</t>
  </si>
  <si>
    <t>A10</t>
  </si>
  <si>
    <t>Project planning period, for services only</t>
  </si>
  <si>
    <t>Average days between the date that the service(s) was identified for replacement and the date that replacement activities broke ground. Also shown in next table, row B6, final column.</t>
  </si>
  <si>
    <t>[1] [Note: Footnote From Template] Programs which replace both mains and services sometimes replace services alone, but including those projects would be more challenging to include in this calculation.</t>
  </si>
  <si>
    <t xml:space="preserve">[2] [Note: Footnote From Template] Note this will be less than the total services replaced annually because mains and services programs can also includes projects which only replace services.  However, it would be more challenging to include those in this calculation. </t>
  </si>
  <si>
    <t xml:space="preserve">Definition </t>
  </si>
  <si>
    <t>182ND STREET</t>
  </si>
  <si>
    <t>ALHAMBRA</t>
  </si>
  <si>
    <t>ALISO VIEJO</t>
  </si>
  <si>
    <t>ANAHEIM</t>
  </si>
  <si>
    <t>AZUSA</t>
  </si>
  <si>
    <t>BAKERSFIELD</t>
  </si>
  <si>
    <t>BEAUMONT</t>
  </si>
  <si>
    <t>BELVEDERE</t>
  </si>
  <si>
    <t>BRANFORD</t>
  </si>
  <si>
    <t>CANOGA PARK</t>
  </si>
  <si>
    <t>CHINO</t>
  </si>
  <si>
    <t>COMPTON</t>
  </si>
  <si>
    <t>CORONA</t>
  </si>
  <si>
    <t>CRENSHAW</t>
  </si>
  <si>
    <t>DOWNEY</t>
  </si>
  <si>
    <t>EL CENTRO</t>
  </si>
  <si>
    <t>FONTANA</t>
  </si>
  <si>
    <t>GARDEN GROVE</t>
  </si>
  <si>
    <t>GLENDALE</t>
  </si>
  <si>
    <t>HOLLYWOOD</t>
  </si>
  <si>
    <t>HUNTINGTON PARK</t>
  </si>
  <si>
    <t>INDUSTRY</t>
  </si>
  <si>
    <t>JUANITA</t>
  </si>
  <si>
    <t>LA JOLLA</t>
  </si>
  <si>
    <t>LANCASTER</t>
  </si>
  <si>
    <t>MURRIETA</t>
  </si>
  <si>
    <t>OXNARD</t>
  </si>
  <si>
    <t>PALM DESERT</t>
  </si>
  <si>
    <t>PASADENA</t>
  </si>
  <si>
    <t>PORTERVILLE</t>
  </si>
  <si>
    <t>RAMONA</t>
  </si>
  <si>
    <t>RIM FOREST</t>
  </si>
  <si>
    <t>RIVERSIDE</t>
  </si>
  <si>
    <t>SAN BERNARDINO</t>
  </si>
  <si>
    <t>SAN LUIS OBISPO</t>
  </si>
  <si>
    <t>SAN PEDRO</t>
  </si>
  <si>
    <t>SANTA ANA</t>
  </si>
  <si>
    <t>SANTA BARBARA</t>
  </si>
  <si>
    <t>SANTA MARIA</t>
  </si>
  <si>
    <t>SANTA MONICA</t>
  </si>
  <si>
    <t>SATICOY</t>
  </si>
  <si>
    <t>SIMI VALLEY</t>
  </si>
  <si>
    <t>TEMPLETON</t>
  </si>
  <si>
    <t>VALENCIA</t>
  </si>
  <si>
    <t>VISALIA</t>
  </si>
  <si>
    <t>WHITTIER</t>
  </si>
  <si>
    <t>YUCCA</t>
  </si>
  <si>
    <t>Totals or Averages Across All Programs</t>
  </si>
  <si>
    <t>B1</t>
  </si>
  <si>
    <t>Cost per service replaced, for services only</t>
  </si>
  <si>
    <t xml:space="preserve">Average cost of replacing gas distribution services only. Calculated by dividing B5 by B3. </t>
  </si>
  <si>
    <t>B2</t>
  </si>
  <si>
    <t>Cost per service mile replaced, for services only</t>
  </si>
  <si>
    <t>Average cost of service-only replacement activities, per mile of main. Calculated by dividing B5 by B4.</t>
  </si>
  <si>
    <t>B3</t>
  </si>
  <si>
    <t>Average number of services replaced by service-only replacement programs.</t>
  </si>
  <si>
    <t>B4</t>
  </si>
  <si>
    <t>Service miles replaced, when services only</t>
  </si>
  <si>
    <t>Total miles of service replaced by service-only replacement programs.</t>
  </si>
  <si>
    <t>B5</t>
  </si>
  <si>
    <t>Total costs, for service-only programs</t>
  </si>
  <si>
    <t>Total costs of service-only replacement programs. Calculated by summing costs for service-only replacement program work orders using cost definitions for the four cost groups “Internal Labor and Related Costs,” “External Labor and Related Costs,” “Materials,” and “Other Misc Costs.”</t>
  </si>
  <si>
    <t>B6</t>
  </si>
  <si>
    <t>Average days between the date that the service(s) was identified for replacement and the date that replacement activities broke ground.</t>
  </si>
  <si>
    <t>B7</t>
  </si>
  <si>
    <t>Project time to completion, for services only</t>
  </si>
  <si>
    <t>Average days between the date that the project was identified for replacement and the date that the replaced service(s) was placed in operation.</t>
  </si>
  <si>
    <t>[skip row]</t>
  </si>
  <si>
    <t>B8</t>
  </si>
  <si>
    <t>Average cost of gas distribution main and service replacement activities, per service. Calculated by dividing B15 by B12.</t>
  </si>
  <si>
    <t>B9</t>
  </si>
  <si>
    <t>Average cost of gas distribution main and service replacement activities, per mile of main. Calculated by dividing B15 by B13.</t>
  </si>
  <si>
    <t>B10</t>
  </si>
  <si>
    <t xml:space="preserve">Average number of services in a single work order.  Calculated by dividing B12 by B11. </t>
  </si>
  <si>
    <t>B11</t>
  </si>
  <si>
    <t>Average work orders per year, totaled across the utility’s main and service replacement programs.</t>
  </si>
  <si>
    <t>B12</t>
  </si>
  <si>
    <t>Services addressed by main programs</t>
  </si>
  <si>
    <t xml:space="preserve">Total services connected to mains replaced by main and service replacement programs, whether or not the service was replaced by the project. </t>
  </si>
  <si>
    <t>B13</t>
  </si>
  <si>
    <t>Main miles replaced</t>
  </si>
  <si>
    <t>Total miles of main replaced by main and service replacement program work orders.</t>
  </si>
  <si>
    <t>B14</t>
  </si>
  <si>
    <t>Service miles replaced, for main programs</t>
  </si>
  <si>
    <t>Total miles of service replaced by main and service replacement program work orders.</t>
  </si>
  <si>
    <t>B15</t>
  </si>
  <si>
    <t>Total costs, for main programs</t>
  </si>
  <si>
    <r>
      <t>Total costs of main and service replacement program work orders. Calculated by summing B17, B18, B19 and B20.</t>
    </r>
    <r>
      <rPr>
        <i/>
        <sz val="12"/>
        <color theme="1"/>
        <rFont val="Book Antiqua"/>
        <family val="1"/>
      </rPr>
      <t xml:space="preserve"> </t>
    </r>
  </si>
  <si>
    <t>B16</t>
  </si>
  <si>
    <t>Cost Group</t>
  </si>
  <si>
    <t>B17</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</si>
  <si>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</si>
  <si>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</si>
  <si>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B18</t>
  </si>
  <si>
    <t>External Labor and Related Costs</t>
  </si>
  <si>
    <t>Combine “external labor” and contracts costs.  Includes contracts for services and for employees.  Include equipment rental here.</t>
  </si>
  <si>
    <t>B19</t>
  </si>
  <si>
    <t>Materials</t>
  </si>
  <si>
    <t>Cost of pipe, valves, fittings, regulators, and other materials installed at the project.</t>
  </si>
  <si>
    <t>B20</t>
  </si>
  <si>
    <t>Other Misc Costs</t>
  </si>
  <si>
    <t xml:space="preserve">Sum of costs in the cost categories “Fleet,” “Permitting,” “AFUDC,” “Land,” “Other,” and “Administrative &amp; General Costs” as defined in “Definitions of Other Misc Costs.” </t>
  </si>
  <si>
    <t>B21</t>
  </si>
  <si>
    <t>Average days between the date that the project was identified for replacement and the date that replacement activities broke ground.</t>
  </si>
  <si>
    <t>B22</t>
  </si>
  <si>
    <t>Project time to completion, for main programs</t>
  </si>
  <si>
    <t>Average days between the date that the project was identified for replacement and the date that the replacement equipment was placed in operation.</t>
  </si>
  <si>
    <t>[1] [Note: Footnote From Template] Programs which replace both mains and services sometimes replace services alone, but including those projects would be onerous to include in this calculation.</t>
  </si>
  <si>
    <t xml:space="preserve">[2] [Note: Footnote From Template] Note this will be an undercount because mains and services programs can also includes projects which only replace services.  However, it would be more challenging to include those in this calculation. </t>
  </si>
  <si>
    <t>Definition</t>
  </si>
  <si>
    <t>Base Capital Main and Service Replacements - BC 252, 254, 255, 267</t>
  </si>
  <si>
    <t xml:space="preserve">BC277 DIMP DREAMS Main and Service Replacements - Vintage Integrity Plastic Plan </t>
  </si>
  <si>
    <t>BC 277 DIMP DREAMS Main and Service Replacements - Bare Steel Replacement Plan</t>
  </si>
  <si>
    <t>Total or Average</t>
  </si>
  <si>
    <t>C1</t>
  </si>
  <si>
    <t>Average cost of gas distribution main and service replacement activities, per service. Calculated by dividing C8 by C5.</t>
  </si>
  <si>
    <t>C2</t>
  </si>
  <si>
    <t>Average cost of gas distribution main and service replacement activities, per mile of main. Calculated by dividing C8 by C6.</t>
  </si>
  <si>
    <t>C3</t>
  </si>
  <si>
    <t xml:space="preserve">Average number of services in a single work order.  Calculated by dividing C5 by C4. </t>
  </si>
  <si>
    <t>C4</t>
  </si>
  <si>
    <t>Average work orders per year, totalled across the utility’s main and service replacement programs.</t>
  </si>
  <si>
    <t>C5</t>
  </si>
  <si>
    <t>C6</t>
  </si>
  <si>
    <t>C7</t>
  </si>
  <si>
    <t>C8</t>
  </si>
  <si>
    <r>
      <rPr>
        <sz val="12"/>
        <color rgb="FF000000"/>
        <rFont val="Book Antiqua"/>
        <family val="1"/>
      </rPr>
      <t>Total costs of main and service replacement program work orders. Calculated by summing C9, C10, C11, and C12.</t>
    </r>
    <r>
      <rPr>
        <i/>
        <sz val="12"/>
        <color rgb="FF000000"/>
        <rFont val="Book Antiqua"/>
        <family val="1"/>
      </rPr>
      <t xml:space="preserve"> </t>
    </r>
  </si>
  <si>
    <t>C9</t>
  </si>
  <si>
    <t>C10</t>
  </si>
  <si>
    <t>C11</t>
  </si>
  <si>
    <t>C12</t>
  </si>
  <si>
    <t>C13</t>
  </si>
  <si>
    <t>Costs Excluded from Budget Code</t>
  </si>
  <si>
    <t>Include any and all costs that are recorded within C9, C10, C11 or C12 and are not recorded within the program's budget code for rate case purposes. For example, this may include field capital support for some utilities. Thus, this total, if not zero, will overlap with the cost categories shown above.</t>
  </si>
  <si>
    <t>C14</t>
  </si>
  <si>
    <t>C15</t>
  </si>
  <si>
    <t>Summary</t>
  </si>
  <si>
    <r>
      <rPr>
        <sz val="13"/>
        <color rgb="FF000000"/>
        <rFont val="Book Antiqua"/>
        <family val="1"/>
      </rPr>
      <t>a.</t>
    </r>
    <r>
      <rPr>
        <sz val="7"/>
        <color rgb="FF000000"/>
        <rFont val="Times New Roman"/>
        <family val="1"/>
      </rPr>
      <t xml:space="preserve">    </t>
    </r>
    <r>
      <rPr>
        <sz val="13"/>
        <color rgb="FF000000"/>
        <rFont val="Book Antiqua"/>
        <family val="1"/>
      </rPr>
      <t>In the tab “Summary,” provide the rows of information shown. In the first column, provide the Row ID, as shown; in the second column, provide the Program Category, as shown; in the third column, provide the Row Name, as shown; in the fourth column, provide the value, calculated as described in the definition, averaged across the years; and in the fifth column, provide the Definition, as shown.</t>
    </r>
  </si>
  <si>
    <t>Costs by Operating District</t>
  </si>
  <si>
    <t>b.   	In the tab “Costs by Operating District,” provide the program accomplishments and costs shown (rows), broken down by operating district (columns).  In the first four columns, provide the Row ID, Program Category, Row Name and Definition, as shown. Next provide a column for each operating district, with the heading stating the district’s name and ID number, and in it, include only the information for work orders in that operating district. In the last column, provide the information across all operating districts (totals unless definition is an average, in which case provide average across all operating districts). For each row, include only information for the programs specified in the “Program Category." 
Values for B8 through B15 in the last column should match with values for C1 through C8 in the last column in the tab “Utility-Wide Costs by Program.”</t>
  </si>
  <si>
    <t>Utility-Wide Costs by Program</t>
  </si>
  <si>
    <t xml:space="preserve">c.   	In the tab, “Utility-Wide Costs by Program,” provide the program accomplishments and costs shown (rows), broken down by programs (columns).  In the first four columns, provide the Row ID, Program Category, Row Name and Definition, as shown.  Next provide a column for each program, and in it, include only the information for work orders in that program.  Include all the costs for work orders associated with the program, even if these costs are not recorded under the work order or program.  In the last column, provide the information across all programs (totals unless definition is an average, in which case provide average across all programs shown in preceding columns). </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</si>
  <si>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</si>
  <si>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</si>
  <si>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</si>
  <si>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</si>
  <si>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</si>
  <si>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</si>
  <si>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</si>
  <si>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</si>
  <si>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</si>
  <si>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</si>
  <si>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</si>
  <si>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</si>
  <si>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</si>
  <si>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</si>
  <si>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</si>
  <si>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</si>
  <si>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</si>
  <si>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</si>
  <si>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</si>
  <si>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</si>
  <si>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</si>
  <si>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</si>
  <si>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</si>
  <si>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</si>
  <si>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</si>
  <si>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</si>
  <si>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</si>
  <si>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t xml:space="preserve">[1] Workpaper includes these codes within work group 252. Southern California Gas Company, submitted in SoCalGas General Rate Case A.22-05-015 for years 2024-2027, Work Unit/Activity Level Estimates, SCG-04-CWP-R_Mario_Aguirre-Gas_Distribution_49456.pdf, pp. 45 &amp;ff. </t>
  </si>
  <si>
    <t>[2] Driscopipe 7000 was installed in 1974-1980. See Prepared Direct Testimony of Kevin Lang on behalf of Southwest Gas Corporation, submitted in Southwest Gas General Rate Case A.22-05-015, August 2019, https://docs.cpuc.ca.gov/PublishedDocs/SupDoc/A1908015/2695/338276400.pdf, p. 5.</t>
  </si>
  <si>
    <t>[3] Consistent definitions were used for Operating District in Gas System Census Tract Data, filed by gas utilities in response to Administrative Law Judge’s Ruling Seeking Data from Gas Utilities in R.24-09-012, January 13, 14, and 17, 2024, posted on the CPUC’s R.24-09-012 webpage, https://www.cpuc.ca.gov/industries-and-topics/natural-gas/long-term-gas-planning-rulemaking. See definitions in Administrative Law Judge’s Ruling Seeking Revised Data from Gas Utilities 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</si>
  <si>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</si>
  <si>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</si>
  <si>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</si>
  <si>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</si>
  <si>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t xml:space="preserve">[8] Pressure districts are also discussed in Recommendations for SB 1221 California Natural Gas System Mapping, CPUC Energy Division Staff Proposal, February 20, 2025, https://docs.cpuc.ca.gov/PublishedDocs/Efile/G000/M556/K897/556897432.PDF, p. 15.  For additional background on pressure zones, see DeWitte, Tom and Coolidge, Tom, Understanding Pressure Zones, April 2024, https://community.esri.com/t5/gas-and-pipeline-blog/understanding-pressure-zones/ba-p/1416830. </t>
  </si>
  <si>
    <t xml:space="preserve">[9]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</si>
  <si>
    <t xml:space="preserve">[10] Recommendations for SB 1221 California Natural Gas System Mapping, p. 15. See also Gas System Census Tract Data Notes, filed by PG&amp;E in response to Administrative Law Judge’s Ruling Seeking Data from Gas Utilities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</si>
  <si>
    <t>[11]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Direction to Utilities Draft for Comment,  https://docs.cpuc.ca.gov/PublishedDocs/Efile/G000/M556/K897/556897318.PDF. Transmission-level regulator stations are not included.</t>
  </si>
  <si>
    <t>Cost Category</t>
  </si>
  <si>
    <t>Fleet</t>
  </si>
  <si>
    <t>Use of utility-owned vehicles.</t>
  </si>
  <si>
    <t>Permitting</t>
  </si>
  <si>
    <t>Costs of acquiring local permits.</t>
  </si>
  <si>
    <t>AFUDC</t>
  </si>
  <si>
    <t>Allowance funds used during construction. Refers to the costs of construction-related borrowing.</t>
  </si>
  <si>
    <t>Land</t>
  </si>
  <si>
    <t>Payments for easements or right-of-way.</t>
  </si>
  <si>
    <t>Other</t>
  </si>
  <si>
    <t>Include utility-owned and utility-rented building and facilities overhead; taxes other than payroll; discounts from contractors; minor materials, e.g. fuel, office supplies and safety equipment; shipping and hazardous waste costs; and other minor costs associated with these activities. Also include these gas distribution replacement activities’ share of the cost of capital tools, e.g., pipe cutting and tapping equipment.</t>
  </si>
  <si>
    <t>Administrative &amp; General Costs</t>
  </si>
  <si>
    <t>Exclude permitting. Include other capitalized A&amp;G costs. Note this tends to be a relatively large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</si>
</sst>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22" x14ac:knownFonts="1">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sz val="8"/>
      <color theme="1"/>
      <name val="Book Antiqua"/>
      <family val="1"/>
    </font>
    <font>
      <i/>
      <sz val="12"/>
      <color theme="1"/>
      <name val="Book Antiqua"/>
      <family val="1"/>
    </font>
    <font>
      <sz val="10"/>
      <color theme="1"/>
      <name val="Book Antiqua"/>
      <family val="1"/>
    </font>
    <font>
      <u/>
      <sz val="11"/>
      <color theme="10"/>
      <name val="Aptos Narrow"/>
      <family val="2"/>
      <scheme val="minor"/>
    </font>
    <font>
      <b/>
      <sz val="12"/>
      <color theme="1"/>
      <name val="Book Antiqua"/>
      <family val="1"/>
    </font>
    <font>
      <sz val="13"/>
      <color theme="1"/>
      <name val="Book Antiqua"/>
      <family val="1"/>
    </font>
    <font>
      <i/>
      <sz val="13"/>
      <color theme="1"/>
      <name val="Book Antiqua"/>
      <family val="1"/>
    </font>
    <font>
      <i/>
      <sz val="13"/>
      <color theme="1"/>
      <name val="Times New Roman"/>
      <family val="1"/>
    </font>
    <font>
      <sz val="11"/>
      <name val="Book Antiqua"/>
      <family val="1"/>
    </font>
    <font>
      <i/>
      <sz val="12"/>
      <color rgb="FF000000"/>
      <name val="Book Antiqua"/>
      <family val="1"/>
    </font>
    <font>
      <sz val="13"/>
      <color rgb="FF000000"/>
      <name val="Book Antiqua"/>
      <family val="1"/>
    </font>
    <font>
      <sz val="7"/>
      <color rgb="FF000000"/>
      <name val="Times New Roman"/>
      <family val="1"/>
    </font>
    <font>
      <b/>
      <sz val="10"/>
      <color theme="1"/>
      <name val="Arial"/>
    </font>
    <font>
      <sz val="10"/>
      <color rgb="FF000000"/>
      <name val="Arial"/>
    </font>
    <font>
      <b/>
      <sz val="10"/>
      <color rgb="FF000000"/>
      <name val="Arial"/>
    </font>
    <font>
      <sz val="11"/>
      <color rgb="FF000000"/>
      <name val="Aptos Narrow"/>
      <family val="2"/>
    </font>
    <font>
      <sz val="12"/>
      <color theme="1"/>
      <name val="Book Antiqua"/>
    </font>
    <font>
      <b/>
      <sz val="11"/>
      <color rgb="FF000000"/>
      <name val="Aptos Narrow"/>
      <family val="2"/>
    </font>
  </fonts>
  <fills count="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C0E6F5"/>
        <bgColor rgb="FFC0E6F5"/>
      </patternFill>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theme="4" tint="0.39997558519241921"/>
      </top>
      <bottom/>
      <diagonal/>
    </border>
    <border>
      <left/>
      <right/>
      <top style="thin">
        <color rgb="FF44B3E1"/>
      </top>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57">
    <xf numFmtId="0" fontId="0" fillId="0" borderId="0" xfId="0"/>
    <xf numFmtId="0" fontId="1" fillId="0" borderId="0" xfId="0" applyFont="1"/>
    <xf numFmtId="0" fontId="2" fillId="0" borderId="1"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5" fillId="0" borderId="4" xfId="0" applyFont="1" applyBorder="1" applyAlignment="1">
      <alignment vertical="center" wrapText="1"/>
    </xf>
    <xf numFmtId="0" fontId="3" fillId="0" borderId="4" xfId="0" applyFont="1" applyBorder="1" applyAlignment="1">
      <alignment vertical="center" wrapText="1"/>
    </xf>
    <xf numFmtId="0" fontId="0" fillId="0" borderId="0" xfId="0" applyAlignment="1">
      <alignment wrapText="1"/>
    </xf>
    <xf numFmtId="0" fontId="4" fillId="0" borderId="0" xfId="0" applyFont="1" applyAlignment="1">
      <alignment vertical="center" wrapText="1"/>
    </xf>
    <xf numFmtId="0" fontId="1" fillId="0" borderId="0" xfId="0" applyFont="1" applyAlignment="1">
      <alignment wrapText="1"/>
    </xf>
    <xf numFmtId="0" fontId="3" fillId="2" borderId="4" xfId="0" applyFont="1" applyFill="1" applyBorder="1" applyAlignment="1">
      <alignment vertical="center" wrapText="1"/>
    </xf>
    <xf numFmtId="0" fontId="6" fillId="0" borderId="0" xfId="0" applyFont="1" applyAlignment="1">
      <alignment vertical="center" wrapText="1"/>
    </xf>
    <xf numFmtId="0" fontId="1"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8"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9" fillId="0" borderId="0" xfId="0" applyFont="1" applyAlignment="1">
      <alignment horizontal="left" vertical="center" wrapText="1" indent="12"/>
    </xf>
    <xf numFmtId="0" fontId="14" fillId="0" borderId="0" xfId="0" applyFont="1" applyAlignment="1">
      <alignment horizontal="left" vertical="center" wrapText="1" indent="12"/>
    </xf>
    <xf numFmtId="164" fontId="0" fillId="0" borderId="2" xfId="0" applyNumberFormat="1" applyBorder="1"/>
    <xf numFmtId="164" fontId="0" fillId="0" borderId="4" xfId="0" applyNumberFormat="1" applyBorder="1"/>
    <xf numFmtId="2" fontId="0" fillId="0" borderId="4" xfId="0" applyNumberFormat="1" applyBorder="1"/>
    <xf numFmtId="2" fontId="0" fillId="0" borderId="2" xfId="0" applyNumberFormat="1" applyBorder="1"/>
    <xf numFmtId="164" fontId="0" fillId="0" borderId="2" xfId="0" applyNumberFormat="1" applyBorder="1" applyAlignment="1">
      <alignment wrapText="1"/>
    </xf>
    <xf numFmtId="164" fontId="0" fillId="0" borderId="0" xfId="0" applyNumberFormat="1"/>
    <xf numFmtId="164" fontId="16" fillId="4" borderId="7" xfId="0" applyNumberFormat="1" applyFont="1" applyFill="1" applyBorder="1"/>
    <xf numFmtId="2" fontId="0" fillId="0" borderId="0" xfId="0" applyNumberFormat="1"/>
    <xf numFmtId="2" fontId="16" fillId="4" borderId="7" xfId="0" applyNumberFormat="1" applyFont="1" applyFill="1" applyBorder="1"/>
    <xf numFmtId="1" fontId="0" fillId="0" borderId="0" xfId="0" applyNumberFormat="1"/>
    <xf numFmtId="1" fontId="16" fillId="4" borderId="7" xfId="0" applyNumberFormat="1" applyFont="1" applyFill="1" applyBorder="1"/>
    <xf numFmtId="165" fontId="0" fillId="0" borderId="0" xfId="0" applyNumberFormat="1"/>
    <xf numFmtId="0" fontId="0" fillId="0" borderId="0" xfId="0" applyAlignment="1">
      <alignment horizontal="left"/>
    </xf>
    <xf numFmtId="0" fontId="17" fillId="0" borderId="0" xfId="0" applyFont="1"/>
    <xf numFmtId="8" fontId="17" fillId="0" borderId="0" xfId="0" applyNumberFormat="1" applyFont="1"/>
    <xf numFmtId="0" fontId="18" fillId="5" borderId="8" xfId="0" applyFont="1" applyFill="1" applyBorder="1"/>
    <xf numFmtId="8" fontId="18" fillId="5" borderId="8" xfId="0" applyNumberFormat="1" applyFont="1" applyFill="1" applyBorder="1"/>
    <xf numFmtId="2" fontId="17" fillId="0" borderId="0" xfId="0" applyNumberFormat="1" applyFont="1"/>
    <xf numFmtId="2" fontId="18" fillId="5" borderId="8" xfId="0" applyNumberFormat="1" applyFont="1" applyFill="1" applyBorder="1"/>
    <xf numFmtId="0" fontId="19" fillId="0" borderId="0" xfId="0" applyFont="1"/>
    <xf numFmtId="8" fontId="19" fillId="0" borderId="0" xfId="0" applyNumberFormat="1" applyFont="1"/>
    <xf numFmtId="0" fontId="20" fillId="0" borderId="4" xfId="0" applyFont="1" applyBorder="1" applyAlignment="1">
      <alignment vertical="center" wrapText="1"/>
    </xf>
    <xf numFmtId="8" fontId="21" fillId="5" borderId="8" xfId="0" applyNumberFormat="1" applyFont="1" applyFill="1" applyBorder="1"/>
    <xf numFmtId="8" fontId="1" fillId="0" borderId="0" xfId="0" applyNumberFormat="1" applyFont="1" applyAlignment="1">
      <alignment wrapText="1"/>
    </xf>
    <xf numFmtId="164" fontId="1" fillId="0" borderId="0" xfId="0" applyNumberFormat="1" applyFont="1"/>
    <xf numFmtId="0" fontId="1" fillId="0" borderId="0" xfId="0" applyFont="1" applyAlignment="1">
      <alignment vertical="center" wrapText="1"/>
    </xf>
    <xf numFmtId="0" fontId="3" fillId="0" borderId="0" xfId="0" applyFont="1" applyAlignment="1">
      <alignment vertical="center" wrapText="1"/>
    </xf>
    <xf numFmtId="2" fontId="16" fillId="4" borderId="0" xfId="0" applyNumberFormat="1" applyFont="1" applyFill="1"/>
    <xf numFmtId="0" fontId="9" fillId="0" borderId="0" xfId="0" applyFont="1" applyAlignment="1">
      <alignment horizontal="left" wrapText="1"/>
    </xf>
    <xf numFmtId="0" fontId="10" fillId="0" borderId="0" xfId="0" applyFont="1" applyAlignment="1">
      <alignment horizontal="left" wrapText="1"/>
    </xf>
    <xf numFmtId="0" fontId="12" fillId="0" borderId="0" xfId="1" applyFont="1" applyAlignment="1">
      <alignment horizontal="left" wrapText="1"/>
    </xf>
    <xf numFmtId="0" fontId="8" fillId="0" borderId="9" xfId="0" applyFont="1" applyBorder="1" applyAlignment="1">
      <alignment vertical="center" wrapText="1"/>
    </xf>
    <xf numFmtId="0" fontId="1" fillId="0" borderId="10" xfId="0" applyFont="1" applyBorder="1" applyAlignment="1">
      <alignment vertical="center" wrapText="1"/>
    </xf>
    <xf numFmtId="2" fontId="1" fillId="0" borderId="0" xfId="0" applyNumberFormat="1" applyFont="1" applyAlignment="1">
      <alignment wrapText="1"/>
    </xf>
    <xf numFmtId="0" fontId="1" fillId="6" borderId="3" xfId="0" applyFont="1" applyFill="1" applyBorder="1" applyAlignment="1">
      <alignment vertical="center" wrapText="1"/>
    </xf>
    <xf numFmtId="0" fontId="7" fillId="0" borderId="0" xfId="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3175</xdr:colOff>
      <xdr:row>2</xdr:row>
      <xdr:rowOff>3175</xdr:rowOff>
    </xdr:from>
    <xdr:to>
      <xdr:col>4</xdr:col>
      <xdr:colOff>66675</xdr:colOff>
      <xdr:row>2</xdr:row>
      <xdr:rowOff>105767</xdr:rowOff>
    </xdr:to>
    <xdr:sp macro="" textlink="">
      <xdr:nvSpPr>
        <xdr:cNvPr id="2" name="TextBox 1">
          <a:extLst>
            <a:ext uri="{FF2B5EF4-FFF2-40B4-BE49-F238E27FC236}">
              <a16:creationId xmlns:a16="http://schemas.microsoft.com/office/drawing/2014/main" id="{494A89D1-93C7-6D24-2E70-5EA9A761C688}"/>
            </a:ext>
          </a:extLst>
        </xdr:cNvPr>
        <xdr:cNvSpPr txBox="1"/>
      </xdr:nvSpPr>
      <xdr:spPr>
        <a:xfrm>
          <a:off x="5992495" y="7956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4</xdr:col>
      <xdr:colOff>3175</xdr:colOff>
      <xdr:row>6</xdr:row>
      <xdr:rowOff>3175</xdr:rowOff>
    </xdr:from>
    <xdr:to>
      <xdr:col>4</xdr:col>
      <xdr:colOff>66675</xdr:colOff>
      <xdr:row>6</xdr:row>
      <xdr:rowOff>105767</xdr:rowOff>
    </xdr:to>
    <xdr:sp macro="" textlink="">
      <xdr:nvSpPr>
        <xdr:cNvPr id="3" name="TextBox 2">
          <a:extLst>
            <a:ext uri="{FF2B5EF4-FFF2-40B4-BE49-F238E27FC236}">
              <a16:creationId xmlns:a16="http://schemas.microsoft.com/office/drawing/2014/main" id="{A39A0A56-6B3D-1684-A578-915000DE9406}"/>
            </a:ext>
          </a:extLst>
        </xdr:cNvPr>
        <xdr:cNvSpPr txBox="1"/>
      </xdr:nvSpPr>
      <xdr:spPr>
        <a:xfrm>
          <a:off x="5992495" y="31730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twoCellAnchor>
    <xdr:from>
      <xdr:col>3</xdr:col>
      <xdr:colOff>3175</xdr:colOff>
      <xdr:row>6</xdr:row>
      <xdr:rowOff>3175</xdr:rowOff>
    </xdr:from>
    <xdr:to>
      <xdr:col>3</xdr:col>
      <xdr:colOff>66675</xdr:colOff>
      <xdr:row>6</xdr:row>
      <xdr:rowOff>105767</xdr:rowOff>
    </xdr:to>
    <xdr:sp macro="" textlink="">
      <xdr:nvSpPr>
        <xdr:cNvPr id="4" name="TextBox 3">
          <a:extLst>
            <a:ext uri="{FF2B5EF4-FFF2-40B4-BE49-F238E27FC236}">
              <a16:creationId xmlns:a16="http://schemas.microsoft.com/office/drawing/2014/main" id="{DBB3E2B0-33BA-A06D-5076-5C355D762DEA}"/>
            </a:ext>
          </a:extLst>
        </xdr:cNvPr>
        <xdr:cNvSpPr txBox="1"/>
      </xdr:nvSpPr>
      <xdr:spPr>
        <a:xfrm>
          <a:off x="4209415" y="31730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X0A2T</a:t>
          </a:r>
        </a:p>
      </xdr:txBody>
    </xdr:sp>
    <xdr:clientData/>
  </xdr:twoCellAnchor>
  <xdr:twoCellAnchor>
    <xdr:from>
      <xdr:col>0</xdr:col>
      <xdr:colOff>3175</xdr:colOff>
      <xdr:row>15</xdr:row>
      <xdr:rowOff>3175</xdr:rowOff>
    </xdr:from>
    <xdr:to>
      <xdr:col>0</xdr:col>
      <xdr:colOff>66675</xdr:colOff>
      <xdr:row>15</xdr:row>
      <xdr:rowOff>105767</xdr:rowOff>
    </xdr:to>
    <xdr:sp macro="" textlink="">
      <xdr:nvSpPr>
        <xdr:cNvPr id="5" name="TextBox 4">
          <a:extLst>
            <a:ext uri="{FF2B5EF4-FFF2-40B4-BE49-F238E27FC236}">
              <a16:creationId xmlns:a16="http://schemas.microsoft.com/office/drawing/2014/main" id="{6FCCB6D5-8153-007B-9A57-55FE949FEEA6}"/>
            </a:ext>
          </a:extLst>
        </xdr:cNvPr>
        <xdr:cNvSpPr txBox="1"/>
      </xdr:nvSpPr>
      <xdr:spPr>
        <a:xfrm>
          <a:off x="3175" y="77374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3175</xdr:colOff>
      <xdr:row>2</xdr:row>
      <xdr:rowOff>3175</xdr:rowOff>
    </xdr:from>
    <xdr:to>
      <xdr:col>4</xdr:col>
      <xdr:colOff>66675</xdr:colOff>
      <xdr:row>2</xdr:row>
      <xdr:rowOff>105767</xdr:rowOff>
    </xdr:to>
    <xdr:sp macro="" textlink="">
      <xdr:nvSpPr>
        <xdr:cNvPr id="2" name="TextBox 1">
          <a:extLst>
            <a:ext uri="{FF2B5EF4-FFF2-40B4-BE49-F238E27FC236}">
              <a16:creationId xmlns:a16="http://schemas.microsoft.com/office/drawing/2014/main" id="{9FFC72E7-B488-8E7A-A6BA-0090D60D30AA}"/>
            </a:ext>
          </a:extLst>
        </xdr:cNvPr>
        <xdr:cNvSpPr txBox="1"/>
      </xdr:nvSpPr>
      <xdr:spPr>
        <a:xfrm>
          <a:off x="8057515" y="11918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4</xdr:col>
      <xdr:colOff>3175</xdr:colOff>
      <xdr:row>6</xdr:row>
      <xdr:rowOff>3175</xdr:rowOff>
    </xdr:from>
    <xdr:to>
      <xdr:col>4</xdr:col>
      <xdr:colOff>66675</xdr:colOff>
      <xdr:row>6</xdr:row>
      <xdr:rowOff>105767</xdr:rowOff>
    </xdr:to>
    <xdr:sp macro="" textlink="">
      <xdr:nvSpPr>
        <xdr:cNvPr id="3" name="TextBox 2">
          <a:extLst>
            <a:ext uri="{FF2B5EF4-FFF2-40B4-BE49-F238E27FC236}">
              <a16:creationId xmlns:a16="http://schemas.microsoft.com/office/drawing/2014/main" id="{9AB34B97-84AA-1E1E-5467-EA9A8F310495}"/>
            </a:ext>
          </a:extLst>
        </xdr:cNvPr>
        <xdr:cNvSpPr txBox="1"/>
      </xdr:nvSpPr>
      <xdr:spPr>
        <a:xfrm>
          <a:off x="8057515" y="41636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4</xdr:col>
      <xdr:colOff>3175</xdr:colOff>
      <xdr:row>3</xdr:row>
      <xdr:rowOff>3175</xdr:rowOff>
    </xdr:from>
    <xdr:to>
      <xdr:col>4</xdr:col>
      <xdr:colOff>66675</xdr:colOff>
      <xdr:row>3</xdr:row>
      <xdr:rowOff>105767</xdr:rowOff>
    </xdr:to>
    <xdr:sp macro="" textlink="">
      <xdr:nvSpPr>
        <xdr:cNvPr id="4" name="TextBox 3">
          <a:extLst>
            <a:ext uri="{FF2B5EF4-FFF2-40B4-BE49-F238E27FC236}">
              <a16:creationId xmlns:a16="http://schemas.microsoft.com/office/drawing/2014/main" id="{B0F2B683-9A52-2E0C-13FD-931316782158}"/>
            </a:ext>
          </a:extLst>
        </xdr:cNvPr>
        <xdr:cNvSpPr txBox="1"/>
      </xdr:nvSpPr>
      <xdr:spPr>
        <a:xfrm>
          <a:off x="8057515" y="17862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3175</xdr:colOff>
      <xdr:row>2</xdr:row>
      <xdr:rowOff>3175</xdr:rowOff>
    </xdr:from>
    <xdr:to>
      <xdr:col>4</xdr:col>
      <xdr:colOff>66675</xdr:colOff>
      <xdr:row>2</xdr:row>
      <xdr:rowOff>105767</xdr:rowOff>
    </xdr:to>
    <xdr:sp macro="" textlink="">
      <xdr:nvSpPr>
        <xdr:cNvPr id="2" name="TextBox 1">
          <a:extLst>
            <a:ext uri="{FF2B5EF4-FFF2-40B4-BE49-F238E27FC236}">
              <a16:creationId xmlns:a16="http://schemas.microsoft.com/office/drawing/2014/main" id="{4F0B20B8-AE0A-5EAC-0561-19D04411BA29}"/>
            </a:ext>
          </a:extLst>
        </xdr:cNvPr>
        <xdr:cNvSpPr txBox="1"/>
      </xdr:nvSpPr>
      <xdr:spPr>
        <a:xfrm>
          <a:off x="7074535" y="20072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4</xdr:col>
      <xdr:colOff>3175</xdr:colOff>
      <xdr:row>6</xdr:row>
      <xdr:rowOff>3175</xdr:rowOff>
    </xdr:from>
    <xdr:to>
      <xdr:col>4</xdr:col>
      <xdr:colOff>66675</xdr:colOff>
      <xdr:row>6</xdr:row>
      <xdr:rowOff>105767</xdr:rowOff>
    </xdr:to>
    <xdr:sp macro="" textlink="">
      <xdr:nvSpPr>
        <xdr:cNvPr id="3" name="TextBox 2">
          <a:extLst>
            <a:ext uri="{FF2B5EF4-FFF2-40B4-BE49-F238E27FC236}">
              <a16:creationId xmlns:a16="http://schemas.microsoft.com/office/drawing/2014/main" id="{00F09695-87F6-F989-7224-94B5BBCA20ED}"/>
            </a:ext>
          </a:extLst>
        </xdr:cNvPr>
        <xdr:cNvSpPr txBox="1"/>
      </xdr:nvSpPr>
      <xdr:spPr>
        <a:xfrm>
          <a:off x="7074535" y="45827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xdr:colOff>
      <xdr:row>16</xdr:row>
      <xdr:rowOff>3175</xdr:rowOff>
    </xdr:from>
    <xdr:to>
      <xdr:col>1</xdr:col>
      <xdr:colOff>66675</xdr:colOff>
      <xdr:row>16</xdr:row>
      <xdr:rowOff>105767</xdr:rowOff>
    </xdr:to>
    <xdr:sp macro="" textlink="">
      <xdr:nvSpPr>
        <xdr:cNvPr id="2" name="TextBox 1">
          <a:extLst>
            <a:ext uri="{FF2B5EF4-FFF2-40B4-BE49-F238E27FC236}">
              <a16:creationId xmlns:a16="http://schemas.microsoft.com/office/drawing/2014/main" id="{D3CD8B59-ACEA-49F2-D6EE-034E8C3F2AA3}"/>
            </a:ext>
          </a:extLst>
        </xdr:cNvPr>
        <xdr:cNvSpPr txBox="1"/>
      </xdr:nvSpPr>
      <xdr:spPr>
        <a:xfrm>
          <a:off x="597535" y="46361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1</xdr:col>
      <xdr:colOff>3175</xdr:colOff>
      <xdr:row>35</xdr:row>
      <xdr:rowOff>3175</xdr:rowOff>
    </xdr:from>
    <xdr:to>
      <xdr:col>1</xdr:col>
      <xdr:colOff>66675</xdr:colOff>
      <xdr:row>35</xdr:row>
      <xdr:rowOff>105767</xdr:rowOff>
    </xdr:to>
    <xdr:sp macro="" textlink="">
      <xdr:nvSpPr>
        <xdr:cNvPr id="3" name="TextBox 2">
          <a:extLst>
            <a:ext uri="{FF2B5EF4-FFF2-40B4-BE49-F238E27FC236}">
              <a16:creationId xmlns:a16="http://schemas.microsoft.com/office/drawing/2014/main" id="{20192B4E-E9D2-4C2D-9027-D29A07D89D91}"/>
            </a:ext>
          </a:extLst>
        </xdr:cNvPr>
        <xdr:cNvSpPr txBox="1"/>
      </xdr:nvSpPr>
      <xdr:spPr>
        <a:xfrm>
          <a:off x="597535" y="135591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X4A1T</a:t>
          </a:r>
        </a:p>
      </xdr:txBody>
    </xdr:sp>
    <xdr:clientData/>
  </xdr:twoCellAnchor>
  <xdr:twoCellAnchor>
    <xdr:from>
      <xdr:col>1</xdr:col>
      <xdr:colOff>3175</xdr:colOff>
      <xdr:row>34</xdr:row>
      <xdr:rowOff>3176</xdr:rowOff>
    </xdr:from>
    <xdr:to>
      <xdr:col>1</xdr:col>
      <xdr:colOff>66675</xdr:colOff>
      <xdr:row>34</xdr:row>
      <xdr:rowOff>105768</xdr:rowOff>
    </xdr:to>
    <xdr:sp macro="" textlink="">
      <xdr:nvSpPr>
        <xdr:cNvPr id="4" name="TextBox 3">
          <a:extLst>
            <a:ext uri="{FF2B5EF4-FFF2-40B4-BE49-F238E27FC236}">
              <a16:creationId xmlns:a16="http://schemas.microsoft.com/office/drawing/2014/main" id="{0CE883A9-05AD-1FAA-C3EE-4508C5D9B371}"/>
            </a:ext>
          </a:extLst>
        </xdr:cNvPr>
        <xdr:cNvSpPr txBox="1"/>
      </xdr:nvSpPr>
      <xdr:spPr>
        <a:xfrm>
          <a:off x="597535" y="13361036"/>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X4A2T</a:t>
          </a:r>
        </a:p>
      </xdr:txBody>
    </xdr:sp>
    <xdr:clientData/>
  </xdr:twoCellAnchor>
  <xdr:twoCellAnchor>
    <xdr:from>
      <xdr:col>1</xdr:col>
      <xdr:colOff>3175</xdr:colOff>
      <xdr:row>33</xdr:row>
      <xdr:rowOff>3175</xdr:rowOff>
    </xdr:from>
    <xdr:to>
      <xdr:col>1</xdr:col>
      <xdr:colOff>66675</xdr:colOff>
      <xdr:row>33</xdr:row>
      <xdr:rowOff>105767</xdr:rowOff>
    </xdr:to>
    <xdr:sp macro="" textlink="">
      <xdr:nvSpPr>
        <xdr:cNvPr id="5" name="TextBox 4">
          <a:extLst>
            <a:ext uri="{FF2B5EF4-FFF2-40B4-BE49-F238E27FC236}">
              <a16:creationId xmlns:a16="http://schemas.microsoft.com/office/drawing/2014/main" id="{33EE57A9-657B-AC03-6A21-D4BE908D3E09}"/>
            </a:ext>
          </a:extLst>
        </xdr:cNvPr>
        <xdr:cNvSpPr txBox="1"/>
      </xdr:nvSpPr>
      <xdr:spPr>
        <a:xfrm>
          <a:off x="597535" y="121799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X4A3T</a:t>
          </a:r>
        </a:p>
      </xdr:txBody>
    </xdr:sp>
    <xdr:clientData/>
  </xdr:twoCellAnchor>
  <xdr:twoCellAnchor>
    <xdr:from>
      <xdr:col>1</xdr:col>
      <xdr:colOff>3175</xdr:colOff>
      <xdr:row>32</xdr:row>
      <xdr:rowOff>3175</xdr:rowOff>
    </xdr:from>
    <xdr:to>
      <xdr:col>1</xdr:col>
      <xdr:colOff>66675</xdr:colOff>
      <xdr:row>32</xdr:row>
      <xdr:rowOff>105767</xdr:rowOff>
    </xdr:to>
    <xdr:sp macro="" textlink="">
      <xdr:nvSpPr>
        <xdr:cNvPr id="6" name="TextBox 5">
          <a:extLst>
            <a:ext uri="{FF2B5EF4-FFF2-40B4-BE49-F238E27FC236}">
              <a16:creationId xmlns:a16="http://schemas.microsoft.com/office/drawing/2014/main" id="{534031E0-9BD6-7A6E-935C-EB556FB8CA74}"/>
            </a:ext>
          </a:extLst>
        </xdr:cNvPr>
        <xdr:cNvSpPr txBox="1"/>
      </xdr:nvSpPr>
      <xdr:spPr>
        <a:xfrm>
          <a:off x="597535" y="115246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X4A4T</a:t>
          </a:r>
        </a:p>
      </xdr:txBody>
    </xdr:sp>
    <xdr:clientData/>
  </xdr:twoCellAnchor>
  <xdr:twoCellAnchor>
    <xdr:from>
      <xdr:col>1</xdr:col>
      <xdr:colOff>3175</xdr:colOff>
      <xdr:row>14</xdr:row>
      <xdr:rowOff>3175</xdr:rowOff>
    </xdr:from>
    <xdr:to>
      <xdr:col>1</xdr:col>
      <xdr:colOff>66675</xdr:colOff>
      <xdr:row>14</xdr:row>
      <xdr:rowOff>105767</xdr:rowOff>
    </xdr:to>
    <xdr:sp macro="" textlink="">
      <xdr:nvSpPr>
        <xdr:cNvPr id="7" name="TextBox 6">
          <a:extLst>
            <a:ext uri="{FF2B5EF4-FFF2-40B4-BE49-F238E27FC236}">
              <a16:creationId xmlns:a16="http://schemas.microsoft.com/office/drawing/2014/main" id="{39F98895-4754-F0EA-D95A-38924A223ACA}"/>
            </a:ext>
          </a:extLst>
        </xdr:cNvPr>
        <xdr:cNvSpPr txBox="1"/>
      </xdr:nvSpPr>
      <xdr:spPr>
        <a:xfrm>
          <a:off x="597535" y="4194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X4A5T</a:t>
          </a:r>
        </a:p>
      </xdr:txBody>
    </xdr:sp>
    <xdr:clientData/>
  </xdr:twoCellAnchor>
  <xdr:twoCellAnchor>
    <xdr:from>
      <xdr:col>1</xdr:col>
      <xdr:colOff>3175</xdr:colOff>
      <xdr:row>17</xdr:row>
      <xdr:rowOff>3175</xdr:rowOff>
    </xdr:from>
    <xdr:to>
      <xdr:col>1</xdr:col>
      <xdr:colOff>66675</xdr:colOff>
      <xdr:row>17</xdr:row>
      <xdr:rowOff>105767</xdr:rowOff>
    </xdr:to>
    <xdr:sp macro="" textlink="">
      <xdr:nvSpPr>
        <xdr:cNvPr id="8" name="TextBox 7">
          <a:extLst>
            <a:ext uri="{FF2B5EF4-FFF2-40B4-BE49-F238E27FC236}">
              <a16:creationId xmlns:a16="http://schemas.microsoft.com/office/drawing/2014/main" id="{1CB90E82-4D86-16C6-B5F3-94C211B4B6E2}"/>
            </a:ext>
          </a:extLst>
        </xdr:cNvPr>
        <xdr:cNvSpPr txBox="1"/>
      </xdr:nvSpPr>
      <xdr:spPr>
        <a:xfrm>
          <a:off x="597535" y="48571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X4A6T</a:t>
          </a:r>
        </a:p>
      </xdr:txBody>
    </xdr:sp>
    <xdr:clientData/>
  </xdr:twoCellAnchor>
  <xdr:twoCellAnchor>
    <xdr:from>
      <xdr:col>1</xdr:col>
      <xdr:colOff>3175</xdr:colOff>
      <xdr:row>15</xdr:row>
      <xdr:rowOff>3175</xdr:rowOff>
    </xdr:from>
    <xdr:to>
      <xdr:col>1</xdr:col>
      <xdr:colOff>66675</xdr:colOff>
      <xdr:row>15</xdr:row>
      <xdr:rowOff>105767</xdr:rowOff>
    </xdr:to>
    <xdr:sp macro="" textlink="">
      <xdr:nvSpPr>
        <xdr:cNvPr id="9" name="TextBox 8">
          <a:extLst>
            <a:ext uri="{FF2B5EF4-FFF2-40B4-BE49-F238E27FC236}">
              <a16:creationId xmlns:a16="http://schemas.microsoft.com/office/drawing/2014/main" id="{AB1EA075-294B-9EFC-F1FB-2922DA381304}"/>
            </a:ext>
          </a:extLst>
        </xdr:cNvPr>
        <xdr:cNvSpPr txBox="1"/>
      </xdr:nvSpPr>
      <xdr:spPr>
        <a:xfrm>
          <a:off x="597535" y="44151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X4A7T</a:t>
          </a:r>
        </a:p>
      </xdr:txBody>
    </xdr:sp>
    <xdr:clientData/>
  </xdr:twoCellAnchor>
</xdr:wsDr>
</file>

<file path=xl/persons/person.xml><?xml version="1.0" encoding="utf-8"?>
<personList xmlns="http://schemas.microsoft.com/office/spreadsheetml/2018/threadedcomments" xmlns:x="http://schemas.openxmlformats.org/spreadsheetml/2006/main">
  <person displayName="Hlavka, Eileen" id="{B0B6F5F9-CC76-4ED4-AAB1-47B712A717F5}"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B0B6F5F9-CC76-4ED4-AAB1-47B712A717F5}" id="{3D6B4F96-D81D-4270-8044-973899D664A8}">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0l2];/" TargetMode="Externa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0l3];/"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1l2];/" TargetMode="External"/><Relationship Id="rId2" Type="http://schemas.openxmlformats.org/officeDocument/2006/relationships/hyperlink" Target="http://[s1l1];/" TargetMode="External"/><Relationship Id="rId1" Type="http://schemas.openxmlformats.org/officeDocument/2006/relationships/hyperlink" Target="http://[s1l0];/"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2l1];/" TargetMode="External"/><Relationship Id="rId1" Type="http://schemas.openxmlformats.org/officeDocument/2006/relationships/hyperlink" Target="http://[s2l0];/"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4l14];/" TargetMode="External"/><Relationship Id="rId13" Type="http://schemas.microsoft.com/office/2017/10/relationships/threadedComment" Target="../threadedComments/threadedComment1.xml"/><Relationship Id="rId3" Type="http://schemas.openxmlformats.org/officeDocument/2006/relationships/hyperlink" Target="http://[s4l8];/" TargetMode="External"/><Relationship Id="rId7" Type="http://schemas.openxmlformats.org/officeDocument/2006/relationships/hyperlink" Target="http://[s4l13];/" TargetMode="External"/><Relationship Id="rId12" Type="http://schemas.openxmlformats.org/officeDocument/2006/relationships/comments" Target="../comments1.xml"/><Relationship Id="rId2" Type="http://schemas.openxmlformats.org/officeDocument/2006/relationships/hyperlink" Target="http://[s4l7];/" TargetMode="External"/><Relationship Id="rId1" Type="http://schemas.openxmlformats.org/officeDocument/2006/relationships/hyperlink" Target="http://[s4l0];/" TargetMode="External"/><Relationship Id="rId6" Type="http://schemas.openxmlformats.org/officeDocument/2006/relationships/hyperlink" Target="http://[s4l12];/" TargetMode="External"/><Relationship Id="rId11" Type="http://schemas.openxmlformats.org/officeDocument/2006/relationships/vmlDrawing" Target="../drawings/vmlDrawing1.vml"/><Relationship Id="rId5" Type="http://schemas.openxmlformats.org/officeDocument/2006/relationships/hyperlink" Target="http://[s4l10];/" TargetMode="External"/><Relationship Id="rId10" Type="http://schemas.openxmlformats.org/officeDocument/2006/relationships/drawing" Target="../drawings/drawing4.xml"/><Relationship Id="rId4" Type="http://schemas.openxmlformats.org/officeDocument/2006/relationships/hyperlink" Target="http://[s4l9];/"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sheetPr>
    <pageSetUpPr fitToPage="1"/>
  </sheetPr>
  <dimension ref="A1:F15"/>
  <sheetViews>
    <sheetView zoomScale="126" workbookViewId="0">
      <selection activeCell="D2" sqref="D2"/>
    </sheetView>
  </sheetViews>
  <sheetFormatPr defaultColWidth="8.6640625" defaultRowHeight="15.75" customHeight="1" x14ac:dyDescent="0.3"/>
  <cols>
    <col min="1" max="1" width="13.44140625" style="10" customWidth="1"/>
    <col min="2" max="2" width="20.5546875" style="10" customWidth="1"/>
    <col min="3" max="3" width="27.33203125" style="10" customWidth="1"/>
    <col min="4" max="4" width="26" style="10" customWidth="1"/>
    <col min="5" max="5" width="80" style="10" customWidth="1"/>
    <col min="6" max="6" width="21.109375" style="1" customWidth="1"/>
    <col min="7" max="16384" width="8.6640625" style="1"/>
  </cols>
  <sheetData>
    <row r="1" spans="1:6" ht="15.6" x14ac:dyDescent="0.3">
      <c r="A1" s="2" t="s">
        <v>0</v>
      </c>
      <c r="B1" s="3" t="s">
        <v>1</v>
      </c>
      <c r="C1" s="3" t="s">
        <v>2</v>
      </c>
      <c r="D1" s="3" t="s">
        <v>3</v>
      </c>
      <c r="E1" s="3" t="s">
        <v>4</v>
      </c>
    </row>
    <row r="2" spans="1:6" ht="46.8" x14ac:dyDescent="0.3">
      <c r="A2" s="4" t="s">
        <v>5</v>
      </c>
      <c r="B2" s="5" t="s">
        <v>6</v>
      </c>
      <c r="C2" s="5" t="s">
        <v>7</v>
      </c>
      <c r="D2" s="21">
        <f>'Costs by Operating District'!AZ10</f>
        <v>21135.700226253462</v>
      </c>
      <c r="E2" s="7" t="s">
        <v>8</v>
      </c>
    </row>
    <row r="3" spans="1:6" ht="46.8" x14ac:dyDescent="0.3">
      <c r="A3" s="4" t="s">
        <v>9</v>
      </c>
      <c r="B3" s="5" t="s">
        <v>10</v>
      </c>
      <c r="C3" s="5" t="s">
        <v>11</v>
      </c>
      <c r="D3" s="21">
        <f>'Costs by Operating District'!AZ2</f>
        <v>13716.273958425474</v>
      </c>
      <c r="E3" s="7" t="s">
        <v>12</v>
      </c>
    </row>
    <row r="4" spans="1:6" ht="46.8" x14ac:dyDescent="0.3">
      <c r="A4" s="4" t="s">
        <v>13</v>
      </c>
      <c r="B4" s="5" t="s">
        <v>6</v>
      </c>
      <c r="C4" s="5" t="s">
        <v>14</v>
      </c>
      <c r="D4" s="22">
        <f>'Costs by Operating District'!AZ11</f>
        <v>2505980.4954632944</v>
      </c>
      <c r="E4" s="7" t="s">
        <v>15</v>
      </c>
    </row>
    <row r="5" spans="1:6" ht="46.8" x14ac:dyDescent="0.3">
      <c r="A5" s="4" t="s">
        <v>16</v>
      </c>
      <c r="B5" s="5" t="s">
        <v>6</v>
      </c>
      <c r="C5" s="42" t="s">
        <v>17</v>
      </c>
      <c r="D5" s="23">
        <f>'Costs by Operating District'!AZ12</f>
        <v>15.033603457590484</v>
      </c>
      <c r="E5" s="7" t="s">
        <v>18</v>
      </c>
    </row>
    <row r="6" spans="1:6" ht="46.8" x14ac:dyDescent="0.3">
      <c r="A6" s="4" t="s">
        <v>19</v>
      </c>
      <c r="B6" s="5" t="s">
        <v>6</v>
      </c>
      <c r="C6" s="5" t="s">
        <v>20</v>
      </c>
      <c r="D6" s="23">
        <f>'Costs by Operating District'!AZ13</f>
        <v>771.24999999999989</v>
      </c>
      <c r="E6" s="7" t="s">
        <v>21</v>
      </c>
    </row>
    <row r="7" spans="1:6" ht="46.8" x14ac:dyDescent="0.3">
      <c r="A7" s="4" t="s">
        <v>22</v>
      </c>
      <c r="B7" s="5" t="s">
        <v>10</v>
      </c>
      <c r="C7" s="5" t="s">
        <v>23</v>
      </c>
      <c r="D7" s="24">
        <f>'Costs by Operating District'!AZ4</f>
        <v>5087.25</v>
      </c>
      <c r="E7" s="7" t="s">
        <v>24</v>
      </c>
    </row>
    <row r="8" spans="1:6" ht="102" customHeight="1" x14ac:dyDescent="0.3">
      <c r="A8" s="4" t="s">
        <v>25</v>
      </c>
      <c r="B8" s="5" t="s">
        <v>26</v>
      </c>
      <c r="C8" s="42" t="s">
        <v>27</v>
      </c>
      <c r="D8" s="25">
        <f>'Costs by Operating District'!AZ6+'Costs by Operating District'!AZ17</f>
        <v>314839513.58499998</v>
      </c>
      <c r="E8" s="7" t="s">
        <v>28</v>
      </c>
    </row>
    <row r="9" spans="1:6" ht="32.4" x14ac:dyDescent="0.3">
      <c r="A9" s="4" t="s">
        <v>29</v>
      </c>
      <c r="B9" s="5" t="s">
        <v>30</v>
      </c>
      <c r="C9" s="6" t="s">
        <v>31</v>
      </c>
      <c r="D9" s="25">
        <v>26.76</v>
      </c>
      <c r="E9" s="5" t="s">
        <v>32</v>
      </c>
    </row>
    <row r="10" spans="1:6" ht="46.8" x14ac:dyDescent="0.3">
      <c r="A10" s="4" t="s">
        <v>33</v>
      </c>
      <c r="B10" s="5" t="s">
        <v>6</v>
      </c>
      <c r="C10" s="6" t="s">
        <v>34</v>
      </c>
      <c r="D10" s="23">
        <f>'Costs by Operating District'!AZ23</f>
        <v>392.4</v>
      </c>
      <c r="E10" s="7" t="s">
        <v>35</v>
      </c>
      <c r="F10" s="45"/>
    </row>
    <row r="11" spans="1:6" ht="46.8" x14ac:dyDescent="0.3">
      <c r="A11" s="4" t="s">
        <v>36</v>
      </c>
      <c r="B11" s="5" t="s">
        <v>10</v>
      </c>
      <c r="C11" s="6" t="s">
        <v>37</v>
      </c>
      <c r="D11" s="23">
        <f>'Costs by Operating District'!AZ7</f>
        <v>106.99680805352649</v>
      </c>
      <c r="E11" s="7" t="s">
        <v>38</v>
      </c>
    </row>
    <row r="12" spans="1:6" ht="15.6" x14ac:dyDescent="0.3">
      <c r="A12" s="8"/>
      <c r="B12" s="8"/>
      <c r="C12" s="8"/>
      <c r="D12" s="8"/>
      <c r="E12" s="8"/>
    </row>
    <row r="13" spans="1:6" ht="15.6" x14ac:dyDescent="0.3">
      <c r="A13" s="8"/>
      <c r="B13" s="8"/>
      <c r="C13" s="8"/>
      <c r="D13" s="8"/>
      <c r="E13" s="8"/>
    </row>
    <row r="14" spans="1:6" ht="15.6" x14ac:dyDescent="0.3">
      <c r="A14" s="56" t="s">
        <v>39</v>
      </c>
      <c r="B14" s="56"/>
      <c r="C14" s="56"/>
      <c r="D14" s="56"/>
      <c r="E14" s="56"/>
    </row>
    <row r="15" spans="1:6" ht="38.25" customHeight="1" x14ac:dyDescent="0.3">
      <c r="A15" s="56" t="s">
        <v>40</v>
      </c>
      <c r="B15" s="56"/>
      <c r="C15" s="56"/>
      <c r="D15" s="56"/>
      <c r="E15" s="56"/>
    </row>
  </sheetData>
  <mergeCells count="2">
    <mergeCell ref="A14:E14"/>
    <mergeCell ref="A15:E15"/>
  </mergeCells>
  <hyperlinks>
    <hyperlink ref="A14" r:id="rId1" location="_ftnref1" display="_ftnref1" xr:uid="{AB48F987-8E73-4913-82E7-C27B8A8874F0}"/>
    <hyperlink ref="A15" r:id="rId2" location="_ftnref2" display="_ftnref2" xr:uid="{9BB3D5F0-5B8A-4DEC-B974-B9D07A666DFE}"/>
    <hyperlink ref="A15:E15" r:id="rId3" location="'Summary'!D7" display="[5] Note this will be less than the total services replaced annually because mains and services programs can also includes projects which only replace services.  However, it would be more challenging to include those in this calculation. " xr:uid="{11FD6F99-B393-4BCF-AABC-5E4C7E635C32}"/>
    <hyperlink ref="D3" r:id="rId4" location="'Summary'!A16" display="='Costs by Operating District'!AZ2" xr:uid="{3DBBAB00-48F5-439A-B745-4E7755EDF1FF}"/>
  </hyperlinks>
  <printOptions horizontalCentered="1"/>
  <pageMargins left="0.7" right="0.7" top="0.75" bottom="0.75" header="0.3" footer="0.3"/>
  <pageSetup paperSize="3" scale="73"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BA70"/>
  <sheetViews>
    <sheetView tabSelected="1" workbookViewId="0"/>
  </sheetViews>
  <sheetFormatPr defaultColWidth="8.6640625" defaultRowHeight="15.75" customHeight="1" x14ac:dyDescent="0.3"/>
  <cols>
    <col min="1" max="1" width="11.109375" style="10" customWidth="1"/>
    <col min="2" max="2" width="18.5546875" style="10" customWidth="1"/>
    <col min="3" max="3" width="28.88671875" style="10" customWidth="1"/>
    <col min="4" max="4" width="58.88671875" style="10" customWidth="1"/>
    <col min="5" max="5" width="18" style="10" bestFit="1" customWidth="1"/>
    <col min="6" max="6" width="14.5546875" style="10" bestFit="1" customWidth="1"/>
    <col min="7" max="7" width="14.6640625" style="10" bestFit="1" customWidth="1"/>
    <col min="8" max="8" width="14.33203125" style="10" bestFit="1" customWidth="1"/>
    <col min="9" max="9" width="15.33203125" style="10" bestFit="1" customWidth="1"/>
    <col min="10" max="10" width="16.44140625" style="10" bestFit="1" customWidth="1"/>
    <col min="11" max="11" width="14.44140625" style="10" bestFit="1" customWidth="1"/>
    <col min="12" max="13" width="14.33203125" style="10" bestFit="1" customWidth="1"/>
    <col min="14" max="14" width="18.44140625" style="10" bestFit="1" customWidth="1"/>
    <col min="15" max="15" width="17.33203125" style="10" customWidth="1"/>
    <col min="16" max="16" width="14.33203125" style="10" bestFit="1" customWidth="1"/>
    <col min="17" max="17" width="13.33203125" style="10" bestFit="1" customWidth="1"/>
    <col min="18" max="18" width="14.44140625" style="10" bestFit="1" customWidth="1"/>
    <col min="19" max="21" width="14.33203125" style="10" bestFit="1" customWidth="1"/>
    <col min="22" max="22" width="19.6640625" style="10" bestFit="1" customWidth="1"/>
    <col min="23" max="23" width="14.33203125" style="10" bestFit="1" customWidth="1"/>
    <col min="24" max="24" width="16.5546875" style="10" bestFit="1" customWidth="1"/>
    <col min="25" max="25" width="24.33203125" style="10" bestFit="1" customWidth="1"/>
    <col min="26" max="26" width="14.33203125" style="10" bestFit="1" customWidth="1"/>
    <col min="27" max="27" width="13.33203125" style="10" bestFit="1" customWidth="1"/>
    <col min="28" max="28" width="14.33203125" style="10" bestFit="1" customWidth="1"/>
    <col min="29" max="29" width="14.88671875" style="10" bestFit="1" customWidth="1"/>
    <col min="30" max="31" width="14.33203125" style="10" bestFit="1" customWidth="1"/>
    <col min="32" max="32" width="16.88671875" style="10" bestFit="1" customWidth="1"/>
    <col min="33" max="33" width="14.33203125" style="10" bestFit="1" customWidth="1"/>
    <col min="34" max="34" width="16.44140625" style="10" bestFit="1" customWidth="1"/>
    <col min="35" max="35" width="15.5546875" style="10" customWidth="1"/>
    <col min="36" max="36" width="14.44140625" style="10" bestFit="1" customWidth="1"/>
    <col min="37" max="37" width="13.33203125" style="10" bestFit="1" customWidth="1"/>
    <col min="38" max="38" width="22" style="10" bestFit="1" customWidth="1"/>
    <col min="39" max="39" width="20.44140625" style="10" bestFit="1" customWidth="1"/>
    <col min="40" max="40" width="14.109375" style="10" bestFit="1" customWidth="1"/>
    <col min="41" max="41" width="15" style="10" bestFit="1" customWidth="1"/>
    <col min="42" max="42" width="20.6640625" style="10" bestFit="1" customWidth="1"/>
    <col min="43" max="43" width="17.44140625" style="10" bestFit="1" customWidth="1"/>
    <col min="44" max="44" width="19.5546875" style="10" bestFit="1" customWidth="1"/>
    <col min="45" max="45" width="18.33203125" style="10" customWidth="1"/>
    <col min="46" max="46" width="15.44140625" style="10" bestFit="1" customWidth="1"/>
    <col min="47" max="47" width="15.109375" style="10" bestFit="1" customWidth="1"/>
    <col min="48" max="48" width="13.33203125" style="10" bestFit="1" customWidth="1"/>
    <col min="49" max="51" width="14.33203125" style="10" bestFit="1" customWidth="1"/>
    <col min="52" max="52" width="21.6640625" style="10" customWidth="1"/>
    <col min="53" max="53" width="15.33203125" style="10" bestFit="1" customWidth="1"/>
    <col min="54" max="16384" width="8.6640625" style="10"/>
  </cols>
  <sheetData>
    <row r="1" spans="1:53" ht="46.8" x14ac:dyDescent="0.3">
      <c r="A1" s="2" t="s">
        <v>0</v>
      </c>
      <c r="B1" s="3" t="s">
        <v>1</v>
      </c>
      <c r="C1" s="3" t="s">
        <v>2</v>
      </c>
      <c r="D1" s="3" t="s">
        <v>41</v>
      </c>
      <c r="E1" s="3" t="s">
        <v>42</v>
      </c>
      <c r="F1" s="3" t="s">
        <v>43</v>
      </c>
      <c r="G1" s="3" t="s">
        <v>44</v>
      </c>
      <c r="H1" s="3" t="s">
        <v>45</v>
      </c>
      <c r="I1" s="3" t="s">
        <v>46</v>
      </c>
      <c r="J1" s="3" t="s">
        <v>47</v>
      </c>
      <c r="K1" s="3" t="s">
        <v>48</v>
      </c>
      <c r="L1" s="3" t="s">
        <v>49</v>
      </c>
      <c r="M1" s="3" t="s">
        <v>50</v>
      </c>
      <c r="N1" s="3" t="s">
        <v>51</v>
      </c>
      <c r="O1" s="3" t="s">
        <v>52</v>
      </c>
      <c r="P1" s="3" t="s">
        <v>53</v>
      </c>
      <c r="Q1" s="3" t="s">
        <v>54</v>
      </c>
      <c r="R1" s="3" t="s">
        <v>55</v>
      </c>
      <c r="S1" s="3" t="s">
        <v>56</v>
      </c>
      <c r="T1" s="3" t="s">
        <v>57</v>
      </c>
      <c r="U1" s="3" t="s">
        <v>58</v>
      </c>
      <c r="V1" s="3" t="s">
        <v>59</v>
      </c>
      <c r="W1" s="3" t="s">
        <v>60</v>
      </c>
      <c r="X1" s="3" t="s">
        <v>61</v>
      </c>
      <c r="Y1" s="3" t="s">
        <v>62</v>
      </c>
      <c r="Z1" s="3" t="s">
        <v>63</v>
      </c>
      <c r="AA1" s="3" t="s">
        <v>64</v>
      </c>
      <c r="AB1" s="3" t="s">
        <v>65</v>
      </c>
      <c r="AC1" s="3" t="s">
        <v>66</v>
      </c>
      <c r="AD1" s="3" t="s">
        <v>67</v>
      </c>
      <c r="AE1" s="3" t="s">
        <v>68</v>
      </c>
      <c r="AF1" s="3" t="s">
        <v>69</v>
      </c>
      <c r="AG1" s="3" t="s">
        <v>70</v>
      </c>
      <c r="AH1" s="3" t="s">
        <v>71</v>
      </c>
      <c r="AI1" s="3" t="s">
        <v>72</v>
      </c>
      <c r="AJ1" s="3" t="s">
        <v>73</v>
      </c>
      <c r="AK1" s="3" t="s">
        <v>74</v>
      </c>
      <c r="AL1" s="3" t="s">
        <v>75</v>
      </c>
      <c r="AM1" s="3" t="s">
        <v>76</v>
      </c>
      <c r="AN1" s="3" t="s">
        <v>77</v>
      </c>
      <c r="AO1" s="3" t="s">
        <v>78</v>
      </c>
      <c r="AP1" s="3" t="s">
        <v>79</v>
      </c>
      <c r="AQ1" s="3" t="s">
        <v>80</v>
      </c>
      <c r="AR1" s="3" t="s">
        <v>81</v>
      </c>
      <c r="AS1" s="3" t="s">
        <v>82</v>
      </c>
      <c r="AT1" s="3" t="s">
        <v>83</v>
      </c>
      <c r="AU1" s="3" t="s">
        <v>84</v>
      </c>
      <c r="AV1" s="3" t="s">
        <v>85</v>
      </c>
      <c r="AW1" s="3" t="s">
        <v>86</v>
      </c>
      <c r="AX1" s="3" t="s">
        <v>87</v>
      </c>
      <c r="AY1" s="3" t="s">
        <v>88</v>
      </c>
      <c r="AZ1" s="3" t="s">
        <v>89</v>
      </c>
    </row>
    <row r="2" spans="1:53" ht="46.8" x14ac:dyDescent="0.3">
      <c r="A2" s="4" t="s">
        <v>90</v>
      </c>
      <c r="B2" s="5" t="s">
        <v>10</v>
      </c>
      <c r="C2" s="5" t="s">
        <v>91</v>
      </c>
      <c r="D2" s="7" t="s">
        <v>92</v>
      </c>
      <c r="E2" s="41">
        <f>E6/E4</f>
        <v>12265.812341085271</v>
      </c>
      <c r="F2" s="41">
        <f t="shared" ref="F2:AY2" si="0">F6/F4</f>
        <v>12143.67724137931</v>
      </c>
      <c r="G2" s="41">
        <f t="shared" si="0"/>
        <v>10570.76897826087</v>
      </c>
      <c r="H2" s="41">
        <f t="shared" si="0"/>
        <v>15689.393630363034</v>
      </c>
      <c r="I2" s="41">
        <f t="shared" si="0"/>
        <v>14093.539652605461</v>
      </c>
      <c r="J2" s="41">
        <f t="shared" si="0"/>
        <v>7931.3004504504497</v>
      </c>
      <c r="K2" s="41">
        <f t="shared" si="0"/>
        <v>8938.8086206896551</v>
      </c>
      <c r="L2" s="41">
        <f t="shared" si="0"/>
        <v>13715.730481586403</v>
      </c>
      <c r="M2" s="41">
        <f t="shared" si="0"/>
        <v>13501.306206415622</v>
      </c>
      <c r="N2" s="41">
        <f t="shared" si="0"/>
        <v>16305.794339622642</v>
      </c>
      <c r="O2" s="41">
        <f t="shared" si="0"/>
        <v>16630.832901639344</v>
      </c>
      <c r="P2" s="41">
        <f t="shared" si="0"/>
        <v>8768.4352392947112</v>
      </c>
      <c r="Q2" s="41">
        <f t="shared" si="0"/>
        <v>14930.315378151261</v>
      </c>
      <c r="R2" s="41">
        <f t="shared" si="0"/>
        <v>9674.1717241379301</v>
      </c>
      <c r="S2" s="41">
        <f t="shared" si="0"/>
        <v>10130.870360610264</v>
      </c>
      <c r="T2" s="41">
        <f t="shared" si="0"/>
        <v>7587.9091338582675</v>
      </c>
      <c r="U2" s="41">
        <f t="shared" si="0"/>
        <v>12898.74514905149</v>
      </c>
      <c r="V2" s="41">
        <f t="shared" si="0"/>
        <v>14514.785455904335</v>
      </c>
      <c r="W2" s="41">
        <f t="shared" si="0"/>
        <v>17624.402122477386</v>
      </c>
      <c r="X2" s="41">
        <f t="shared" si="0"/>
        <v>12647.63001510574</v>
      </c>
      <c r="Y2" s="41">
        <f t="shared" si="0"/>
        <v>10474.382658610273</v>
      </c>
      <c r="Z2" s="41">
        <f t="shared" si="0"/>
        <v>15587.249084821427</v>
      </c>
      <c r="AA2" s="41">
        <f t="shared" si="0"/>
        <v>18741.621779859484</v>
      </c>
      <c r="AB2" s="41">
        <f t="shared" si="0"/>
        <v>11543.276094276094</v>
      </c>
      <c r="AC2" s="41">
        <f t="shared" si="0"/>
        <v>10328.813143939393</v>
      </c>
      <c r="AD2" s="41">
        <f t="shared" si="0"/>
        <v>13979.456607142856</v>
      </c>
      <c r="AE2" s="41">
        <f t="shared" si="0"/>
        <v>25015.984419753084</v>
      </c>
      <c r="AF2" s="41">
        <f t="shared" si="0"/>
        <v>10587.475291375293</v>
      </c>
      <c r="AG2" s="41">
        <f t="shared" si="0"/>
        <v>17371.968019480522</v>
      </c>
      <c r="AH2" s="41">
        <f t="shared" si="0"/>
        <v>1511.9425000000001</v>
      </c>
      <c r="AI2" s="41">
        <f t="shared" si="0"/>
        <v>12328.921814671814</v>
      </c>
      <c r="AJ2" s="41">
        <f t="shared" si="0"/>
        <v>12944.306588235295</v>
      </c>
      <c r="AK2" s="41">
        <f t="shared" si="0"/>
        <v>10522.020988835726</v>
      </c>
      <c r="AL2" s="41">
        <f t="shared" si="0"/>
        <v>9219.2434552845534</v>
      </c>
      <c r="AM2" s="41">
        <f t="shared" si="0"/>
        <v>17434.339493243246</v>
      </c>
      <c r="AN2" s="41">
        <f t="shared" si="0"/>
        <v>12997.238284313726</v>
      </c>
      <c r="AO2" s="41">
        <f t="shared" si="0"/>
        <v>13708.485424107143</v>
      </c>
      <c r="AP2" s="41">
        <f t="shared" si="0"/>
        <v>21508.843940217394</v>
      </c>
      <c r="AQ2" s="41">
        <f t="shared" si="0"/>
        <v>21344.799348837212</v>
      </c>
      <c r="AR2" s="41">
        <f t="shared" si="0"/>
        <v>9921.5251648351659</v>
      </c>
      <c r="AS2" s="41">
        <f t="shared" si="0"/>
        <v>13633.389023066487</v>
      </c>
      <c r="AT2" s="41">
        <f t="shared" si="0"/>
        <v>13498.624160839159</v>
      </c>
      <c r="AU2" s="41">
        <f t="shared" si="0"/>
        <v>7577.7049999999999</v>
      </c>
      <c r="AV2" s="41">
        <f t="shared" si="0"/>
        <v>18792.504204545457</v>
      </c>
      <c r="AW2" s="41">
        <f t="shared" si="0"/>
        <v>11210.648634812285</v>
      </c>
      <c r="AX2" s="41">
        <f t="shared" si="0"/>
        <v>14500.681400560223</v>
      </c>
      <c r="AY2" s="41">
        <f t="shared" si="0"/>
        <v>6417.5857575757573</v>
      </c>
      <c r="AZ2" s="27">
        <f>AZ6/AZ4</f>
        <v>13716.273958425474</v>
      </c>
    </row>
    <row r="3" spans="1:53" ht="46.8" x14ac:dyDescent="0.3">
      <c r="A3" s="4" t="s">
        <v>93</v>
      </c>
      <c r="B3" s="5" t="s">
        <v>10</v>
      </c>
      <c r="C3" s="5" t="s">
        <v>94</v>
      </c>
      <c r="D3" s="7" t="s">
        <v>95</v>
      </c>
      <c r="E3" s="41">
        <f>E6/E5</f>
        <v>1115627.7677750231</v>
      </c>
      <c r="F3" s="41">
        <f t="shared" ref="F3:AZ3" si="1">F6/F5</f>
        <v>1106510.0595726296</v>
      </c>
      <c r="G3" s="41">
        <f t="shared" si="1"/>
        <v>1489400.3767490445</v>
      </c>
      <c r="H3" s="41">
        <f t="shared" si="1"/>
        <v>1830150.8935909607</v>
      </c>
      <c r="I3" s="41">
        <f t="shared" si="1"/>
        <v>1251671.4977419854</v>
      </c>
      <c r="J3" s="41">
        <f t="shared" si="1"/>
        <v>770023.72744340193</v>
      </c>
      <c r="K3" s="41">
        <f t="shared" si="1"/>
        <v>695659.65743329423</v>
      </c>
      <c r="L3" s="41">
        <f t="shared" si="1"/>
        <v>1435046.9911754802</v>
      </c>
      <c r="M3" s="41">
        <f t="shared" si="1"/>
        <v>1082621.0493942252</v>
      </c>
      <c r="N3" s="41">
        <f t="shared" si="1"/>
        <v>1211782.4673966337</v>
      </c>
      <c r="O3" s="41">
        <f t="shared" si="1"/>
        <v>1393640.8640457955</v>
      </c>
      <c r="P3" s="41">
        <f t="shared" si="1"/>
        <v>776643.42141468939</v>
      </c>
      <c r="Q3" s="41">
        <f t="shared" si="1"/>
        <v>1371293.0504896981</v>
      </c>
      <c r="R3" s="41">
        <f t="shared" si="1"/>
        <v>845978.96881781926</v>
      </c>
      <c r="S3" s="41">
        <f t="shared" si="1"/>
        <v>798174.79166373808</v>
      </c>
      <c r="T3" s="41">
        <f t="shared" si="1"/>
        <v>654255.92758133076</v>
      </c>
      <c r="U3" s="41">
        <f t="shared" si="1"/>
        <v>967167.60886699532</v>
      </c>
      <c r="V3" s="41">
        <f t="shared" si="1"/>
        <v>1343981.2040211314</v>
      </c>
      <c r="W3" s="41">
        <f t="shared" si="1"/>
        <v>1531883.2402139949</v>
      </c>
      <c r="X3" s="41">
        <f t="shared" si="1"/>
        <v>1443998.6950710474</v>
      </c>
      <c r="Y3" s="41">
        <f t="shared" si="1"/>
        <v>956219.65543126001</v>
      </c>
      <c r="Z3" s="41">
        <f t="shared" si="1"/>
        <v>1242483.6554406134</v>
      </c>
      <c r="AA3" s="41">
        <f t="shared" si="1"/>
        <v>1654558.3365964526</v>
      </c>
      <c r="AB3" s="41">
        <f t="shared" si="1"/>
        <v>1185830.5823779893</v>
      </c>
      <c r="AC3" s="41">
        <f t="shared" si="1"/>
        <v>998165.50316139823</v>
      </c>
      <c r="AD3" s="41">
        <f t="shared" si="1"/>
        <v>1229826.1617375824</v>
      </c>
      <c r="AE3" s="41">
        <f t="shared" si="1"/>
        <v>2322501.675126995</v>
      </c>
      <c r="AF3" s="41">
        <f t="shared" si="1"/>
        <v>729221.33463070577</v>
      </c>
      <c r="AG3" s="41">
        <f t="shared" si="1"/>
        <v>1297017.6191722369</v>
      </c>
      <c r="AH3" s="41">
        <f t="shared" si="1"/>
        <v>354802.47639018868</v>
      </c>
      <c r="AI3" s="41">
        <f t="shared" si="1"/>
        <v>978244.68581375154</v>
      </c>
      <c r="AJ3" s="41">
        <f t="shared" si="1"/>
        <v>945926.04360498313</v>
      </c>
      <c r="AK3" s="41">
        <f t="shared" si="1"/>
        <v>770266.93960439833</v>
      </c>
      <c r="AL3" s="41">
        <f t="shared" si="1"/>
        <v>681205.87108616694</v>
      </c>
      <c r="AM3" s="41">
        <f t="shared" si="1"/>
        <v>1416425.6644591154</v>
      </c>
      <c r="AN3" s="41">
        <f t="shared" si="1"/>
        <v>1597579.0597740526</v>
      </c>
      <c r="AO3" s="41">
        <f t="shared" si="1"/>
        <v>1503528.5279176561</v>
      </c>
      <c r="AP3" s="41">
        <f t="shared" si="1"/>
        <v>2111694.4130968638</v>
      </c>
      <c r="AQ3" s="41">
        <f t="shared" si="1"/>
        <v>982707.39428154356</v>
      </c>
      <c r="AR3" s="41">
        <f t="shared" si="1"/>
        <v>1320368.016396954</v>
      </c>
      <c r="AS3" s="41">
        <f t="shared" si="1"/>
        <v>1081180.0670239881</v>
      </c>
      <c r="AT3" s="41">
        <f t="shared" si="1"/>
        <v>1263810.6747349496</v>
      </c>
      <c r="AU3" s="41">
        <f t="shared" si="1"/>
        <v>2857877.4775929986</v>
      </c>
      <c r="AV3" s="41">
        <f t="shared" si="1"/>
        <v>1535927.7315039581</v>
      </c>
      <c r="AW3" s="41">
        <f t="shared" si="1"/>
        <v>978577.09552559047</v>
      </c>
      <c r="AX3" s="41">
        <f t="shared" si="1"/>
        <v>1196149.1581462598</v>
      </c>
      <c r="AY3" s="41">
        <f t="shared" si="1"/>
        <v>485329.92291666701</v>
      </c>
      <c r="AZ3" s="27">
        <f t="shared" si="1"/>
        <v>1193052.8674929265</v>
      </c>
    </row>
    <row r="4" spans="1:53" ht="46.8" x14ac:dyDescent="0.3">
      <c r="A4" s="4" t="s">
        <v>96</v>
      </c>
      <c r="B4" s="5" t="s">
        <v>10</v>
      </c>
      <c r="C4" s="5" t="s">
        <v>23</v>
      </c>
      <c r="D4" s="7" t="s">
        <v>97</v>
      </c>
      <c r="E4" s="30">
        <v>161.25</v>
      </c>
      <c r="F4" s="30">
        <v>159.5</v>
      </c>
      <c r="G4" s="30">
        <v>115</v>
      </c>
      <c r="H4" s="30">
        <v>75.75</v>
      </c>
      <c r="I4" s="30">
        <v>100.75</v>
      </c>
      <c r="J4" s="30">
        <v>83.25</v>
      </c>
      <c r="K4" s="30">
        <v>14.5</v>
      </c>
      <c r="L4" s="30">
        <v>88.25</v>
      </c>
      <c r="M4" s="30">
        <v>179.25</v>
      </c>
      <c r="N4" s="30">
        <v>172.25</v>
      </c>
      <c r="O4" s="30">
        <v>152.5</v>
      </c>
      <c r="P4" s="30">
        <v>99.25</v>
      </c>
      <c r="Q4" s="30">
        <v>29.75</v>
      </c>
      <c r="R4" s="30">
        <v>116</v>
      </c>
      <c r="S4" s="30">
        <v>180.25</v>
      </c>
      <c r="T4" s="30">
        <v>31.75</v>
      </c>
      <c r="U4" s="30">
        <v>92.25</v>
      </c>
      <c r="V4" s="30">
        <v>334.5</v>
      </c>
      <c r="W4" s="30">
        <v>359.25</v>
      </c>
      <c r="X4" s="30">
        <v>165.5</v>
      </c>
      <c r="Y4" s="30">
        <v>82.75</v>
      </c>
      <c r="Z4" s="30">
        <v>112</v>
      </c>
      <c r="AA4" s="30">
        <v>106.75</v>
      </c>
      <c r="AB4" s="30">
        <v>74.25</v>
      </c>
      <c r="AC4" s="30">
        <v>66</v>
      </c>
      <c r="AD4" s="30">
        <v>14</v>
      </c>
      <c r="AE4" s="30">
        <v>101.25</v>
      </c>
      <c r="AF4" s="30">
        <v>107.25</v>
      </c>
      <c r="AG4" s="30">
        <v>154</v>
      </c>
      <c r="AH4" s="30">
        <v>1</v>
      </c>
      <c r="AI4" s="30">
        <v>64.75</v>
      </c>
      <c r="AJ4" s="30">
        <v>42.5</v>
      </c>
      <c r="AK4" s="30">
        <v>156.75</v>
      </c>
      <c r="AL4" s="30">
        <v>184.5</v>
      </c>
      <c r="AM4" s="30">
        <v>74</v>
      </c>
      <c r="AN4" s="30">
        <v>51</v>
      </c>
      <c r="AO4" s="30">
        <v>112</v>
      </c>
      <c r="AP4" s="30">
        <v>92</v>
      </c>
      <c r="AQ4" s="30">
        <v>53.75</v>
      </c>
      <c r="AR4" s="30">
        <v>159.25</v>
      </c>
      <c r="AS4" s="30">
        <v>184.25</v>
      </c>
      <c r="AT4" s="30">
        <v>71.5</v>
      </c>
      <c r="AU4" s="30">
        <v>1</v>
      </c>
      <c r="AV4" s="30">
        <v>66</v>
      </c>
      <c r="AW4" s="30">
        <v>146.5</v>
      </c>
      <c r="AX4" s="30">
        <v>89.25</v>
      </c>
      <c r="AY4" s="30">
        <v>8.25</v>
      </c>
      <c r="AZ4" s="31">
        <f>SUM(E4:AY4)</f>
        <v>5087.25</v>
      </c>
    </row>
    <row r="5" spans="1:53" ht="46.8" x14ac:dyDescent="0.3">
      <c r="A5" s="4" t="s">
        <v>98</v>
      </c>
      <c r="B5" s="5" t="s">
        <v>10</v>
      </c>
      <c r="C5" s="5" t="s">
        <v>99</v>
      </c>
      <c r="D5" s="7" t="s">
        <v>100</v>
      </c>
      <c r="E5" s="28">
        <v>1.77286931818181</v>
      </c>
      <c r="F5" s="28">
        <v>1.75047348484848</v>
      </c>
      <c r="G5" s="28">
        <v>0.81619318181818101</v>
      </c>
      <c r="H5" s="28">
        <v>0.64938446969696895</v>
      </c>
      <c r="I5" s="28">
        <v>1.1344223484848399</v>
      </c>
      <c r="J5" s="28">
        <v>0.85748106060606</v>
      </c>
      <c r="K5" s="28">
        <v>0.18631628787878701</v>
      </c>
      <c r="L5" s="28">
        <v>0.84346590909090902</v>
      </c>
      <c r="M5" s="28">
        <v>2.2354166666666599</v>
      </c>
      <c r="N5" s="28">
        <v>2.3178030303030299</v>
      </c>
      <c r="O5" s="28">
        <v>1.81983901515151</v>
      </c>
      <c r="P5" s="28">
        <v>1.12054924242424</v>
      </c>
      <c r="Q5" s="28">
        <v>0.32391098484848402</v>
      </c>
      <c r="R5" s="28">
        <v>1.3265151515151501</v>
      </c>
      <c r="S5" s="28">
        <v>2.2878314393939299</v>
      </c>
      <c r="T5" s="28">
        <v>0.368229166666666</v>
      </c>
      <c r="U5" s="28">
        <v>1.23030303030303</v>
      </c>
      <c r="V5" s="28">
        <v>3.6125473484848398</v>
      </c>
      <c r="W5" s="28">
        <v>4.1331912878787804</v>
      </c>
      <c r="X5" s="28">
        <v>1.44957386363636</v>
      </c>
      <c r="Y5" s="28">
        <v>0.90643939399999995</v>
      </c>
      <c r="Z5" s="28">
        <v>1.4050662878787801</v>
      </c>
      <c r="AA5" s="28">
        <v>1.2091856060606001</v>
      </c>
      <c r="AB5" s="28">
        <v>0.72277462121212099</v>
      </c>
      <c r="AC5" s="28">
        <v>0.68295454545454504</v>
      </c>
      <c r="AD5" s="28">
        <v>0.159138257575757</v>
      </c>
      <c r="AE5" s="28">
        <v>1.09057765151515</v>
      </c>
      <c r="AF5" s="28">
        <v>1.5571496212121201</v>
      </c>
      <c r="AG5" s="28">
        <v>2.06264204545454</v>
      </c>
      <c r="AH5" s="28">
        <v>4.2613640000000001E-3</v>
      </c>
      <c r="AI5" s="28">
        <v>0.81605113636363602</v>
      </c>
      <c r="AJ5" s="28">
        <v>0.58158143939393903</v>
      </c>
      <c r="AK5" s="28">
        <v>2.1412405300000001</v>
      </c>
      <c r="AL5" s="28">
        <v>2.49696969696969</v>
      </c>
      <c r="AM5" s="28">
        <v>0.91084280303030296</v>
      </c>
      <c r="AN5" s="28">
        <v>0.41491477272727201</v>
      </c>
      <c r="AO5" s="28">
        <v>1.0211647727272699</v>
      </c>
      <c r="AP5" s="28">
        <v>0.93707386363636302</v>
      </c>
      <c r="AQ5" s="28">
        <v>1.16747159090909</v>
      </c>
      <c r="AR5" s="28">
        <v>1.1966382575757499</v>
      </c>
      <c r="AS5" s="28">
        <v>2.3233428030302998</v>
      </c>
      <c r="AT5" s="28">
        <v>0.763683712121212</v>
      </c>
      <c r="AU5" s="28">
        <v>2.6515150000000001E-3</v>
      </c>
      <c r="AV5" s="28">
        <v>0.80752840909090895</v>
      </c>
      <c r="AW5" s="28">
        <v>1.6783143939393901</v>
      </c>
      <c r="AX5" s="28">
        <v>1.08196022727272</v>
      </c>
      <c r="AY5" s="28">
        <v>0.109090909090909</v>
      </c>
      <c r="AZ5" s="29">
        <f>SUM(E5:AY5)</f>
        <v>58.487026515121052</v>
      </c>
    </row>
    <row r="6" spans="1:53" ht="93.6" x14ac:dyDescent="0.3">
      <c r="A6" s="4" t="s">
        <v>101</v>
      </c>
      <c r="B6" s="5" t="s">
        <v>10</v>
      </c>
      <c r="C6" s="5" t="s">
        <v>102</v>
      </c>
      <c r="D6" s="7" t="s">
        <v>103</v>
      </c>
      <c r="E6" s="41">
        <v>1977862.24</v>
      </c>
      <c r="F6" s="41">
        <v>1936916.52</v>
      </c>
      <c r="G6" s="41">
        <v>1215638.4325000001</v>
      </c>
      <c r="H6" s="41">
        <v>1188471.5674999999</v>
      </c>
      <c r="I6" s="41">
        <v>1419924.12</v>
      </c>
      <c r="J6" s="41">
        <v>660280.76249999995</v>
      </c>
      <c r="K6" s="41">
        <v>129612.72500000001</v>
      </c>
      <c r="L6" s="41">
        <v>1210413.2150000001</v>
      </c>
      <c r="M6" s="41">
        <v>2420109.1375000002</v>
      </c>
      <c r="N6" s="41">
        <v>2808673.0750000002</v>
      </c>
      <c r="O6" s="41">
        <v>2536202.0175000001</v>
      </c>
      <c r="P6" s="41">
        <v>870267.19750000001</v>
      </c>
      <c r="Q6" s="41">
        <v>444176.88250000001</v>
      </c>
      <c r="R6" s="41">
        <v>1122203.92</v>
      </c>
      <c r="S6" s="41">
        <v>1826089.3825000001</v>
      </c>
      <c r="T6" s="41">
        <v>240916.11499999999</v>
      </c>
      <c r="U6" s="41">
        <v>1189909.24</v>
      </c>
      <c r="V6" s="41">
        <v>4855195.7350000003</v>
      </c>
      <c r="W6" s="41">
        <v>6331566.4625000004</v>
      </c>
      <c r="X6" s="41">
        <v>2093182.7675000001</v>
      </c>
      <c r="Y6" s="41">
        <v>866755.16500000004</v>
      </c>
      <c r="Z6" s="41">
        <v>1745771.8975</v>
      </c>
      <c r="AA6" s="41">
        <v>2000668.125</v>
      </c>
      <c r="AB6" s="41">
        <v>857088.25</v>
      </c>
      <c r="AC6" s="41">
        <v>681701.66749999998</v>
      </c>
      <c r="AD6" s="41">
        <v>195712.39249999999</v>
      </c>
      <c r="AE6" s="41">
        <v>2532868.4224999999</v>
      </c>
      <c r="AF6" s="41">
        <v>1135506.7250000001</v>
      </c>
      <c r="AG6" s="41">
        <v>2675283.0750000002</v>
      </c>
      <c r="AH6" s="41">
        <v>1511.9425000000001</v>
      </c>
      <c r="AI6" s="41">
        <v>798297.6875</v>
      </c>
      <c r="AJ6" s="41">
        <v>550133.03</v>
      </c>
      <c r="AK6" s="41">
        <v>1649326.79</v>
      </c>
      <c r="AL6" s="41">
        <v>1700950.4175</v>
      </c>
      <c r="AM6" s="41">
        <v>1290141.1225000001</v>
      </c>
      <c r="AN6" s="41">
        <v>662859.15249999997</v>
      </c>
      <c r="AO6" s="41">
        <v>1535350.3674999999</v>
      </c>
      <c r="AP6" s="41">
        <v>1978813.6425000001</v>
      </c>
      <c r="AQ6" s="41">
        <v>1147282.9650000001</v>
      </c>
      <c r="AR6" s="41">
        <v>1580002.8825000001</v>
      </c>
      <c r="AS6" s="41">
        <v>2511951.9275000002</v>
      </c>
      <c r="AT6" s="41">
        <v>965151.62749999994</v>
      </c>
      <c r="AU6" s="41">
        <v>7577.7049999999999</v>
      </c>
      <c r="AV6" s="41">
        <v>1240305.2775000001</v>
      </c>
      <c r="AW6" s="41">
        <v>1642360.0249999999</v>
      </c>
      <c r="AX6" s="41">
        <v>1294185.8149999999</v>
      </c>
      <c r="AY6" s="41">
        <v>52945.082499999997</v>
      </c>
      <c r="AZ6" s="27">
        <v>69778114.694999993</v>
      </c>
    </row>
    <row r="7" spans="1:53" ht="46.8" x14ac:dyDescent="0.3">
      <c r="A7" s="4" t="s">
        <v>104</v>
      </c>
      <c r="B7" s="5" t="s">
        <v>10</v>
      </c>
      <c r="C7" s="6" t="s">
        <v>37</v>
      </c>
      <c r="D7" s="7" t="s">
        <v>105</v>
      </c>
      <c r="E7" s="28">
        <v>122.04761904761905</v>
      </c>
      <c r="F7" s="28">
        <v>127.66541353383458</v>
      </c>
      <c r="G7" s="28">
        <v>206.69463087248323</v>
      </c>
      <c r="H7" s="28">
        <v>162.23222748815166</v>
      </c>
      <c r="I7" s="28">
        <v>79.916666666666671</v>
      </c>
      <c r="J7" s="28">
        <v>63.022522522522522</v>
      </c>
      <c r="K7" s="28">
        <v>49.9375</v>
      </c>
      <c r="L7" s="28">
        <v>183.18039215686275</v>
      </c>
      <c r="M7" s="28">
        <v>72.290215588723058</v>
      </c>
      <c r="N7" s="28">
        <v>67.468965517241372</v>
      </c>
      <c r="O7" s="28">
        <v>76.176237623762376</v>
      </c>
      <c r="P7" s="28">
        <v>72.333333333333329</v>
      </c>
      <c r="Q7" s="28">
        <v>85.314285714285717</v>
      </c>
      <c r="R7" s="28">
        <v>114.33333333333333</v>
      </c>
      <c r="S7" s="28">
        <v>89.479406919275121</v>
      </c>
      <c r="T7" s="28">
        <v>118.56363636363636</v>
      </c>
      <c r="U7" s="28">
        <v>107.13058419243987</v>
      </c>
      <c r="V7" s="28">
        <v>193.13378684807256</v>
      </c>
      <c r="W7" s="28">
        <v>101.26864406779661</v>
      </c>
      <c r="X7" s="28">
        <v>161.97158081705152</v>
      </c>
      <c r="Y7" s="28">
        <v>131.40650406504065</v>
      </c>
      <c r="Z7" s="28">
        <v>72.791011235955054</v>
      </c>
      <c r="AA7" s="28">
        <v>126.5774647887324</v>
      </c>
      <c r="AB7" s="28">
        <v>249.11728395061729</v>
      </c>
      <c r="AC7" s="28">
        <v>73.888297872340431</v>
      </c>
      <c r="AD7" s="28">
        <v>57.21153846153846</v>
      </c>
      <c r="AE7" s="28">
        <v>54.973684210526315</v>
      </c>
      <c r="AF7" s="28">
        <v>115.74269005847954</v>
      </c>
      <c r="AG7" s="28">
        <v>117.22330097087378</v>
      </c>
      <c r="AH7" s="28">
        <v>2</v>
      </c>
      <c r="AI7" s="28">
        <v>130.7070707070707</v>
      </c>
      <c r="AJ7" s="28">
        <v>119.21333333333334</v>
      </c>
      <c r="AK7" s="28">
        <v>58.983271375464682</v>
      </c>
      <c r="AL7" s="28">
        <v>63.951181102362206</v>
      </c>
      <c r="AM7" s="28">
        <v>79.689795918367352</v>
      </c>
      <c r="AN7" s="28">
        <v>176.71153846153845</v>
      </c>
      <c r="AO7" s="28">
        <v>181.96941896024464</v>
      </c>
      <c r="AP7" s="28">
        <v>96.224719101123597</v>
      </c>
      <c r="AQ7" s="28">
        <v>70.827380952380949</v>
      </c>
      <c r="AR7" s="28">
        <v>128.97118644067797</v>
      </c>
      <c r="AS7" s="28">
        <v>84.420967741935485</v>
      </c>
      <c r="AT7" s="28">
        <v>48.096330275229356</v>
      </c>
      <c r="AU7" s="28">
        <v>32.4</v>
      </c>
      <c r="AV7" s="28">
        <v>47.19</v>
      </c>
      <c r="AW7" s="28">
        <v>47.111597374179432</v>
      </c>
      <c r="AX7" s="28">
        <v>104.31629392971246</v>
      </c>
      <c r="AY7" s="28">
        <v>49.230769230769234</v>
      </c>
      <c r="AZ7" s="29">
        <v>106.99680805352649</v>
      </c>
    </row>
    <row r="8" spans="1:53" ht="46.8" x14ac:dyDescent="0.3">
      <c r="A8" s="4" t="s">
        <v>106</v>
      </c>
      <c r="B8" s="5" t="s">
        <v>10</v>
      </c>
      <c r="C8" s="5" t="s">
        <v>107</v>
      </c>
      <c r="D8" s="7" t="s">
        <v>108</v>
      </c>
      <c r="E8" s="28">
        <v>187.35823429541597</v>
      </c>
      <c r="F8" s="28">
        <v>192.95</v>
      </c>
      <c r="G8" s="28">
        <v>209.11032028469751</v>
      </c>
      <c r="H8" s="28">
        <v>187.46218487394958</v>
      </c>
      <c r="I8" s="28">
        <v>184.53524804177545</v>
      </c>
      <c r="J8" s="28">
        <v>197.33734939759037</v>
      </c>
      <c r="K8" s="28">
        <v>148.72549019607843</v>
      </c>
      <c r="L8" s="28">
        <v>229.5583596214511</v>
      </c>
      <c r="M8" s="28">
        <v>203.03918495297805</v>
      </c>
      <c r="N8" s="28">
        <v>216.51374207188161</v>
      </c>
      <c r="O8" s="28">
        <v>170.67901234567901</v>
      </c>
      <c r="P8" s="28">
        <v>187.24653739612188</v>
      </c>
      <c r="Q8" s="28">
        <v>130.14912280701753</v>
      </c>
      <c r="R8" s="28">
        <v>214.28974358974358</v>
      </c>
      <c r="S8" s="28">
        <v>184.93457943925233</v>
      </c>
      <c r="T8" s="28">
        <v>193.86524822695034</v>
      </c>
      <c r="U8" s="28">
        <v>182.30456852791878</v>
      </c>
      <c r="V8" s="28">
        <v>243.56666666666666</v>
      </c>
      <c r="W8" s="28">
        <v>200.48164794007491</v>
      </c>
      <c r="X8" s="28">
        <v>171.58022690437602</v>
      </c>
      <c r="Y8" s="28">
        <v>222.54225352112675</v>
      </c>
      <c r="Z8" s="28">
        <v>226.27672955974842</v>
      </c>
      <c r="AA8" s="28">
        <v>181.17837837837837</v>
      </c>
      <c r="AB8" s="28">
        <v>223.69950738916256</v>
      </c>
      <c r="AC8" s="28">
        <v>151.58115183246073</v>
      </c>
      <c r="AD8" s="28">
        <v>126.98701298701299</v>
      </c>
      <c r="AE8" s="28">
        <v>185.17784256559767</v>
      </c>
      <c r="AF8" s="28">
        <v>190.75151515151515</v>
      </c>
      <c r="AG8" s="28">
        <v>192.68736141906874</v>
      </c>
      <c r="AH8" s="28">
        <v>63</v>
      </c>
      <c r="AI8" s="28">
        <v>157.99604743083003</v>
      </c>
      <c r="AJ8" s="28">
        <v>191.6883116883117</v>
      </c>
      <c r="AK8" s="28">
        <v>181.16756756756757</v>
      </c>
      <c r="AL8" s="28">
        <v>164.21509009009009</v>
      </c>
      <c r="AM8" s="28">
        <v>159.40604026845637</v>
      </c>
      <c r="AN8" s="28">
        <v>167.05917159763314</v>
      </c>
      <c r="AO8" s="28">
        <v>231.22525597269623</v>
      </c>
      <c r="AP8" s="28">
        <v>212.33096085409252</v>
      </c>
      <c r="AQ8" s="28">
        <v>167.05487804878049</v>
      </c>
      <c r="AR8" s="28">
        <v>163.6705685618729</v>
      </c>
      <c r="AS8" s="28">
        <v>178.22782608695653</v>
      </c>
      <c r="AT8" s="28">
        <v>163.72888888888889</v>
      </c>
      <c r="AU8" s="28">
        <v>124</v>
      </c>
      <c r="AV8" s="28">
        <v>199.03669724770643</v>
      </c>
      <c r="AW8" s="28">
        <v>143.69326241134752</v>
      </c>
      <c r="AX8" s="28">
        <v>264.3964912280702</v>
      </c>
      <c r="AY8" s="28">
        <v>219.1875</v>
      </c>
      <c r="AZ8" s="29">
        <v>189.91048532055123</v>
      </c>
    </row>
    <row r="9" spans="1:53" ht="31.2" x14ac:dyDescent="0.3">
      <c r="A9" s="14" t="s">
        <v>109</v>
      </c>
      <c r="B9" s="15"/>
      <c r="C9" s="15"/>
      <c r="D9" s="15"/>
      <c r="E9" s="15"/>
      <c r="F9" s="15"/>
      <c r="G9" s="15"/>
      <c r="H9" s="15"/>
      <c r="I9" s="13"/>
      <c r="J9" s="26"/>
      <c r="K9" s="28"/>
      <c r="L9" s="28"/>
      <c r="AH9" s="28"/>
    </row>
    <row r="10" spans="1:53" ht="46.8" x14ac:dyDescent="0.3">
      <c r="A10" s="4" t="s">
        <v>110</v>
      </c>
      <c r="B10" s="5" t="s">
        <v>6</v>
      </c>
      <c r="C10" s="5" t="s">
        <v>7</v>
      </c>
      <c r="D10" s="7" t="s">
        <v>111</v>
      </c>
      <c r="E10" s="35">
        <f>E17/E14</f>
        <v>40813.116834532375</v>
      </c>
      <c r="F10" s="35">
        <f t="shared" ref="F10:AZ10" si="2">F17/F14</f>
        <v>30468.951437500004</v>
      </c>
      <c r="G10" s="35">
        <f t="shared" si="2"/>
        <v>23292.830971563981</v>
      </c>
      <c r="H10" s="35">
        <f t="shared" si="2"/>
        <v>27219.764176334105</v>
      </c>
      <c r="I10" s="35">
        <f t="shared" si="2"/>
        <v>28239.733321976153</v>
      </c>
      <c r="J10" s="35">
        <f t="shared" si="2"/>
        <v>21284.891294117646</v>
      </c>
      <c r="K10" s="35">
        <f t="shared" si="2"/>
        <v>9737.273684210526</v>
      </c>
      <c r="L10" s="35">
        <f t="shared" si="2"/>
        <v>32272.381758241761</v>
      </c>
      <c r="M10" s="35">
        <f t="shared" si="2"/>
        <v>26537.565329849767</v>
      </c>
      <c r="N10" s="35">
        <f t="shared" si="2"/>
        <v>40939.193179723501</v>
      </c>
      <c r="O10" s="35">
        <f t="shared" si="2"/>
        <v>28533.979467455621</v>
      </c>
      <c r="P10" s="35">
        <f t="shared" si="2"/>
        <v>17457.572456026057</v>
      </c>
      <c r="Q10" s="35">
        <f t="shared" si="2"/>
        <v>28580.437317073171</v>
      </c>
      <c r="R10" s="35">
        <f t="shared" si="2"/>
        <v>39315.106487935656</v>
      </c>
      <c r="S10" s="35">
        <f t="shared" si="2"/>
        <v>8637.9475707061574</v>
      </c>
      <c r="T10" s="35">
        <f t="shared" si="2"/>
        <v>12493.829567496725</v>
      </c>
      <c r="U10" s="35">
        <f t="shared" si="2"/>
        <v>19218.134699690403</v>
      </c>
      <c r="V10" s="35">
        <f t="shared" si="2"/>
        <v>18623.881761565834</v>
      </c>
      <c r="W10" s="35">
        <f t="shared" si="2"/>
        <v>40304.674411267602</v>
      </c>
      <c r="X10" s="35">
        <f t="shared" si="2"/>
        <v>28287.81397260274</v>
      </c>
      <c r="Y10" s="35">
        <f t="shared" si="2"/>
        <v>40495.146265060241</v>
      </c>
      <c r="Z10" s="35">
        <f t="shared" si="2"/>
        <v>27396.681072386058</v>
      </c>
      <c r="AA10" s="35">
        <f t="shared" si="2"/>
        <v>26410.115921052668</v>
      </c>
      <c r="AB10" s="35">
        <f t="shared" si="2"/>
        <v>23097.841279554938</v>
      </c>
      <c r="AC10" s="35">
        <f t="shared" si="2"/>
        <v>28463.384936936938</v>
      </c>
      <c r="AD10" s="35">
        <f t="shared" si="2"/>
        <v>27133.189975903613</v>
      </c>
      <c r="AE10" s="35">
        <f t="shared" si="2"/>
        <v>28468.526321112517</v>
      </c>
      <c r="AF10" s="35">
        <f t="shared" si="2"/>
        <v>15902.83541385135</v>
      </c>
      <c r="AG10" s="35">
        <f t="shared" si="2"/>
        <v>33825.47346613546</v>
      </c>
      <c r="AH10" s="35" t="e">
        <f t="shared" si="2"/>
        <v>#DIV/0!</v>
      </c>
      <c r="AI10" s="35">
        <f t="shared" si="2"/>
        <v>21619.637353308368</v>
      </c>
      <c r="AJ10" s="35">
        <f t="shared" si="2"/>
        <v>21771.537777777779</v>
      </c>
      <c r="AK10" s="35">
        <f t="shared" si="2"/>
        <v>17835.707422096315</v>
      </c>
      <c r="AL10" s="35">
        <f t="shared" si="2"/>
        <v>16873.39350357508</v>
      </c>
      <c r="AM10" s="35">
        <f t="shared" si="2"/>
        <v>28285.422983138778</v>
      </c>
      <c r="AN10" s="35">
        <f t="shared" si="2"/>
        <v>21972.543714285715</v>
      </c>
      <c r="AO10" s="35">
        <f t="shared" si="2"/>
        <v>23640.812348367032</v>
      </c>
      <c r="AP10" s="35">
        <f t="shared" si="2"/>
        <v>23456.677818181819</v>
      </c>
      <c r="AQ10" s="35">
        <f t="shared" si="2"/>
        <v>53180.149473684207</v>
      </c>
      <c r="AR10" s="35">
        <f t="shared" si="2"/>
        <v>47016.834857142858</v>
      </c>
      <c r="AS10" s="35">
        <f t="shared" si="2"/>
        <v>28905.111219512197</v>
      </c>
      <c r="AT10" s="35">
        <f t="shared" si="2"/>
        <v>32555.408799102133</v>
      </c>
      <c r="AU10" s="35">
        <f t="shared" si="2"/>
        <v>7336.2604651162783</v>
      </c>
      <c r="AV10" s="35">
        <f t="shared" si="2"/>
        <v>50506.193333333329</v>
      </c>
      <c r="AW10" s="35">
        <f t="shared" si="2"/>
        <v>23403.417777777773</v>
      </c>
      <c r="AX10" s="35">
        <f t="shared" si="2"/>
        <v>31499.594818652855</v>
      </c>
      <c r="AY10" s="35">
        <f t="shared" si="2"/>
        <v>10321.525103011109</v>
      </c>
      <c r="AZ10" s="27">
        <f t="shared" si="2"/>
        <v>21135.700226253462</v>
      </c>
    </row>
    <row r="11" spans="1:53" ht="46.8" x14ac:dyDescent="0.3">
      <c r="A11" s="4" t="s">
        <v>112</v>
      </c>
      <c r="B11" s="5" t="s">
        <v>6</v>
      </c>
      <c r="C11" s="5" t="s">
        <v>14</v>
      </c>
      <c r="D11" s="7" t="s">
        <v>113</v>
      </c>
      <c r="E11" s="26">
        <f>E17/E15</f>
        <v>3024237.7411479643</v>
      </c>
      <c r="F11" s="26">
        <f>F17/F15</f>
        <v>3504090.1438791151</v>
      </c>
      <c r="G11" s="26">
        <f t="shared" ref="G11:AZ11" si="3">G17/G15</f>
        <v>2238016.1601362657</v>
      </c>
      <c r="H11" s="26">
        <f t="shared" si="3"/>
        <v>2875875.0610892014</v>
      </c>
      <c r="I11" s="26">
        <f t="shared" si="3"/>
        <v>3089157.5148695898</v>
      </c>
      <c r="J11" s="26">
        <f t="shared" si="3"/>
        <v>1658879.7799426934</v>
      </c>
      <c r="K11" s="26">
        <f t="shared" si="3"/>
        <v>835980.56996148976</v>
      </c>
      <c r="L11" s="26">
        <f t="shared" si="3"/>
        <v>5186898.8082288085</v>
      </c>
      <c r="M11" s="26">
        <f t="shared" si="3"/>
        <v>4169264.8845664989</v>
      </c>
      <c r="N11" s="26">
        <f t="shared" si="3"/>
        <v>3946364.6287733531</v>
      </c>
      <c r="O11" s="26">
        <f t="shared" si="3"/>
        <v>1295209.3137746067</v>
      </c>
      <c r="P11" s="26">
        <f t="shared" si="3"/>
        <v>2936393.7582567218</v>
      </c>
      <c r="Q11" s="26">
        <f t="shared" si="3"/>
        <v>2895223.7109967279</v>
      </c>
      <c r="R11" s="26">
        <f t="shared" si="3"/>
        <v>4939317.639806076</v>
      </c>
      <c r="S11" s="26">
        <f t="shared" si="3"/>
        <v>2147137.0114819696</v>
      </c>
      <c r="T11" s="26">
        <f t="shared" si="3"/>
        <v>1176764.0785270932</v>
      </c>
      <c r="U11" s="26">
        <f t="shared" si="3"/>
        <v>2176565.458401016</v>
      </c>
      <c r="V11" s="26">
        <f t="shared" si="3"/>
        <v>2616748.3118008482</v>
      </c>
      <c r="W11" s="26">
        <f t="shared" si="3"/>
        <v>6925587.7779032681</v>
      </c>
      <c r="X11" s="26">
        <f t="shared" si="3"/>
        <v>4414273.2864777353</v>
      </c>
      <c r="Y11" s="26">
        <f t="shared" si="3"/>
        <v>3138767.7571984478</v>
      </c>
      <c r="Z11" s="26">
        <f t="shared" si="3"/>
        <v>3050695.13873294</v>
      </c>
      <c r="AA11" s="26">
        <f t="shared" si="3"/>
        <v>4413702.4589723647</v>
      </c>
      <c r="AB11" s="26">
        <f t="shared" si="3"/>
        <v>2475210.2073731171</v>
      </c>
      <c r="AC11" s="26">
        <f t="shared" si="3"/>
        <v>3206069.4656826621</v>
      </c>
      <c r="AD11" s="26">
        <f t="shared" si="3"/>
        <v>2655867.3222192489</v>
      </c>
      <c r="AE11" s="26">
        <f t="shared" si="3"/>
        <v>3011759.2281675949</v>
      </c>
      <c r="AF11" s="26">
        <f t="shared" si="3"/>
        <v>1825435.9672138419</v>
      </c>
      <c r="AG11" s="26">
        <f t="shared" si="3"/>
        <v>3580386.044902388</v>
      </c>
      <c r="AH11" s="26" t="e">
        <f t="shared" si="3"/>
        <v>#DIV/0!</v>
      </c>
      <c r="AI11" s="26">
        <f t="shared" si="3"/>
        <v>1428389.5437739214</v>
      </c>
      <c r="AJ11" s="26">
        <f t="shared" si="3"/>
        <v>2371085.109937021</v>
      </c>
      <c r="AK11" s="26">
        <f t="shared" si="3"/>
        <v>2247205.0917055374</v>
      </c>
      <c r="AL11" s="26">
        <f t="shared" si="3"/>
        <v>5353420.0292895818</v>
      </c>
      <c r="AM11" s="26">
        <f t="shared" si="3"/>
        <v>2987870.7435155059</v>
      </c>
      <c r="AN11" s="26">
        <f t="shared" si="3"/>
        <v>4815328.8804032141</v>
      </c>
      <c r="AO11" s="26">
        <f t="shared" si="3"/>
        <v>2502463.2418295839</v>
      </c>
      <c r="AP11" s="26">
        <f t="shared" si="3"/>
        <v>2378982.2718509915</v>
      </c>
      <c r="AQ11" s="26">
        <f t="shared" si="3"/>
        <v>3206149.3961538575</v>
      </c>
      <c r="AR11" s="26">
        <f t="shared" si="3"/>
        <v>2824219.4316918603</v>
      </c>
      <c r="AS11" s="26">
        <f t="shared" si="3"/>
        <v>3034616.1381183346</v>
      </c>
      <c r="AT11" s="26">
        <f t="shared" si="3"/>
        <v>3960494.1580823003</v>
      </c>
      <c r="AU11" s="26">
        <f t="shared" si="3"/>
        <v>5980698.6570915636</v>
      </c>
      <c r="AV11" s="26">
        <f t="shared" si="3"/>
        <v>4335162.4424475133</v>
      </c>
      <c r="AW11" s="26">
        <f t="shared" si="3"/>
        <v>3182278.058155064</v>
      </c>
      <c r="AX11" s="26">
        <f t="shared" si="3"/>
        <v>3073472.5300651141</v>
      </c>
      <c r="AY11" s="26">
        <f t="shared" si="3"/>
        <v>914271.02041076962</v>
      </c>
      <c r="AZ11" s="27">
        <f t="shared" si="3"/>
        <v>2505980.4954632944</v>
      </c>
      <c r="BA11" s="35"/>
    </row>
    <row r="12" spans="1:53" ht="46.8" x14ac:dyDescent="0.3">
      <c r="A12" s="4" t="s">
        <v>114</v>
      </c>
      <c r="B12" s="5" t="s">
        <v>6</v>
      </c>
      <c r="C12" s="42" t="s">
        <v>17</v>
      </c>
      <c r="D12" s="7" t="s">
        <v>115</v>
      </c>
      <c r="E12" s="38">
        <f>E14/E13</f>
        <v>15.444444444444445</v>
      </c>
      <c r="F12" s="38">
        <f t="shared" ref="F12:AZ12" si="4">F14/F13</f>
        <v>22.857142857142858</v>
      </c>
      <c r="G12" s="38">
        <f t="shared" si="4"/>
        <v>25.575757575757574</v>
      </c>
      <c r="H12" s="38">
        <f t="shared" si="4"/>
        <v>21.55</v>
      </c>
      <c r="I12" s="38">
        <f t="shared" si="4"/>
        <v>21.74074074074074</v>
      </c>
      <c r="J12" s="38">
        <f t="shared" si="4"/>
        <v>11.333333333333334</v>
      </c>
      <c r="K12" s="38">
        <f t="shared" si="4"/>
        <v>2.7142857142857144</v>
      </c>
      <c r="L12" s="38">
        <f t="shared" si="4"/>
        <v>17.333333333333332</v>
      </c>
      <c r="M12" s="38">
        <f t="shared" si="4"/>
        <v>11.598484848484848</v>
      </c>
      <c r="N12" s="38">
        <f t="shared" si="4"/>
        <v>13.5625</v>
      </c>
      <c r="O12" s="38">
        <f t="shared" si="4"/>
        <v>21.574468085106382</v>
      </c>
      <c r="P12" s="38">
        <f t="shared" si="4"/>
        <v>20.743243243243242</v>
      </c>
      <c r="Q12" s="38">
        <f t="shared" si="4"/>
        <v>9.6470588235294112</v>
      </c>
      <c r="R12" s="38">
        <f t="shared" si="4"/>
        <v>17.761904761904763</v>
      </c>
      <c r="S12" s="38">
        <f t="shared" si="4"/>
        <v>36.568493150684844</v>
      </c>
      <c r="T12" s="38">
        <f t="shared" si="4"/>
        <v>22.441176470588236</v>
      </c>
      <c r="U12" s="38">
        <f t="shared" si="4"/>
        <v>26.260162601626018</v>
      </c>
      <c r="V12" s="38">
        <f t="shared" si="4"/>
        <v>26.761904761904763</v>
      </c>
      <c r="W12" s="38">
        <f t="shared" si="4"/>
        <v>3.8840262582056893</v>
      </c>
      <c r="X12" s="38">
        <f t="shared" si="4"/>
        <v>15.368421052631579</v>
      </c>
      <c r="Y12" s="38">
        <f t="shared" si="4"/>
        <v>10.375</v>
      </c>
      <c r="Z12" s="38">
        <f t="shared" si="4"/>
        <v>15.541666666666666</v>
      </c>
      <c r="AA12" s="38">
        <f t="shared" si="4"/>
        <v>10.857142857142859</v>
      </c>
      <c r="AB12" s="38">
        <f t="shared" si="4"/>
        <v>24.793103448275861</v>
      </c>
      <c r="AC12" s="38">
        <f t="shared" si="4"/>
        <v>20.555555555555557</v>
      </c>
      <c r="AD12" s="38">
        <f t="shared" si="4"/>
        <v>12.96875</v>
      </c>
      <c r="AE12" s="38">
        <f t="shared" si="4"/>
        <v>23.264705882352942</v>
      </c>
      <c r="AF12" s="38">
        <f t="shared" si="4"/>
        <v>31.573333333333334</v>
      </c>
      <c r="AG12" s="38">
        <f t="shared" si="4"/>
        <v>7.7230769230769232</v>
      </c>
      <c r="AH12" s="38" t="e">
        <f t="shared" si="4"/>
        <v>#DIV/0!</v>
      </c>
      <c r="AI12" s="38">
        <f t="shared" si="4"/>
        <v>12.136363636363637</v>
      </c>
      <c r="AJ12" s="38">
        <f t="shared" si="4"/>
        <v>5.4</v>
      </c>
      <c r="AK12" s="38">
        <f t="shared" si="4"/>
        <v>12.607142857142858</v>
      </c>
      <c r="AL12" s="38">
        <f t="shared" si="4"/>
        <v>3.82421875</v>
      </c>
      <c r="AM12" s="38">
        <f t="shared" si="4"/>
        <v>14.277777777777779</v>
      </c>
      <c r="AN12" s="38">
        <f t="shared" si="4"/>
        <v>19.090909090909125</v>
      </c>
      <c r="AO12" s="38">
        <f t="shared" si="4"/>
        <v>27.956521739130434</v>
      </c>
      <c r="AP12" s="38">
        <f t="shared" si="4"/>
        <v>15</v>
      </c>
      <c r="AQ12" s="38">
        <f t="shared" si="4"/>
        <v>2.7142857142857144</v>
      </c>
      <c r="AR12" s="38">
        <f t="shared" si="4"/>
        <v>7</v>
      </c>
      <c r="AS12" s="38">
        <f t="shared" si="4"/>
        <v>20.5</v>
      </c>
      <c r="AT12" s="38">
        <f t="shared" si="4"/>
        <v>30.724137931034484</v>
      </c>
      <c r="AU12" s="38">
        <f t="shared" si="4"/>
        <v>10.75</v>
      </c>
      <c r="AV12" s="38">
        <f t="shared" si="4"/>
        <v>4.2352941176470589</v>
      </c>
      <c r="AW12" s="38">
        <f t="shared" si="4"/>
        <v>3.6</v>
      </c>
      <c r="AX12" s="38">
        <f t="shared" si="4"/>
        <v>10.722222222222221</v>
      </c>
      <c r="AY12" s="38">
        <f t="shared" si="4"/>
        <v>17.52777777777775</v>
      </c>
      <c r="AZ12" s="39">
        <f t="shared" si="4"/>
        <v>15.033603457590484</v>
      </c>
      <c r="BA12" s="35"/>
    </row>
    <row r="13" spans="1:53" ht="46.8" x14ac:dyDescent="0.3">
      <c r="A13" s="4" t="s">
        <v>116</v>
      </c>
      <c r="B13" s="5" t="s">
        <v>6</v>
      </c>
      <c r="C13" s="5" t="s">
        <v>20</v>
      </c>
      <c r="D13" s="7" t="s">
        <v>117</v>
      </c>
      <c r="E13" s="34">
        <v>4.5</v>
      </c>
      <c r="F13" s="34">
        <v>7</v>
      </c>
      <c r="G13" s="34">
        <v>16.5</v>
      </c>
      <c r="H13" s="34">
        <v>5</v>
      </c>
      <c r="I13" s="34">
        <v>13.5</v>
      </c>
      <c r="J13" s="34">
        <v>15</v>
      </c>
      <c r="K13" s="34">
        <v>3.5</v>
      </c>
      <c r="L13" s="34">
        <v>5.25</v>
      </c>
      <c r="M13" s="34">
        <v>33</v>
      </c>
      <c r="N13" s="34">
        <v>4</v>
      </c>
      <c r="O13" s="34">
        <v>23.5</v>
      </c>
      <c r="P13" s="34">
        <v>18.5</v>
      </c>
      <c r="Q13" s="34">
        <v>4.25</v>
      </c>
      <c r="R13" s="34">
        <v>5.25</v>
      </c>
      <c r="S13" s="34">
        <v>48.6666666666666</v>
      </c>
      <c r="T13" s="34">
        <v>17</v>
      </c>
      <c r="U13" s="34">
        <v>30.75</v>
      </c>
      <c r="V13" s="34">
        <v>21</v>
      </c>
      <c r="W13" s="34">
        <v>114.25</v>
      </c>
      <c r="X13" s="34">
        <v>4.75</v>
      </c>
      <c r="Y13" s="34">
        <v>4</v>
      </c>
      <c r="Z13" s="34">
        <v>12</v>
      </c>
      <c r="AA13" s="34">
        <v>4.6666666666666599</v>
      </c>
      <c r="AB13" s="34">
        <v>21.75</v>
      </c>
      <c r="AC13" s="34">
        <v>6.75</v>
      </c>
      <c r="AD13" s="34">
        <v>8</v>
      </c>
      <c r="AE13" s="34">
        <v>8.5</v>
      </c>
      <c r="AF13" s="34">
        <v>37.5</v>
      </c>
      <c r="AG13" s="34">
        <v>16.25</v>
      </c>
      <c r="AH13" s="34"/>
      <c r="AI13" s="34">
        <v>16.5</v>
      </c>
      <c r="AJ13" s="34">
        <v>1.25</v>
      </c>
      <c r="AK13" s="34">
        <v>7</v>
      </c>
      <c r="AL13" s="34">
        <v>128</v>
      </c>
      <c r="AM13" s="34">
        <v>13.5</v>
      </c>
      <c r="AN13" s="34">
        <v>3.6666666666666599</v>
      </c>
      <c r="AO13" s="34">
        <v>11.5</v>
      </c>
      <c r="AP13" s="34">
        <v>5.5</v>
      </c>
      <c r="AQ13" s="34">
        <v>3.5</v>
      </c>
      <c r="AR13" s="34">
        <v>5</v>
      </c>
      <c r="AS13" s="34">
        <v>3</v>
      </c>
      <c r="AT13" s="34">
        <v>7.25</v>
      </c>
      <c r="AU13" s="34">
        <v>4</v>
      </c>
      <c r="AV13" s="34">
        <v>4.25</v>
      </c>
      <c r="AW13" s="34">
        <v>26.25</v>
      </c>
      <c r="AX13" s="34">
        <v>4.5</v>
      </c>
      <c r="AY13" s="34">
        <v>12</v>
      </c>
      <c r="AZ13" s="36">
        <f>SUM(E13:AY13)</f>
        <v>771.24999999999989</v>
      </c>
      <c r="BA13" s="35"/>
    </row>
    <row r="14" spans="1:53" ht="46.8" x14ac:dyDescent="0.3">
      <c r="A14" s="55" t="s">
        <v>118</v>
      </c>
      <c r="B14" s="5" t="s">
        <v>6</v>
      </c>
      <c r="C14" s="5" t="s">
        <v>119</v>
      </c>
      <c r="D14" s="7" t="s">
        <v>120</v>
      </c>
      <c r="E14" s="34">
        <v>69.5</v>
      </c>
      <c r="F14" s="34">
        <v>160</v>
      </c>
      <c r="G14" s="34">
        <v>422</v>
      </c>
      <c r="H14" s="34">
        <v>107.75</v>
      </c>
      <c r="I14" s="34">
        <v>293.5</v>
      </c>
      <c r="J14" s="34">
        <v>170</v>
      </c>
      <c r="K14" s="34">
        <v>9.5</v>
      </c>
      <c r="L14" s="34">
        <v>91</v>
      </c>
      <c r="M14" s="34">
        <v>382.75</v>
      </c>
      <c r="N14" s="34">
        <v>54.25</v>
      </c>
      <c r="O14" s="34">
        <v>507</v>
      </c>
      <c r="P14" s="34">
        <v>383.75</v>
      </c>
      <c r="Q14" s="34">
        <v>41</v>
      </c>
      <c r="R14" s="34">
        <v>93.25</v>
      </c>
      <c r="S14" s="34">
        <v>1779.6666666666599</v>
      </c>
      <c r="T14" s="34">
        <v>381.5</v>
      </c>
      <c r="U14" s="34">
        <v>807.5</v>
      </c>
      <c r="V14" s="34">
        <v>562</v>
      </c>
      <c r="W14" s="34">
        <v>443.75</v>
      </c>
      <c r="X14" s="34">
        <v>73</v>
      </c>
      <c r="Y14" s="34">
        <v>41.5</v>
      </c>
      <c r="Z14" s="34">
        <v>186.5</v>
      </c>
      <c r="AA14" s="34">
        <v>50.6666666666666</v>
      </c>
      <c r="AB14" s="34">
        <v>539.25</v>
      </c>
      <c r="AC14" s="34">
        <v>138.75</v>
      </c>
      <c r="AD14" s="34">
        <v>103.75</v>
      </c>
      <c r="AE14" s="34">
        <v>197.75</v>
      </c>
      <c r="AF14" s="34">
        <v>1184</v>
      </c>
      <c r="AG14" s="34">
        <v>125.5</v>
      </c>
      <c r="AI14" s="34">
        <v>200.25</v>
      </c>
      <c r="AJ14" s="34">
        <v>6.75</v>
      </c>
      <c r="AK14" s="34">
        <v>88.25</v>
      </c>
      <c r="AL14" s="34">
        <v>489.5</v>
      </c>
      <c r="AM14" s="34">
        <v>192.75</v>
      </c>
      <c r="AN14" s="38">
        <v>70</v>
      </c>
      <c r="AO14" s="34">
        <v>321.5</v>
      </c>
      <c r="AP14" s="34">
        <v>82.5</v>
      </c>
      <c r="AQ14" s="34">
        <v>9.5</v>
      </c>
      <c r="AR14" s="34">
        <v>35</v>
      </c>
      <c r="AS14" s="34">
        <v>61.5</v>
      </c>
      <c r="AT14" s="34">
        <v>222.75</v>
      </c>
      <c r="AU14" s="34">
        <v>43</v>
      </c>
      <c r="AV14" s="34">
        <v>18</v>
      </c>
      <c r="AW14" s="34">
        <v>94.5</v>
      </c>
      <c r="AX14" s="34">
        <v>48.25</v>
      </c>
      <c r="AY14" s="38">
        <v>210.333333333333</v>
      </c>
      <c r="AZ14" s="39">
        <f>SUM(E14:AY14)</f>
        <v>11594.666666666659</v>
      </c>
      <c r="BA14" s="35"/>
    </row>
    <row r="15" spans="1:53" ht="46.8" x14ac:dyDescent="0.3">
      <c r="A15" s="55" t="s">
        <v>121</v>
      </c>
      <c r="B15" s="5" t="s">
        <v>6</v>
      </c>
      <c r="C15" s="5" t="s">
        <v>122</v>
      </c>
      <c r="D15" s="7" t="s">
        <v>123</v>
      </c>
      <c r="E15" s="38">
        <v>0.93792613636363598</v>
      </c>
      <c r="F15" s="38">
        <v>1.39124053030303</v>
      </c>
      <c r="G15" s="38">
        <v>4.3920928030302999</v>
      </c>
      <c r="H15" s="38">
        <v>1.01983901515151</v>
      </c>
      <c r="I15" s="38">
        <v>2.6830492424242398</v>
      </c>
      <c r="J15" s="38">
        <v>2.1812499999999999</v>
      </c>
      <c r="K15" s="38">
        <v>0.110653409090909</v>
      </c>
      <c r="L15" s="38">
        <v>0.56619318181818101</v>
      </c>
      <c r="M15" s="38">
        <v>2.4362215909090899</v>
      </c>
      <c r="N15" s="38">
        <v>0.56278409090908998</v>
      </c>
      <c r="O15" s="38">
        <v>11.169412878787799</v>
      </c>
      <c r="P15" s="38">
        <v>2.28148674242424</v>
      </c>
      <c r="Q15" s="38">
        <v>0.40473484848484798</v>
      </c>
      <c r="R15" s="38">
        <v>0.742234848484848</v>
      </c>
      <c r="S15" s="38">
        <v>7.1596117424242403</v>
      </c>
      <c r="T15" s="38">
        <v>4.0504261363636296</v>
      </c>
      <c r="U15" s="38">
        <v>7.1298768939393904</v>
      </c>
      <c r="V15" s="38">
        <v>3.9998579545454498</v>
      </c>
      <c r="W15" s="38">
        <v>2.5824810606060602</v>
      </c>
      <c r="X15" s="38">
        <v>0.46780303030303</v>
      </c>
      <c r="Y15" s="38">
        <v>0.53541666666666599</v>
      </c>
      <c r="Z15" s="38">
        <v>1.6748579545454501</v>
      </c>
      <c r="AA15" s="38">
        <v>0.30317234848484798</v>
      </c>
      <c r="AB15" s="38">
        <v>5.0321022727272702</v>
      </c>
      <c r="AC15" s="38">
        <v>1.2318181818181799</v>
      </c>
      <c r="AD15" s="38">
        <v>1.0599431818181799</v>
      </c>
      <c r="AE15" s="38">
        <v>1.8692234848484801</v>
      </c>
      <c r="AF15" s="38">
        <v>10.3147727272727</v>
      </c>
      <c r="AG15" s="38">
        <v>1.1856534090908999</v>
      </c>
      <c r="AH15" s="54"/>
      <c r="AI15" s="38">
        <v>3.03091856060606</v>
      </c>
      <c r="AJ15" s="38">
        <v>6.1979167000000002E-2</v>
      </c>
      <c r="AK15" s="38">
        <v>0.70042613636363604</v>
      </c>
      <c r="AL15" s="38">
        <v>1.54285037878787</v>
      </c>
      <c r="AM15" s="38">
        <v>1.8247159090909</v>
      </c>
      <c r="AN15" s="38">
        <v>0.319412878787878</v>
      </c>
      <c r="AO15" s="38">
        <v>3.0372159090909001</v>
      </c>
      <c r="AP15" s="38">
        <v>0.81344696969696895</v>
      </c>
      <c r="AQ15" s="38">
        <v>0.15757575757575701</v>
      </c>
      <c r="AR15" s="38">
        <v>0.58267045454545396</v>
      </c>
      <c r="AS15" s="38">
        <v>0.58579545454545401</v>
      </c>
      <c r="AT15" s="38">
        <v>1.8310132575757501</v>
      </c>
      <c r="AU15" s="38">
        <v>5.2746212121212097E-2</v>
      </c>
      <c r="AV15" s="38">
        <v>0.20970643939393899</v>
      </c>
      <c r="AW15" s="38">
        <v>0.69498106060606002</v>
      </c>
      <c r="AX15" s="38">
        <v>0.49450757575757498</v>
      </c>
      <c r="AY15" s="38">
        <v>2.3745265151515098</v>
      </c>
      <c r="AZ15" s="39">
        <f>SUM(E15:AY15)</f>
        <v>97.790625000333108</v>
      </c>
      <c r="BA15" s="35"/>
    </row>
    <row r="16" spans="1:53" ht="46.8" x14ac:dyDescent="0.3">
      <c r="A16" s="55" t="s">
        <v>124</v>
      </c>
      <c r="B16" s="5" t="s">
        <v>6</v>
      </c>
      <c r="C16" s="5" t="s">
        <v>125</v>
      </c>
      <c r="D16" s="7" t="s">
        <v>126</v>
      </c>
      <c r="E16" s="28">
        <v>0.60080492424242404</v>
      </c>
      <c r="F16" s="28">
        <v>1.72750946969696</v>
      </c>
      <c r="G16" s="28">
        <v>3.6637784090909</v>
      </c>
      <c r="H16" s="28">
        <v>0.83423295454545399</v>
      </c>
      <c r="I16" s="28">
        <v>2.94625946969696</v>
      </c>
      <c r="J16" s="28">
        <v>2.0787878787878702</v>
      </c>
      <c r="K16" s="28">
        <v>4.9100379E-2</v>
      </c>
      <c r="L16" s="28">
        <v>0.82821969699999998</v>
      </c>
      <c r="M16" s="28">
        <v>4.2020833333333298</v>
      </c>
      <c r="N16" s="28">
        <v>0.64029356060606002</v>
      </c>
      <c r="O16" s="28">
        <v>6.36316287878787</v>
      </c>
      <c r="P16" s="28">
        <v>4.5120265151515104</v>
      </c>
      <c r="Q16" s="28">
        <v>0.54285037878787801</v>
      </c>
      <c r="R16" s="28">
        <v>1.04767992424242</v>
      </c>
      <c r="S16" s="28">
        <v>13.989772727272699</v>
      </c>
      <c r="T16" s="28">
        <v>2.6072443181818099</v>
      </c>
      <c r="U16" s="28">
        <v>9.6357007575757496</v>
      </c>
      <c r="V16" s="28">
        <v>5.0926609848484796</v>
      </c>
      <c r="W16" s="28">
        <v>4.5018939393939297</v>
      </c>
      <c r="X16" s="28">
        <v>0.72575757575757505</v>
      </c>
      <c r="Y16" s="28">
        <v>0.32878787878787802</v>
      </c>
      <c r="Z16" s="28">
        <v>1.7411931818181801</v>
      </c>
      <c r="AA16" s="28">
        <v>0.35596590909090903</v>
      </c>
      <c r="AB16" s="28">
        <v>5.3885890151515099</v>
      </c>
      <c r="AC16" s="28">
        <v>1.1706439393939301</v>
      </c>
      <c r="AD16" s="28">
        <v>1.1187499999999999</v>
      </c>
      <c r="AE16" s="28">
        <v>2.2648200757575698</v>
      </c>
      <c r="AF16" s="28">
        <v>10.4654356060606</v>
      </c>
      <c r="AG16" s="28">
        <v>1.05151515151515</v>
      </c>
      <c r="AH16" s="26"/>
      <c r="AI16" s="28">
        <v>1.7361742424242399</v>
      </c>
      <c r="AJ16" s="28">
        <v>5.6676136363636297E-2</v>
      </c>
      <c r="AK16" s="28">
        <v>0.69938446969696899</v>
      </c>
      <c r="AL16" s="28">
        <v>6.7766571969696896</v>
      </c>
      <c r="AM16" s="28">
        <v>2.1347537878787799</v>
      </c>
      <c r="AN16" s="28">
        <v>0.244649621212121</v>
      </c>
      <c r="AO16" s="28">
        <v>2.68323863636363</v>
      </c>
      <c r="AP16" s="28">
        <v>1.08901515151515</v>
      </c>
      <c r="AQ16" s="28">
        <v>0.141571969696969</v>
      </c>
      <c r="AR16" s="28">
        <v>0.266571969696969</v>
      </c>
      <c r="AS16" s="28">
        <v>0.71150568181818097</v>
      </c>
      <c r="AT16" s="28">
        <v>2.7508522727272702</v>
      </c>
      <c r="AU16" s="28">
        <v>0.139583333333333</v>
      </c>
      <c r="AV16" s="28">
        <v>0.21889204545454499</v>
      </c>
      <c r="AW16" s="28">
        <v>1.14417613636363</v>
      </c>
      <c r="AX16" s="28">
        <v>0.452083333333333</v>
      </c>
      <c r="AY16" s="28">
        <v>1.77414772727272</v>
      </c>
      <c r="AZ16" s="39">
        <f>SUM(E16:AY16)</f>
        <v>113.49545454569676</v>
      </c>
      <c r="BA16" s="35"/>
    </row>
    <row r="17" spans="1:53" ht="46.8" x14ac:dyDescent="0.3">
      <c r="A17" s="55" t="s">
        <v>127</v>
      </c>
      <c r="B17" s="5" t="s">
        <v>6</v>
      </c>
      <c r="C17" s="5" t="s">
        <v>128</v>
      </c>
      <c r="D17" s="7" t="s">
        <v>129</v>
      </c>
      <c r="E17" s="35">
        <f>SUM(E19:E22)</f>
        <v>2836511.62</v>
      </c>
      <c r="F17" s="35">
        <f t="shared" ref="F17:AZ17" si="5">SUM(F19:F22)</f>
        <v>4875032.2300000004</v>
      </c>
      <c r="G17" s="35">
        <f t="shared" si="5"/>
        <v>9829574.6699999999</v>
      </c>
      <c r="H17" s="35">
        <f t="shared" si="5"/>
        <v>2932929.59</v>
      </c>
      <c r="I17" s="35">
        <f t="shared" si="5"/>
        <v>8288361.7300000004</v>
      </c>
      <c r="J17" s="35">
        <f t="shared" si="5"/>
        <v>3618431.52</v>
      </c>
      <c r="K17" s="35">
        <f t="shared" si="5"/>
        <v>92504.099999999991</v>
      </c>
      <c r="L17" s="35">
        <f t="shared" si="5"/>
        <v>2936786.74</v>
      </c>
      <c r="M17" s="35">
        <f t="shared" si="5"/>
        <v>10157253.129999999</v>
      </c>
      <c r="N17" s="35">
        <f t="shared" si="5"/>
        <v>2220951.23</v>
      </c>
      <c r="O17" s="35">
        <f t="shared" si="5"/>
        <v>14466727.59</v>
      </c>
      <c r="P17" s="35">
        <f t="shared" si="5"/>
        <v>6699343.4299999997</v>
      </c>
      <c r="Q17" s="35">
        <f t="shared" si="5"/>
        <v>1171797.93</v>
      </c>
      <c r="R17" s="35">
        <f t="shared" si="5"/>
        <v>3666133.6799999997</v>
      </c>
      <c r="S17" s="35">
        <f t="shared" si="5"/>
        <v>15372667.359999999</v>
      </c>
      <c r="T17" s="35">
        <f t="shared" si="5"/>
        <v>4766395.9800000004</v>
      </c>
      <c r="U17" s="35">
        <f t="shared" si="5"/>
        <v>15518643.77</v>
      </c>
      <c r="V17" s="35">
        <f t="shared" si="5"/>
        <v>10466621.549999999</v>
      </c>
      <c r="W17" s="35">
        <f t="shared" si="5"/>
        <v>17885199.27</v>
      </c>
      <c r="X17" s="35">
        <f t="shared" si="5"/>
        <v>2065010.42</v>
      </c>
      <c r="Y17" s="35">
        <f t="shared" si="5"/>
        <v>1680548.57</v>
      </c>
      <c r="Z17" s="35">
        <f t="shared" si="5"/>
        <v>5109481.0199999996</v>
      </c>
      <c r="AA17" s="35">
        <f t="shared" si="5"/>
        <v>1338112.54</v>
      </c>
      <c r="AB17" s="35">
        <f t="shared" si="5"/>
        <v>12455510.91</v>
      </c>
      <c r="AC17" s="35">
        <f t="shared" si="5"/>
        <v>3949294.66</v>
      </c>
      <c r="AD17" s="35">
        <f t="shared" si="5"/>
        <v>2815068.46</v>
      </c>
      <c r="AE17" s="35">
        <f t="shared" si="5"/>
        <v>5629651.0800000001</v>
      </c>
      <c r="AF17" s="35">
        <f t="shared" si="5"/>
        <v>18828957.129999999</v>
      </c>
      <c r="AG17" s="35">
        <f t="shared" si="5"/>
        <v>4245096.92</v>
      </c>
      <c r="AH17" s="35">
        <f t="shared" si="5"/>
        <v>0</v>
      </c>
      <c r="AI17" s="35">
        <f t="shared" si="5"/>
        <v>4329332.3800000008</v>
      </c>
      <c r="AJ17" s="35">
        <f t="shared" si="5"/>
        <v>146957.88</v>
      </c>
      <c r="AK17" s="35">
        <f t="shared" si="5"/>
        <v>1574001.18</v>
      </c>
      <c r="AL17" s="35">
        <f t="shared" si="5"/>
        <v>8259526.120000001</v>
      </c>
      <c r="AM17" s="35">
        <f t="shared" si="5"/>
        <v>5452015.2799999993</v>
      </c>
      <c r="AN17" s="35">
        <f t="shared" si="5"/>
        <v>1538078.06</v>
      </c>
      <c r="AO17" s="35">
        <f t="shared" si="5"/>
        <v>7600521.1700000009</v>
      </c>
      <c r="AP17" s="35">
        <f t="shared" si="5"/>
        <v>1935175.92</v>
      </c>
      <c r="AQ17" s="35">
        <f t="shared" si="5"/>
        <v>505211.42</v>
      </c>
      <c r="AR17" s="35">
        <f t="shared" si="5"/>
        <v>1645589.22</v>
      </c>
      <c r="AS17" s="35">
        <f t="shared" si="5"/>
        <v>1777664.34</v>
      </c>
      <c r="AT17" s="35">
        <f t="shared" si="5"/>
        <v>7251717.3100000005</v>
      </c>
      <c r="AU17" s="35">
        <f t="shared" si="5"/>
        <v>315459.19999999995</v>
      </c>
      <c r="AV17" s="35">
        <f t="shared" si="5"/>
        <v>909111.48</v>
      </c>
      <c r="AW17" s="35">
        <f t="shared" si="5"/>
        <v>2211622.9799999995</v>
      </c>
      <c r="AX17" s="35">
        <f t="shared" si="5"/>
        <v>1519855.4500000002</v>
      </c>
      <c r="AY17" s="35">
        <f t="shared" si="5"/>
        <v>2170960.7799999998</v>
      </c>
      <c r="AZ17" s="43">
        <f t="shared" si="5"/>
        <v>245061398.88999999</v>
      </c>
      <c r="BA17" s="35"/>
    </row>
    <row r="18" spans="1:53" ht="46.8" x14ac:dyDescent="0.3">
      <c r="A18" s="4" t="s">
        <v>130</v>
      </c>
      <c r="B18" s="5" t="s">
        <v>6</v>
      </c>
      <c r="C18" s="5" t="s">
        <v>131</v>
      </c>
      <c r="D18" s="11"/>
      <c r="E18" s="11"/>
      <c r="F18" s="11"/>
      <c r="G18" s="11"/>
      <c r="H18" s="11"/>
      <c r="I18" s="11"/>
      <c r="J18"/>
      <c r="K18" s="28"/>
      <c r="L18" s="28"/>
      <c r="M18" s="32"/>
      <c r="AH18" s="28"/>
      <c r="AI18" s="26"/>
      <c r="AJ18"/>
      <c r="AK18" s="28"/>
      <c r="BA18" s="35"/>
    </row>
    <row r="19" spans="1:53" ht="84" customHeight="1" x14ac:dyDescent="0.3">
      <c r="A19" s="4" t="s">
        <v>132</v>
      </c>
      <c r="B19" s="5" t="s">
        <v>6</v>
      </c>
      <c r="C19" s="5" t="s">
        <v>133</v>
      </c>
      <c r="D19" s="5" t="s">
        <v>134</v>
      </c>
      <c r="E19" s="41">
        <v>474887.63</v>
      </c>
      <c r="F19" s="41">
        <v>675623.81</v>
      </c>
      <c r="G19" s="41">
        <v>1306385.23</v>
      </c>
      <c r="H19" s="41">
        <v>546730.75</v>
      </c>
      <c r="I19" s="41">
        <v>1205945.78</v>
      </c>
      <c r="J19" s="41">
        <v>650725.93999999994</v>
      </c>
      <c r="K19" s="41">
        <v>15655.39</v>
      </c>
      <c r="L19" s="41">
        <v>511694.87</v>
      </c>
      <c r="M19" s="41">
        <v>1548779.32</v>
      </c>
      <c r="N19" s="41">
        <v>400323.4</v>
      </c>
      <c r="O19" s="41">
        <v>2166026.37</v>
      </c>
      <c r="P19" s="41">
        <v>1058123.3600000001</v>
      </c>
      <c r="Q19" s="41">
        <v>296238.12</v>
      </c>
      <c r="R19" s="41">
        <v>643140.73</v>
      </c>
      <c r="S19" s="41">
        <v>3397388.98</v>
      </c>
      <c r="T19" s="41">
        <v>543130.16</v>
      </c>
      <c r="U19" s="41">
        <v>2559673.17</v>
      </c>
      <c r="V19" s="41">
        <v>1713372.68</v>
      </c>
      <c r="W19" s="41">
        <v>2373884.08</v>
      </c>
      <c r="X19" s="41">
        <v>336425.82</v>
      </c>
      <c r="Y19" s="41">
        <v>283030.46999999997</v>
      </c>
      <c r="Z19" s="41">
        <v>1141554.45</v>
      </c>
      <c r="AA19" s="41">
        <v>254211.92</v>
      </c>
      <c r="AB19" s="41">
        <v>1868388.65</v>
      </c>
      <c r="AC19" s="41">
        <v>495590.66</v>
      </c>
      <c r="AD19" s="41">
        <v>460923.28</v>
      </c>
      <c r="AE19" s="41">
        <v>811441.29</v>
      </c>
      <c r="AF19" s="41">
        <v>2640739.39</v>
      </c>
      <c r="AG19" s="41">
        <v>829290</v>
      </c>
      <c r="AH19" s="40"/>
      <c r="AI19" s="41">
        <v>672178.29</v>
      </c>
      <c r="AJ19" s="41">
        <v>29760.32</v>
      </c>
      <c r="AK19" s="41">
        <v>430110.04</v>
      </c>
      <c r="AL19" s="41">
        <v>1683121.5</v>
      </c>
      <c r="AM19" s="41">
        <v>800607.25</v>
      </c>
      <c r="AN19" s="41">
        <v>174902.91</v>
      </c>
      <c r="AO19" s="41">
        <v>1111761.3500000001</v>
      </c>
      <c r="AP19" s="41">
        <v>259410.85</v>
      </c>
      <c r="AQ19" s="41">
        <v>67732.460000000006</v>
      </c>
      <c r="AR19" s="41">
        <v>324049.46000000002</v>
      </c>
      <c r="AS19" s="41">
        <v>387436.92</v>
      </c>
      <c r="AT19" s="41">
        <v>821831.05</v>
      </c>
      <c r="AU19" s="41">
        <v>47516.27</v>
      </c>
      <c r="AV19" s="41">
        <v>194249.77</v>
      </c>
      <c r="AW19" s="41">
        <v>360611.36</v>
      </c>
      <c r="AX19" s="41">
        <v>344004.25</v>
      </c>
      <c r="AY19" s="41">
        <v>317758.53000000003</v>
      </c>
      <c r="AZ19" s="43">
        <v>39236368.270000003</v>
      </c>
      <c r="BA19" s="35"/>
    </row>
    <row r="20" spans="1:53" ht="46.8" x14ac:dyDescent="0.3">
      <c r="A20" s="4" t="s">
        <v>135</v>
      </c>
      <c r="B20" s="5" t="s">
        <v>6</v>
      </c>
      <c r="C20" s="5" t="s">
        <v>136</v>
      </c>
      <c r="D20" s="5" t="s">
        <v>137</v>
      </c>
      <c r="E20" s="41">
        <v>1056546.3</v>
      </c>
      <c r="F20" s="41">
        <v>2052062.08</v>
      </c>
      <c r="G20" s="41">
        <v>4564732.99</v>
      </c>
      <c r="H20" s="41">
        <v>1135926.3899999999</v>
      </c>
      <c r="I20" s="41">
        <v>3187709.76</v>
      </c>
      <c r="J20" s="41">
        <v>1397757.59</v>
      </c>
      <c r="K20" s="41">
        <v>6401.12</v>
      </c>
      <c r="L20" s="41">
        <v>356650.48</v>
      </c>
      <c r="M20" s="41">
        <v>2104127.71</v>
      </c>
      <c r="N20" s="41">
        <v>406844.23</v>
      </c>
      <c r="O20" s="41">
        <v>5846081.25</v>
      </c>
      <c r="P20" s="41">
        <v>2328024.61</v>
      </c>
      <c r="Q20" s="41">
        <v>462241.31</v>
      </c>
      <c r="R20" s="41">
        <v>467134.43</v>
      </c>
      <c r="S20" s="41">
        <v>6971750.8300000001</v>
      </c>
      <c r="T20" s="41">
        <v>2247302.1800000002</v>
      </c>
      <c r="U20" s="41">
        <v>6038503.8799999999</v>
      </c>
      <c r="V20" s="41">
        <v>4287675.34</v>
      </c>
      <c r="W20" s="41">
        <v>2125167.25</v>
      </c>
      <c r="X20" s="41">
        <v>244163.49</v>
      </c>
      <c r="Y20" s="41">
        <v>211999.7</v>
      </c>
      <c r="Z20" s="41">
        <v>2043343.05</v>
      </c>
      <c r="AA20" s="41">
        <v>318796.31</v>
      </c>
      <c r="AB20" s="41">
        <v>5835373.25</v>
      </c>
      <c r="AC20" s="41">
        <v>1373907.87</v>
      </c>
      <c r="AD20" s="41">
        <v>1415588.44</v>
      </c>
      <c r="AE20" s="41">
        <v>468665.92</v>
      </c>
      <c r="AF20" s="41">
        <v>9544893.3699999992</v>
      </c>
      <c r="AG20" s="41">
        <v>1107735.47</v>
      </c>
      <c r="AH20" s="40"/>
      <c r="AI20" s="41">
        <v>1425674.62</v>
      </c>
      <c r="AJ20" s="41">
        <v>53419.56</v>
      </c>
      <c r="AK20" s="41">
        <v>624580.86</v>
      </c>
      <c r="AL20" s="41">
        <v>2701284.99</v>
      </c>
      <c r="AM20" s="41">
        <v>1705249.38</v>
      </c>
      <c r="AN20" s="41">
        <v>138985.46</v>
      </c>
      <c r="AO20" s="41">
        <v>3228552.95</v>
      </c>
      <c r="AP20" s="41">
        <v>149960.54999999999</v>
      </c>
      <c r="AQ20" s="41">
        <v>17849.2</v>
      </c>
      <c r="AR20" s="41">
        <v>562654.75</v>
      </c>
      <c r="AS20" s="41">
        <v>277086.8</v>
      </c>
      <c r="AT20" s="41">
        <v>2007774.19</v>
      </c>
      <c r="AU20" s="41">
        <v>170095.58</v>
      </c>
      <c r="AV20" s="41">
        <v>302172.65000000002</v>
      </c>
      <c r="AW20" s="41">
        <v>737262.79</v>
      </c>
      <c r="AX20" s="41">
        <v>493544.54</v>
      </c>
      <c r="AY20" s="41">
        <v>1150520.8899999999</v>
      </c>
      <c r="AZ20" s="43">
        <v>85353776.299999997</v>
      </c>
      <c r="BA20" s="35"/>
    </row>
    <row r="21" spans="1:53" ht="46.8" x14ac:dyDescent="0.3">
      <c r="A21" s="4" t="s">
        <v>138</v>
      </c>
      <c r="B21" s="5" t="s">
        <v>6</v>
      </c>
      <c r="C21" s="5" t="s">
        <v>139</v>
      </c>
      <c r="D21" s="5" t="s">
        <v>140</v>
      </c>
      <c r="E21" s="41">
        <v>56694.239999999998</v>
      </c>
      <c r="F21" s="41">
        <v>99355.65</v>
      </c>
      <c r="G21" s="41">
        <v>82160.67</v>
      </c>
      <c r="H21" s="41">
        <v>42541.52</v>
      </c>
      <c r="I21" s="41">
        <v>79458.61</v>
      </c>
      <c r="J21" s="41">
        <v>68081.86</v>
      </c>
      <c r="K21" s="41">
        <v>3210.19</v>
      </c>
      <c r="L21" s="41">
        <v>39583.32</v>
      </c>
      <c r="M21" s="41">
        <v>103040.04</v>
      </c>
      <c r="N21" s="41">
        <v>20655.330000000002</v>
      </c>
      <c r="O21" s="41">
        <v>122713.61</v>
      </c>
      <c r="P21" s="41">
        <v>88229.67</v>
      </c>
      <c r="Q21" s="41">
        <v>11089.27</v>
      </c>
      <c r="R21" s="41">
        <v>49728.89</v>
      </c>
      <c r="S21" s="41">
        <v>181113.69</v>
      </c>
      <c r="T21" s="41">
        <v>58734.22</v>
      </c>
      <c r="U21" s="41">
        <v>142047.09</v>
      </c>
      <c r="V21" s="41">
        <v>100305.85</v>
      </c>
      <c r="W21" s="41">
        <v>216513.34</v>
      </c>
      <c r="X21" s="41">
        <v>21539.9</v>
      </c>
      <c r="Y21" s="41">
        <v>44661.78</v>
      </c>
      <c r="Z21" s="41">
        <v>47286.71</v>
      </c>
      <c r="AA21" s="41">
        <v>16850.46</v>
      </c>
      <c r="AB21" s="41">
        <v>110226.33</v>
      </c>
      <c r="AC21" s="41">
        <v>41323.370000000003</v>
      </c>
      <c r="AD21" s="41">
        <v>23370.03</v>
      </c>
      <c r="AE21" s="41">
        <v>146356.79999999999</v>
      </c>
      <c r="AF21" s="41">
        <v>213172.29</v>
      </c>
      <c r="AG21" s="41">
        <v>53487.5</v>
      </c>
      <c r="AH21" s="40"/>
      <c r="AI21" s="41">
        <v>48976.47</v>
      </c>
      <c r="AJ21" s="41">
        <v>1080.1199999999999</v>
      </c>
      <c r="AK21" s="41">
        <v>16246.21</v>
      </c>
      <c r="AL21" s="41">
        <v>110645.7</v>
      </c>
      <c r="AM21" s="41">
        <v>108556.01</v>
      </c>
      <c r="AN21" s="41">
        <v>50513.84</v>
      </c>
      <c r="AO21" s="41">
        <v>70536.78</v>
      </c>
      <c r="AP21" s="41">
        <v>18298.86</v>
      </c>
      <c r="AQ21" s="41">
        <v>5583.03</v>
      </c>
      <c r="AR21" s="41">
        <v>29267.200000000001</v>
      </c>
      <c r="AS21" s="41">
        <v>43457.8</v>
      </c>
      <c r="AT21" s="41">
        <v>33100.31</v>
      </c>
      <c r="AU21" s="41">
        <v>3207.5</v>
      </c>
      <c r="AV21" s="41">
        <v>7525.32</v>
      </c>
      <c r="AW21" s="41">
        <v>50532.67</v>
      </c>
      <c r="AX21" s="41">
        <v>23968.38</v>
      </c>
      <c r="AY21" s="41">
        <v>34427.97</v>
      </c>
      <c r="AZ21" s="43">
        <v>2939456.4</v>
      </c>
      <c r="BA21" s="35"/>
    </row>
    <row r="22" spans="1:53" ht="62.4" x14ac:dyDescent="0.3">
      <c r="A22" s="4" t="s">
        <v>141</v>
      </c>
      <c r="B22" s="5" t="s">
        <v>6</v>
      </c>
      <c r="C22" s="7" t="s">
        <v>142</v>
      </c>
      <c r="D22" s="7" t="s">
        <v>143</v>
      </c>
      <c r="E22" s="41">
        <v>1248383.45</v>
      </c>
      <c r="F22" s="41">
        <v>2047990.69</v>
      </c>
      <c r="G22" s="41">
        <v>3876295.78</v>
      </c>
      <c r="H22" s="41">
        <v>1207730.93</v>
      </c>
      <c r="I22" s="41">
        <v>3815247.58</v>
      </c>
      <c r="J22" s="41">
        <v>1501866.13</v>
      </c>
      <c r="K22" s="41">
        <v>67237.399999999994</v>
      </c>
      <c r="L22" s="41">
        <v>2028858.07</v>
      </c>
      <c r="M22" s="41">
        <v>6401306.0599999996</v>
      </c>
      <c r="N22" s="41">
        <v>1393128.27</v>
      </c>
      <c r="O22" s="41">
        <v>6331906.3600000003</v>
      </c>
      <c r="P22" s="41">
        <v>3224965.79</v>
      </c>
      <c r="Q22" s="41">
        <v>402229.23</v>
      </c>
      <c r="R22" s="41">
        <v>2506129.63</v>
      </c>
      <c r="S22" s="41">
        <v>4822413.8600000003</v>
      </c>
      <c r="T22" s="41">
        <v>1917229.42</v>
      </c>
      <c r="U22" s="41">
        <v>6778419.6299999999</v>
      </c>
      <c r="V22" s="41">
        <v>4365267.68</v>
      </c>
      <c r="W22" s="41">
        <v>13169634.6</v>
      </c>
      <c r="X22" s="41">
        <v>1462881.21</v>
      </c>
      <c r="Y22" s="41">
        <v>1140856.6200000001</v>
      </c>
      <c r="Z22" s="41">
        <v>1877296.81</v>
      </c>
      <c r="AA22" s="41">
        <v>748253.85</v>
      </c>
      <c r="AB22" s="41">
        <v>4641522.68</v>
      </c>
      <c r="AC22" s="41">
        <v>2038472.76</v>
      </c>
      <c r="AD22" s="41">
        <v>915186.71</v>
      </c>
      <c r="AE22" s="41">
        <v>4203187.07</v>
      </c>
      <c r="AF22" s="41">
        <v>6430152.0800000001</v>
      </c>
      <c r="AG22" s="41">
        <v>2254583.9500000002</v>
      </c>
      <c r="AH22" s="41">
        <v>0</v>
      </c>
      <c r="AI22" s="41">
        <v>2182503</v>
      </c>
      <c r="AJ22" s="41">
        <v>62697.88</v>
      </c>
      <c r="AK22" s="41">
        <v>503064.07</v>
      </c>
      <c r="AL22" s="41">
        <v>3764473.93</v>
      </c>
      <c r="AM22" s="41">
        <v>2837602.64</v>
      </c>
      <c r="AN22" s="41">
        <v>1173675.8500000001</v>
      </c>
      <c r="AO22" s="41">
        <v>3189670.09</v>
      </c>
      <c r="AP22" s="41">
        <v>1507505.66</v>
      </c>
      <c r="AQ22" s="41">
        <v>414046.73</v>
      </c>
      <c r="AR22" s="41">
        <v>729617.81</v>
      </c>
      <c r="AS22" s="41">
        <v>1069682.82</v>
      </c>
      <c r="AT22" s="41">
        <v>4389011.76</v>
      </c>
      <c r="AU22" s="41">
        <v>94639.85</v>
      </c>
      <c r="AV22" s="41">
        <v>405163.74</v>
      </c>
      <c r="AW22" s="41">
        <v>1063216.1599999999</v>
      </c>
      <c r="AX22" s="41">
        <v>658338.28</v>
      </c>
      <c r="AY22" s="41">
        <v>668253.39</v>
      </c>
      <c r="AZ22" s="43">
        <v>117531797.92</v>
      </c>
      <c r="BA22" s="35"/>
    </row>
    <row r="23" spans="1:53" ht="46.8" x14ac:dyDescent="0.3">
      <c r="A23" s="4" t="s">
        <v>144</v>
      </c>
      <c r="B23" s="5" t="s">
        <v>6</v>
      </c>
      <c r="C23" s="6" t="s">
        <v>34</v>
      </c>
      <c r="D23" s="7" t="s">
        <v>145</v>
      </c>
      <c r="E23" s="34">
        <v>235.76</v>
      </c>
      <c r="F23" s="34">
        <v>610.97</v>
      </c>
      <c r="G23" s="34">
        <v>516.66999999999996</v>
      </c>
      <c r="H23" s="34">
        <v>864.94</v>
      </c>
      <c r="I23" s="34">
        <v>196.69</v>
      </c>
      <c r="J23" s="34">
        <v>310.69</v>
      </c>
      <c r="K23" s="34">
        <v>150.13</v>
      </c>
      <c r="L23" s="34">
        <v>339.26</v>
      </c>
      <c r="M23" s="34">
        <v>771.27</v>
      </c>
      <c r="N23" s="34">
        <v>346.94</v>
      </c>
      <c r="O23" s="34">
        <v>261.44</v>
      </c>
      <c r="P23" s="34">
        <v>296.36</v>
      </c>
      <c r="Q23" s="34">
        <v>222.78</v>
      </c>
      <c r="R23" s="34">
        <v>399.29</v>
      </c>
      <c r="S23" s="34">
        <v>333.5</v>
      </c>
      <c r="T23" s="34">
        <v>160.26</v>
      </c>
      <c r="U23" s="34">
        <v>147.66</v>
      </c>
      <c r="V23" s="34">
        <v>351.28</v>
      </c>
      <c r="W23" s="34">
        <v>1034.77</v>
      </c>
      <c r="X23" s="34">
        <v>169.49</v>
      </c>
      <c r="Y23" s="34">
        <v>238.15</v>
      </c>
      <c r="Z23" s="34">
        <v>299.64</v>
      </c>
      <c r="AA23" s="34">
        <v>521.79</v>
      </c>
      <c r="AB23" s="34">
        <v>585.91</v>
      </c>
      <c r="AC23" s="34">
        <v>258.29000000000002</v>
      </c>
      <c r="AD23" s="34">
        <v>163.27000000000001</v>
      </c>
      <c r="AE23" s="34">
        <v>682.35</v>
      </c>
      <c r="AF23" s="34">
        <v>113.98</v>
      </c>
      <c r="AG23" s="34">
        <v>237.39</v>
      </c>
      <c r="AI23" s="34">
        <v>113.76</v>
      </c>
      <c r="AJ23" s="34">
        <v>152.80000000000001</v>
      </c>
      <c r="AK23" s="34">
        <v>196.72</v>
      </c>
      <c r="AL23" s="34">
        <v>228.75</v>
      </c>
      <c r="AM23" s="34">
        <v>201.59</v>
      </c>
      <c r="AN23" s="34">
        <v>338</v>
      </c>
      <c r="AO23" s="34">
        <v>758.55</v>
      </c>
      <c r="AP23" s="34">
        <v>286.55</v>
      </c>
      <c r="AQ23" s="34">
        <v>367.61</v>
      </c>
      <c r="AR23" s="34">
        <v>284.7</v>
      </c>
      <c r="AS23" s="28"/>
      <c r="AT23" s="34">
        <v>474.6</v>
      </c>
      <c r="AU23" s="34">
        <v>134.16999999999999</v>
      </c>
      <c r="AV23" s="34">
        <v>149.88</v>
      </c>
      <c r="AW23" s="34">
        <v>336.25</v>
      </c>
      <c r="AX23" s="34">
        <v>299.92</v>
      </c>
      <c r="AY23" s="34">
        <v>191.57</v>
      </c>
      <c r="AZ23" s="36">
        <v>392.4</v>
      </c>
      <c r="BA23" s="35"/>
    </row>
    <row r="24" spans="1:53" ht="46.8" x14ac:dyDescent="0.3">
      <c r="A24" s="4" t="s">
        <v>146</v>
      </c>
      <c r="B24" s="5" t="s">
        <v>6</v>
      </c>
      <c r="C24" s="5" t="s">
        <v>147</v>
      </c>
      <c r="D24" s="7" t="s">
        <v>148</v>
      </c>
      <c r="E24" s="28">
        <v>509</v>
      </c>
      <c r="F24" s="28">
        <v>425.90109890109892</v>
      </c>
      <c r="G24" s="28">
        <v>356.28846153846155</v>
      </c>
      <c r="H24" s="28">
        <v>437.96694214876032</v>
      </c>
      <c r="I24" s="28">
        <v>558</v>
      </c>
      <c r="J24" s="28">
        <v>423.47058823529414</v>
      </c>
      <c r="K24" s="28">
        <v>702.77777777777783</v>
      </c>
      <c r="L24" s="28">
        <v>777.25</v>
      </c>
      <c r="M24" s="28">
        <v>404.54609929078015</v>
      </c>
      <c r="N24" s="28">
        <v>321.28089887640448</v>
      </c>
      <c r="O24" s="28">
        <v>516.76470588235293</v>
      </c>
      <c r="P24" s="28">
        <v>812.27272727272725</v>
      </c>
      <c r="Q24" s="28">
        <v>803.66666666666663</v>
      </c>
      <c r="R24" s="28">
        <v>568.65</v>
      </c>
      <c r="S24" s="28">
        <v>456.50840336134456</v>
      </c>
      <c r="T24" s="28">
        <v>691.14285714285711</v>
      </c>
      <c r="U24" s="28">
        <v>562.54999999999995</v>
      </c>
      <c r="V24" s="28">
        <v>432.15565031982942</v>
      </c>
      <c r="W24" s="28">
        <v>693.86898395721926</v>
      </c>
      <c r="X24" s="28">
        <v>558.29411764705878</v>
      </c>
      <c r="Y24" s="28">
        <v>469.53571428571428</v>
      </c>
      <c r="Z24" s="28">
        <v>328.8174603174603</v>
      </c>
      <c r="AA24" s="28">
        <v>659.58333333333337</v>
      </c>
      <c r="AB24" s="28">
        <v>391.5529411764706</v>
      </c>
      <c r="AC24" s="28">
        <v>385.39473684210526</v>
      </c>
      <c r="AD24" s="28">
        <v>302.8125</v>
      </c>
      <c r="AE24" s="28">
        <v>332.38888888888891</v>
      </c>
      <c r="AF24" s="28">
        <v>329.09259259259261</v>
      </c>
      <c r="AG24" s="28">
        <v>463.89171974522293</v>
      </c>
      <c r="AH24" s="28"/>
      <c r="AI24" s="28">
        <v>289.07692307692309</v>
      </c>
      <c r="AJ24" s="28">
        <v>158.33333333333334</v>
      </c>
      <c r="AK24" s="28">
        <v>436.89473684210526</v>
      </c>
      <c r="AL24" s="28">
        <v>519.50694444444446</v>
      </c>
      <c r="AM24" s="28">
        <v>568.98387096774195</v>
      </c>
      <c r="AN24" s="28">
        <v>334.375</v>
      </c>
      <c r="AO24" s="28">
        <v>428.64835164835165</v>
      </c>
      <c r="AP24" s="28">
        <v>343.03125</v>
      </c>
      <c r="AQ24" s="28">
        <v>591.73333333333335</v>
      </c>
      <c r="AR24" s="28">
        <v>481.5</v>
      </c>
      <c r="AS24" s="28">
        <v>348.4</v>
      </c>
      <c r="AT24" s="28">
        <v>445.4736842105263</v>
      </c>
      <c r="AU24" s="28">
        <v>207</v>
      </c>
      <c r="AV24" s="28">
        <v>452.5</v>
      </c>
      <c r="AW24" s="28">
        <v>535.12307692307695</v>
      </c>
      <c r="AX24" s="28">
        <v>318.72727272727275</v>
      </c>
      <c r="AY24" s="28">
        <v>638.47058823529414</v>
      </c>
      <c r="AZ24" s="29">
        <v>472.45513164965075</v>
      </c>
      <c r="BA24" s="35"/>
    </row>
    <row r="25" spans="1:53" ht="15.6" x14ac:dyDescent="0.3">
      <c r="A25" s="46"/>
      <c r="B25" s="46"/>
      <c r="C25" s="46"/>
      <c r="D25" s="47"/>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48"/>
      <c r="BA25" s="35"/>
    </row>
    <row r="26" spans="1:53" ht="15.6" x14ac:dyDescent="0.3">
      <c r="A26" s="8"/>
      <c r="B26" s="8"/>
      <c r="C26" s="8"/>
      <c r="D26" s="8"/>
      <c r="J26" s="26"/>
      <c r="K26" s="28"/>
      <c r="L26" s="26"/>
      <c r="M26" s="32"/>
      <c r="AH26" s="28"/>
      <c r="AI26" s="28"/>
      <c r="AJ26"/>
      <c r="AK26" s="28"/>
      <c r="BA26" s="35"/>
    </row>
    <row r="27" spans="1:53" ht="33.6" customHeight="1" x14ac:dyDescent="0.3">
      <c r="A27" s="56" t="s">
        <v>149</v>
      </c>
      <c r="B27" s="56"/>
      <c r="C27" s="56"/>
      <c r="D27" s="56"/>
      <c r="E27" s="56"/>
      <c r="J27" s="26"/>
      <c r="K27" s="28"/>
      <c r="L27" s="26"/>
      <c r="M27" s="32"/>
      <c r="AH27" s="28"/>
      <c r="AI27" s="28"/>
      <c r="AJ27"/>
      <c r="AK27" s="28"/>
      <c r="BA27" s="35"/>
    </row>
    <row r="28" spans="1:53" ht="32.1" customHeight="1" x14ac:dyDescent="0.3">
      <c r="A28" s="56" t="s">
        <v>150</v>
      </c>
      <c r="B28" s="56"/>
      <c r="C28" s="56"/>
      <c r="D28" s="56"/>
      <c r="E28" s="56"/>
      <c r="G28" s="28"/>
      <c r="H28" s="34"/>
      <c r="I28" s="34"/>
      <c r="J28" s="26"/>
      <c r="K28" s="28"/>
      <c r="L28" s="26"/>
      <c r="M28" s="32"/>
      <c r="BA28" s="35"/>
    </row>
    <row r="29" spans="1:53" ht="15.6" x14ac:dyDescent="0.3">
      <c r="A29" s="12"/>
      <c r="B29" s="8"/>
      <c r="C29" s="8"/>
      <c r="D29" s="8"/>
      <c r="G29" s="28"/>
      <c r="H29" s="34"/>
      <c r="I29" s="34"/>
      <c r="J29" s="26"/>
      <c r="K29" s="28"/>
      <c r="L29" s="26"/>
      <c r="M29" s="32"/>
      <c r="AI29" s="34"/>
      <c r="AR29" s="34"/>
      <c r="BA29" s="35"/>
    </row>
    <row r="30" spans="1:53" ht="15.6" x14ac:dyDescent="0.3">
      <c r="A30" s="12"/>
      <c r="B30" s="8"/>
      <c r="C30" s="8"/>
      <c r="D30" s="8"/>
      <c r="G30" s="28"/>
      <c r="H30" s="34"/>
      <c r="I30" s="34"/>
      <c r="J30" s="26"/>
      <c r="K30" s="28"/>
      <c r="L30" s="26"/>
      <c r="M30" s="32"/>
      <c r="AI30" s="34"/>
      <c r="AR30" s="34"/>
      <c r="BA30" s="35"/>
    </row>
    <row r="31" spans="1:53" ht="15.6" x14ac:dyDescent="0.3">
      <c r="G31" s="28"/>
      <c r="H31" s="34"/>
      <c r="I31" s="34"/>
      <c r="J31" s="26"/>
      <c r="K31" s="28"/>
      <c r="L31" s="26"/>
      <c r="M31" s="32"/>
      <c r="AI31" s="34"/>
      <c r="AR31" s="34"/>
      <c r="BA31" s="35"/>
    </row>
    <row r="32" spans="1:53" ht="15.6" x14ac:dyDescent="0.3">
      <c r="G32" s="28"/>
      <c r="H32" s="34"/>
      <c r="I32" s="34"/>
      <c r="J32" s="26"/>
      <c r="K32" s="28"/>
      <c r="L32" s="26"/>
      <c r="M32" s="32"/>
      <c r="AI32" s="34"/>
      <c r="AR32" s="34"/>
      <c r="BA32" s="35"/>
    </row>
    <row r="33" spans="7:53" ht="15.6" x14ac:dyDescent="0.3">
      <c r="G33" s="28"/>
      <c r="H33" s="34"/>
      <c r="I33" s="34"/>
      <c r="J33" s="26"/>
      <c r="K33" s="28"/>
      <c r="L33" s="26"/>
      <c r="M33" s="32"/>
      <c r="AI33" s="34"/>
      <c r="AR33" s="34"/>
      <c r="BA33" s="35"/>
    </row>
    <row r="34" spans="7:53" ht="15.6" x14ac:dyDescent="0.3">
      <c r="G34" s="28"/>
      <c r="H34" s="34"/>
      <c r="I34" s="34"/>
      <c r="J34" s="26"/>
      <c r="K34" s="28"/>
      <c r="L34" s="26"/>
      <c r="M34" s="32"/>
      <c r="AI34" s="34"/>
      <c r="AR34" s="34"/>
      <c r="BA34" s="35"/>
    </row>
    <row r="35" spans="7:53" ht="15.6" x14ac:dyDescent="0.3">
      <c r="G35" s="28"/>
      <c r="H35" s="34"/>
      <c r="I35" s="34"/>
      <c r="J35" s="26"/>
      <c r="K35" s="28"/>
      <c r="L35" s="26"/>
      <c r="M35" s="32"/>
      <c r="AI35" s="34"/>
      <c r="AR35" s="36"/>
      <c r="BA35" s="35"/>
    </row>
    <row r="36" spans="7:53" ht="15.6" x14ac:dyDescent="0.3">
      <c r="G36" s="28"/>
      <c r="H36" s="34"/>
      <c r="I36" s="34"/>
      <c r="J36" s="26"/>
      <c r="K36" s="28"/>
      <c r="L36" s="26"/>
      <c r="M36" s="32"/>
      <c r="AI36" s="34"/>
      <c r="BA36" s="35"/>
    </row>
    <row r="37" spans="7:53" ht="15.6" x14ac:dyDescent="0.3">
      <c r="G37" s="28"/>
      <c r="H37" s="34"/>
      <c r="I37" s="34"/>
      <c r="J37" s="26"/>
      <c r="K37" s="28"/>
      <c r="L37" s="26"/>
      <c r="M37" s="32"/>
      <c r="AI37" s="34"/>
      <c r="BA37" s="35"/>
    </row>
    <row r="38" spans="7:53" ht="15.6" x14ac:dyDescent="0.3">
      <c r="G38" s="28"/>
      <c r="H38" s="34"/>
      <c r="I38" s="34"/>
      <c r="J38" s="26"/>
      <c r="K38" s="28"/>
      <c r="L38" s="26"/>
      <c r="M38" s="32"/>
      <c r="AI38" s="34"/>
      <c r="BA38" s="35"/>
    </row>
    <row r="39" spans="7:53" ht="15.6" x14ac:dyDescent="0.3">
      <c r="G39" s="28"/>
      <c r="H39" s="34"/>
      <c r="I39" s="34"/>
      <c r="J39" s="26"/>
      <c r="K39" s="28"/>
      <c r="L39" s="26"/>
      <c r="M39" s="32"/>
      <c r="BA39" s="35"/>
    </row>
    <row r="40" spans="7:53" ht="15.6" x14ac:dyDescent="0.3">
      <c r="G40" s="28"/>
      <c r="H40" s="34"/>
      <c r="I40" s="34"/>
      <c r="J40" s="26"/>
      <c r="K40" s="28"/>
      <c r="L40" s="26"/>
      <c r="M40" s="32"/>
      <c r="BA40" s="35"/>
    </row>
    <row r="41" spans="7:53" ht="15.6" x14ac:dyDescent="0.3">
      <c r="G41" s="28"/>
      <c r="H41" s="34"/>
      <c r="I41" s="34"/>
      <c r="J41" s="26"/>
      <c r="K41" s="28"/>
      <c r="L41" s="26"/>
      <c r="M41" s="32"/>
      <c r="BA41" s="35"/>
    </row>
    <row r="42" spans="7:53" ht="15.6" x14ac:dyDescent="0.3">
      <c r="G42" s="28"/>
      <c r="H42" s="34"/>
      <c r="I42" s="34"/>
      <c r="J42" s="26"/>
      <c r="K42" s="28"/>
      <c r="L42" s="26"/>
      <c r="M42" s="32"/>
      <c r="BA42" s="35"/>
    </row>
    <row r="43" spans="7:53" ht="15.6" x14ac:dyDescent="0.3">
      <c r="G43" s="28"/>
      <c r="H43" s="34"/>
      <c r="I43" s="34"/>
      <c r="J43" s="26"/>
      <c r="K43" s="28"/>
      <c r="L43" s="26"/>
      <c r="BA43" s="35"/>
    </row>
    <row r="44" spans="7:53" ht="15.6" x14ac:dyDescent="0.3">
      <c r="G44" s="28"/>
      <c r="H44" s="34"/>
      <c r="I44" s="34"/>
      <c r="J44" s="26"/>
      <c r="K44" s="28"/>
      <c r="L44" s="26"/>
      <c r="BA44" s="35"/>
    </row>
    <row r="45" spans="7:53" ht="15.6" x14ac:dyDescent="0.3">
      <c r="G45" s="28"/>
      <c r="H45" s="34"/>
      <c r="I45" s="34"/>
      <c r="J45" s="26"/>
      <c r="K45" s="28"/>
      <c r="L45" s="26"/>
      <c r="BA45" s="35"/>
    </row>
    <row r="46" spans="7:53" ht="15.6" x14ac:dyDescent="0.3">
      <c r="G46" s="28"/>
      <c r="H46" s="34"/>
      <c r="I46" s="34"/>
      <c r="J46" s="26"/>
      <c r="K46" s="28"/>
      <c r="L46" s="26"/>
      <c r="BA46" s="35"/>
    </row>
    <row r="47" spans="7:53" ht="15.6" x14ac:dyDescent="0.3">
      <c r="G47" s="28"/>
      <c r="H47" s="34"/>
      <c r="I47" s="34"/>
      <c r="J47" s="26"/>
      <c r="K47" s="28"/>
      <c r="L47" s="26"/>
      <c r="BA47" s="35"/>
    </row>
    <row r="48" spans="7:53" ht="15.6" x14ac:dyDescent="0.3">
      <c r="G48" s="28"/>
      <c r="H48" s="34"/>
      <c r="I48" s="34"/>
      <c r="J48" s="26"/>
      <c r="K48" s="28"/>
      <c r="L48" s="26"/>
      <c r="BA48" s="35"/>
    </row>
    <row r="49" spans="7:53" ht="15.6" x14ac:dyDescent="0.3">
      <c r="G49" s="28"/>
      <c r="H49" s="34"/>
      <c r="I49" s="34"/>
      <c r="BA49" s="35"/>
    </row>
    <row r="50" spans="7:53" ht="15.6" x14ac:dyDescent="0.3">
      <c r="G50" s="28"/>
      <c r="H50" s="34"/>
      <c r="I50" s="34"/>
      <c r="BA50" s="35"/>
    </row>
    <row r="51" spans="7:53" ht="15.6" x14ac:dyDescent="0.3">
      <c r="G51" s="28"/>
      <c r="H51" s="34"/>
      <c r="I51" s="34"/>
      <c r="BA51" s="35"/>
    </row>
    <row r="52" spans="7:53" ht="15.6" x14ac:dyDescent="0.3">
      <c r="G52" s="28"/>
      <c r="H52" s="34"/>
      <c r="I52" s="34"/>
      <c r="BA52" s="35"/>
    </row>
    <row r="53" spans="7:53" ht="15.6" x14ac:dyDescent="0.3">
      <c r="G53" s="28"/>
      <c r="H53" s="34"/>
      <c r="I53" s="34"/>
      <c r="AH53" s="28"/>
      <c r="BA53" s="35"/>
    </row>
    <row r="54" spans="7:53" ht="15.6" x14ac:dyDescent="0.3">
      <c r="G54" s="28"/>
      <c r="H54" s="34"/>
      <c r="I54" s="34"/>
      <c r="AH54" s="29"/>
      <c r="BA54" s="35"/>
    </row>
    <row r="55" spans="7:53" ht="15.6" x14ac:dyDescent="0.3">
      <c r="G55" s="28"/>
      <c r="H55" s="34"/>
      <c r="I55" s="34"/>
      <c r="BA55" s="35"/>
    </row>
    <row r="56" spans="7:53" ht="15.6" x14ac:dyDescent="0.3">
      <c r="I56" s="34"/>
      <c r="BA56" s="35"/>
    </row>
    <row r="57" spans="7:53" ht="15.6" x14ac:dyDescent="0.3">
      <c r="I57" s="34"/>
      <c r="BA57" s="35"/>
    </row>
    <row r="58" spans="7:53" ht="15.6" x14ac:dyDescent="0.3">
      <c r="I58" s="34"/>
      <c r="BA58" s="35"/>
    </row>
    <row r="59" spans="7:53" ht="15.6" x14ac:dyDescent="0.3">
      <c r="I59" s="34"/>
      <c r="BA59" s="35"/>
    </row>
    <row r="60" spans="7:53" ht="15.6" x14ac:dyDescent="0.3">
      <c r="I60" s="34"/>
      <c r="BA60" s="35"/>
    </row>
    <row r="61" spans="7:53" ht="15.6" x14ac:dyDescent="0.3">
      <c r="I61" s="34"/>
      <c r="BA61" s="35"/>
    </row>
    <row r="62" spans="7:53" ht="15.6" x14ac:dyDescent="0.3">
      <c r="I62" s="34"/>
      <c r="BA62" s="35"/>
    </row>
    <row r="63" spans="7:53" ht="15.6" x14ac:dyDescent="0.3">
      <c r="I63" s="34"/>
      <c r="BA63" s="35"/>
    </row>
    <row r="64" spans="7:53" ht="15.6" x14ac:dyDescent="0.3">
      <c r="I64" s="34"/>
      <c r="BA64" s="35"/>
    </row>
    <row r="65" spans="9:53" ht="15.6" x14ac:dyDescent="0.3">
      <c r="I65" s="34"/>
      <c r="BA65" s="35"/>
    </row>
    <row r="66" spans="9:53" ht="15.6" x14ac:dyDescent="0.3"/>
    <row r="67" spans="9:53" ht="15.6" x14ac:dyDescent="0.3"/>
    <row r="68" spans="9:53" ht="15.6" x14ac:dyDescent="0.3"/>
    <row r="69" spans="9:53" ht="15.6" x14ac:dyDescent="0.3"/>
    <row r="70" spans="9:53" ht="15.6" x14ac:dyDescent="0.3"/>
  </sheetData>
  <mergeCells count="2">
    <mergeCell ref="A27:E27"/>
    <mergeCell ref="A28:E28"/>
  </mergeCells>
  <hyperlinks>
    <hyperlink ref="A27" r:id="rId1" location="_ftnref1" display="_ftnref1" xr:uid="{D18EC149-BA04-4D0C-BD8D-571E2A508F27}"/>
    <hyperlink ref="A28" r:id="rId2" location="_ftnref2" display="_ftnref2" xr:uid="{7CD6CECE-B5A8-41C8-9A11-B3F1B9ED1CF7}"/>
    <hyperlink ref="A28:E28" r:id="rId3" location="'Costs by Operating District'!E4" display="[4] Note this will be an undercount because mains and services programs can also includes projects which only replace services.  However, it would be more challenging to include those in this calculation. " xr:uid="{24F33BD7-EFAC-4E5B-BCFB-CEC92DCB2AF5}"/>
  </hyperlinks>
  <printOptions horizontalCentered="1"/>
  <pageMargins left="0.25" right="0.25" top="0.75" bottom="0.75" header="0.3" footer="0.3"/>
  <pageSetup paperSize="3" scale="15" fitToHeight="0"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8931-7CED-40FD-A8D2-9A5F592B4DDF}">
  <sheetPr>
    <pageSetUpPr fitToPage="1"/>
  </sheetPr>
  <dimension ref="A1:O24"/>
  <sheetViews>
    <sheetView topLeftCell="A4" workbookViewId="0">
      <selection activeCell="D10" sqref="D10"/>
    </sheetView>
  </sheetViews>
  <sheetFormatPr defaultColWidth="8.6640625" defaultRowHeight="15.6" x14ac:dyDescent="0.3"/>
  <cols>
    <col min="1" max="1" width="11.109375" style="10" customWidth="1"/>
    <col min="2" max="2" width="23.6640625" style="10" customWidth="1"/>
    <col min="3" max="3" width="16.88671875" style="10" customWidth="1"/>
    <col min="4" max="4" width="51.44140625" style="10" customWidth="1"/>
    <col min="5" max="5" width="19.88671875" style="10" customWidth="1"/>
    <col min="6" max="7" width="19" style="10" customWidth="1"/>
    <col min="8" max="8" width="20.33203125" style="10" customWidth="1"/>
    <col min="9" max="9" width="15.33203125" style="10" bestFit="1" customWidth="1"/>
    <col min="10" max="10" width="33.44140625" style="10" customWidth="1"/>
    <col min="11" max="11" width="15.33203125" style="10" bestFit="1" customWidth="1"/>
    <col min="12" max="12" width="14.33203125" style="10" bestFit="1" customWidth="1"/>
    <col min="13" max="16384" width="8.6640625" style="10"/>
  </cols>
  <sheetData>
    <row r="1" spans="1:15" ht="109.2" x14ac:dyDescent="0.3">
      <c r="A1" s="2" t="s">
        <v>0</v>
      </c>
      <c r="B1" s="3" t="s">
        <v>1</v>
      </c>
      <c r="C1" s="3" t="s">
        <v>2</v>
      </c>
      <c r="D1" s="3" t="s">
        <v>151</v>
      </c>
      <c r="E1" s="3" t="s">
        <v>152</v>
      </c>
      <c r="F1" s="3" t="s">
        <v>153</v>
      </c>
      <c r="G1" s="3" t="s">
        <v>154</v>
      </c>
      <c r="H1" s="3" t="s">
        <v>155</v>
      </c>
    </row>
    <row r="2" spans="1:15" ht="48.6" x14ac:dyDescent="0.3">
      <c r="A2" s="4" t="s">
        <v>156</v>
      </c>
      <c r="B2" s="5" t="s">
        <v>6</v>
      </c>
      <c r="C2" s="6" t="s">
        <v>7</v>
      </c>
      <c r="D2" s="7" t="s">
        <v>157</v>
      </c>
      <c r="E2" s="35">
        <f>E9/E6</f>
        <v>42310.926488798192</v>
      </c>
      <c r="F2" s="35">
        <f t="shared" ref="F2:H2" si="0">F9/F6</f>
        <v>21262.35996505223</v>
      </c>
      <c r="G2" s="35">
        <f t="shared" ref="G2" si="1">G9/G6</f>
        <v>21721.934896755105</v>
      </c>
      <c r="H2" s="37">
        <f t="shared" si="0"/>
        <v>22608.704375302692</v>
      </c>
      <c r="I2" s="44"/>
    </row>
    <row r="3" spans="1:15" ht="46.8" x14ac:dyDescent="0.3">
      <c r="A3" s="4" t="s">
        <v>158</v>
      </c>
      <c r="B3" s="5" t="s">
        <v>6</v>
      </c>
      <c r="C3" s="5" t="s">
        <v>14</v>
      </c>
      <c r="D3" s="7" t="s">
        <v>159</v>
      </c>
      <c r="E3" s="35">
        <f>E9/E7</f>
        <v>3278829.6884469558</v>
      </c>
      <c r="F3" s="35">
        <f t="shared" ref="F3:H3" si="2">F9/F7</f>
        <v>2110283.6151410039</v>
      </c>
      <c r="G3" s="35">
        <f t="shared" ref="G3" si="3">G9/G7</f>
        <v>3359938.9324066127</v>
      </c>
      <c r="H3" s="37">
        <f t="shared" si="2"/>
        <v>2505996.5119132805</v>
      </c>
      <c r="J3" s="33"/>
    </row>
    <row r="4" spans="1:15" ht="46.8" x14ac:dyDescent="0.3">
      <c r="A4" s="4" t="s">
        <v>160</v>
      </c>
      <c r="B4" s="5" t="s">
        <v>6</v>
      </c>
      <c r="C4" s="42" t="s">
        <v>17</v>
      </c>
      <c r="D4" s="7" t="s">
        <v>161</v>
      </c>
      <c r="E4" s="38">
        <f>E6/E5</f>
        <v>3.4872159090909092</v>
      </c>
      <c r="F4" s="38">
        <f t="shared" ref="F4:H4" si="4">F6/F5</f>
        <v>28.739082969432314</v>
      </c>
      <c r="G4" s="38">
        <f t="shared" ref="G4" si="5">G6/G5</f>
        <v>10.854058078927773</v>
      </c>
      <c r="H4" s="37">
        <f t="shared" si="4"/>
        <v>14.632804589942626</v>
      </c>
      <c r="J4" s="35"/>
      <c r="K4" s="35"/>
      <c r="O4" s="34"/>
    </row>
    <row r="5" spans="1:15" ht="46.8" x14ac:dyDescent="0.3">
      <c r="A5" s="4" t="s">
        <v>162</v>
      </c>
      <c r="B5" s="5" t="s">
        <v>6</v>
      </c>
      <c r="C5" s="5" t="s">
        <v>20</v>
      </c>
      <c r="D5" s="7" t="s">
        <v>163</v>
      </c>
      <c r="E5" s="34">
        <v>176</v>
      </c>
      <c r="F5" s="34">
        <v>229</v>
      </c>
      <c r="G5" s="34">
        <v>335.75</v>
      </c>
      <c r="H5" s="36">
        <f t="shared" ref="H5:H7" si="6">SUM(E5:G5)</f>
        <v>740.75</v>
      </c>
      <c r="J5" s="35"/>
      <c r="K5" s="35"/>
      <c r="O5" s="34"/>
    </row>
    <row r="6" spans="1:15" ht="62.4" x14ac:dyDescent="0.3">
      <c r="A6" s="4" t="s">
        <v>164</v>
      </c>
      <c r="B6" s="5" t="s">
        <v>6</v>
      </c>
      <c r="C6" s="5" t="s">
        <v>119</v>
      </c>
      <c r="D6" s="7" t="s">
        <v>120</v>
      </c>
      <c r="E6" s="34">
        <v>613.75</v>
      </c>
      <c r="F6" s="34">
        <v>6581.25</v>
      </c>
      <c r="G6" s="34">
        <v>3644.25</v>
      </c>
      <c r="H6" s="36">
        <f t="shared" si="6"/>
        <v>10839.25</v>
      </c>
      <c r="J6" s="35"/>
      <c r="K6" s="35"/>
      <c r="O6" s="34"/>
    </row>
    <row r="7" spans="1:15" ht="46.8" x14ac:dyDescent="0.3">
      <c r="A7" s="4" t="s">
        <v>165</v>
      </c>
      <c r="B7" s="5" t="s">
        <v>6</v>
      </c>
      <c r="C7" s="5" t="s">
        <v>122</v>
      </c>
      <c r="D7" s="7" t="s">
        <v>123</v>
      </c>
      <c r="E7" s="34">
        <v>7.92</v>
      </c>
      <c r="F7" s="34">
        <v>66.31</v>
      </c>
      <c r="G7" s="34">
        <v>23.56</v>
      </c>
      <c r="H7" s="36">
        <f t="shared" si="6"/>
        <v>97.79</v>
      </c>
      <c r="J7" s="35"/>
      <c r="K7" s="35"/>
      <c r="O7" s="34"/>
    </row>
    <row r="8" spans="1:15" ht="46.8" x14ac:dyDescent="0.3">
      <c r="A8" s="4" t="s">
        <v>166</v>
      </c>
      <c r="B8" s="5" t="s">
        <v>6</v>
      </c>
      <c r="C8" s="5" t="s">
        <v>125</v>
      </c>
      <c r="D8" s="7" t="s">
        <v>126</v>
      </c>
      <c r="E8" s="34">
        <v>5.52</v>
      </c>
      <c r="F8" s="34">
        <v>67.02</v>
      </c>
      <c r="G8" s="34">
        <v>40.950000000000003</v>
      </c>
      <c r="H8" s="36">
        <f>SUM(E8:G8)</f>
        <v>113.49</v>
      </c>
      <c r="J8" s="34"/>
      <c r="K8" s="34"/>
      <c r="L8" s="34"/>
      <c r="O8" s="34"/>
    </row>
    <row r="9" spans="1:15" ht="46.8" x14ac:dyDescent="0.3">
      <c r="A9" s="4" t="s">
        <v>167</v>
      </c>
      <c r="B9" s="5" t="s">
        <v>6</v>
      </c>
      <c r="C9" s="5" t="s">
        <v>128</v>
      </c>
      <c r="D9" s="7" t="s">
        <v>168</v>
      </c>
      <c r="E9" s="35">
        <f>SUM(E11:E14)</f>
        <v>25968331.132499889</v>
      </c>
      <c r="F9" s="35">
        <f t="shared" ref="F9:H9" si="7">SUM(F11:F14)</f>
        <v>139932906.51999998</v>
      </c>
      <c r="G9" s="35">
        <f t="shared" si="7"/>
        <v>79160161.247499794</v>
      </c>
      <c r="H9" s="37">
        <f t="shared" si="7"/>
        <v>245061398.89999971</v>
      </c>
      <c r="J9" s="34"/>
      <c r="K9" s="35"/>
      <c r="L9" s="34"/>
      <c r="O9" s="34"/>
    </row>
    <row r="10" spans="1:15" ht="46.8" x14ac:dyDescent="0.3">
      <c r="A10" s="4"/>
      <c r="B10" s="5" t="s">
        <v>6</v>
      </c>
      <c r="C10" s="5" t="s">
        <v>131</v>
      </c>
      <c r="D10" s="15"/>
      <c r="E10" s="15"/>
      <c r="H10" s="34"/>
      <c r="J10" s="34"/>
      <c r="L10" s="34"/>
    </row>
    <row r="11" spans="1:15" ht="93.6" x14ac:dyDescent="0.3">
      <c r="A11" s="4" t="s">
        <v>169</v>
      </c>
      <c r="B11" s="5" t="s">
        <v>6</v>
      </c>
      <c r="C11" s="5" t="s">
        <v>133</v>
      </c>
      <c r="D11" s="5" t="s">
        <v>134</v>
      </c>
      <c r="E11" s="41">
        <v>5524178.0374999996</v>
      </c>
      <c r="F11" s="41">
        <v>21279135.747499999</v>
      </c>
      <c r="G11" s="41">
        <v>12433054.49</v>
      </c>
      <c r="H11" s="37">
        <f t="shared" ref="H11:H14" si="8">SUM(E11:G11)</f>
        <v>39236368.274999999</v>
      </c>
      <c r="I11" s="35"/>
      <c r="J11" s="34"/>
      <c r="K11" s="34"/>
      <c r="L11" s="34"/>
      <c r="M11" s="34"/>
      <c r="N11" s="34"/>
    </row>
    <row r="12" spans="1:15" ht="46.8" x14ac:dyDescent="0.3">
      <c r="A12" s="4" t="s">
        <v>170</v>
      </c>
      <c r="B12" s="5" t="s">
        <v>6</v>
      </c>
      <c r="C12" s="5" t="s">
        <v>136</v>
      </c>
      <c r="D12" s="5" t="s">
        <v>137</v>
      </c>
      <c r="E12" s="41">
        <v>5858812.4449999901</v>
      </c>
      <c r="F12" s="41">
        <v>55821836.789999999</v>
      </c>
      <c r="G12" s="41">
        <v>23673127.067499898</v>
      </c>
      <c r="H12" s="37">
        <f t="shared" si="8"/>
        <v>85353776.30249989</v>
      </c>
      <c r="I12" s="35"/>
      <c r="J12" s="34"/>
      <c r="K12" s="35"/>
      <c r="L12" s="34"/>
      <c r="M12" s="34"/>
      <c r="N12" s="34"/>
    </row>
    <row r="13" spans="1:15" ht="46.8" x14ac:dyDescent="0.3">
      <c r="A13" s="4" t="s">
        <v>171</v>
      </c>
      <c r="B13" s="5" t="s">
        <v>6</v>
      </c>
      <c r="C13" s="5" t="s">
        <v>139</v>
      </c>
      <c r="D13" s="5" t="s">
        <v>140</v>
      </c>
      <c r="E13" s="41">
        <v>513994.33749999898</v>
      </c>
      <c r="F13" s="41">
        <v>1391581.625</v>
      </c>
      <c r="G13" s="41">
        <v>1033880.44</v>
      </c>
      <c r="H13" s="37">
        <f t="shared" si="8"/>
        <v>2939456.4024999989</v>
      </c>
      <c r="I13" s="35"/>
      <c r="J13" s="34"/>
      <c r="K13" s="35"/>
      <c r="L13" s="34"/>
      <c r="M13" s="34"/>
      <c r="N13" s="34"/>
    </row>
    <row r="14" spans="1:15" ht="62.4" x14ac:dyDescent="0.3">
      <c r="A14" s="4" t="s">
        <v>172</v>
      </c>
      <c r="B14" s="5" t="s">
        <v>6</v>
      </c>
      <c r="C14" s="7" t="s">
        <v>142</v>
      </c>
      <c r="D14" s="7" t="s">
        <v>143</v>
      </c>
      <c r="E14" s="41">
        <v>14071346.312499899</v>
      </c>
      <c r="F14" s="41">
        <v>61440352.357500002</v>
      </c>
      <c r="G14" s="41">
        <v>42020099.249999903</v>
      </c>
      <c r="H14" s="37">
        <f t="shared" si="8"/>
        <v>117531797.91999981</v>
      </c>
      <c r="I14" s="35"/>
      <c r="J14" s="34"/>
      <c r="K14" s="35"/>
      <c r="L14" s="34"/>
      <c r="M14" s="34"/>
      <c r="N14" s="34"/>
    </row>
    <row r="15" spans="1:15" ht="109.2" x14ac:dyDescent="0.3">
      <c r="A15" s="4" t="s">
        <v>173</v>
      </c>
      <c r="B15" s="5" t="s">
        <v>6</v>
      </c>
      <c r="C15" s="17" t="s">
        <v>174</v>
      </c>
      <c r="D15" s="18" t="s">
        <v>175</v>
      </c>
      <c r="E15" s="7" t="s">
        <v>30</v>
      </c>
      <c r="F15" s="7" t="s">
        <v>30</v>
      </c>
      <c r="G15" s="7" t="s">
        <v>30</v>
      </c>
      <c r="H15" s="7" t="s">
        <v>30</v>
      </c>
      <c r="I15" s="34"/>
      <c r="J15" s="34"/>
      <c r="K15" s="35"/>
    </row>
    <row r="16" spans="1:15" ht="62.4" x14ac:dyDescent="0.3">
      <c r="A16" s="4" t="s">
        <v>176</v>
      </c>
      <c r="B16" s="5" t="s">
        <v>6</v>
      </c>
      <c r="C16" s="5" t="s">
        <v>34</v>
      </c>
      <c r="D16" s="7" t="s">
        <v>145</v>
      </c>
      <c r="E16" s="34">
        <v>148.59</v>
      </c>
      <c r="F16" s="34">
        <v>414.45</v>
      </c>
      <c r="G16" s="34">
        <v>618.98</v>
      </c>
      <c r="H16" s="39">
        <f>AVERAGE(E16:G16)</f>
        <v>394.00666666666666</v>
      </c>
      <c r="I16" s="34"/>
      <c r="J16" s="34"/>
    </row>
    <row r="17" spans="1:11" ht="62.4" x14ac:dyDescent="0.3">
      <c r="A17" s="4" t="s">
        <v>177</v>
      </c>
      <c r="B17" s="5" t="s">
        <v>6</v>
      </c>
      <c r="C17" s="5" t="s">
        <v>147</v>
      </c>
      <c r="D17" s="7" t="s">
        <v>148</v>
      </c>
      <c r="E17" s="34">
        <v>230.1</v>
      </c>
      <c r="F17" s="34">
        <v>552.74</v>
      </c>
      <c r="G17" s="34">
        <v>795.75</v>
      </c>
      <c r="H17" s="39">
        <f>AVERAGE(E17:G17)</f>
        <v>526.19666666666672</v>
      </c>
      <c r="I17" s="34"/>
      <c r="J17" s="34"/>
      <c r="K17" s="34"/>
    </row>
    <row r="18" spans="1:11" x14ac:dyDescent="0.3">
      <c r="A18" s="8"/>
      <c r="B18" s="8"/>
      <c r="C18" s="8"/>
      <c r="D18" s="8"/>
      <c r="E18" s="8"/>
      <c r="F18" s="8"/>
      <c r="G18" s="8"/>
      <c r="I18" s="34"/>
      <c r="J18" s="34"/>
      <c r="K18" s="34"/>
    </row>
    <row r="19" spans="1:11" x14ac:dyDescent="0.3">
      <c r="A19" s="8"/>
      <c r="B19" s="8"/>
      <c r="C19" s="8"/>
      <c r="D19" s="8"/>
      <c r="I19" s="34"/>
      <c r="J19" s="34"/>
      <c r="K19" s="34"/>
    </row>
    <row r="20" spans="1:11" ht="38.1" customHeight="1" x14ac:dyDescent="0.3">
      <c r="A20" s="56" t="s">
        <v>149</v>
      </c>
      <c r="B20" s="56"/>
      <c r="C20" s="56"/>
      <c r="D20" s="56"/>
      <c r="E20" s="56"/>
      <c r="I20" s="34"/>
      <c r="J20" s="34"/>
      <c r="K20" s="34"/>
    </row>
    <row r="21" spans="1:11" ht="48.9" customHeight="1" x14ac:dyDescent="0.3">
      <c r="A21" s="56" t="s">
        <v>150</v>
      </c>
      <c r="B21" s="56"/>
      <c r="C21" s="56"/>
      <c r="D21" s="56"/>
      <c r="E21" s="56"/>
      <c r="I21" s="34"/>
      <c r="J21" s="34"/>
      <c r="K21" s="34"/>
    </row>
    <row r="22" spans="1:11" x14ac:dyDescent="0.3">
      <c r="A22" s="9"/>
      <c r="B22" s="8"/>
      <c r="C22" s="8"/>
      <c r="D22" s="8"/>
    </row>
    <row r="23" spans="1:11" x14ac:dyDescent="0.3">
      <c r="A23" s="12"/>
      <c r="B23" s="8"/>
      <c r="C23" s="8"/>
      <c r="D23" s="8"/>
    </row>
    <row r="24" spans="1:11" x14ac:dyDescent="0.3">
      <c r="A24" s="12"/>
      <c r="B24" s="8"/>
      <c r="C24" s="8"/>
      <c r="D24" s="8"/>
    </row>
  </sheetData>
  <mergeCells count="2">
    <mergeCell ref="A20:E20"/>
    <mergeCell ref="A21:E21"/>
  </mergeCells>
  <hyperlinks>
    <hyperlink ref="A20" r:id="rId1" location="_ftnref1" display="_ftnref1" xr:uid="{D88FF0C6-85C4-4093-8ABC-F43152959C14}"/>
    <hyperlink ref="A21" r:id="rId2" location="_ftnref2" display="_ftnref2" xr:uid="{95FF944B-8B75-4985-B10C-C0E092ECF4A9}"/>
  </hyperlinks>
  <printOptions horizontalCentered="1"/>
  <pageMargins left="0.25" right="0.25" top="0.25" bottom="0.25" header="0.3" footer="0.3"/>
  <pageSetup paperSize="5" scale="90" fitToHeight="2"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34B4-1EA3-43AF-8CE8-75225DFD3E5A}">
  <sheetPr>
    <pageSetUpPr fitToPage="1"/>
  </sheetPr>
  <dimension ref="B1:B8"/>
  <sheetViews>
    <sheetView workbookViewId="0">
      <selection activeCell="I8" sqref="I8"/>
    </sheetView>
  </sheetViews>
  <sheetFormatPr defaultRowHeight="14.4" x14ac:dyDescent="0.3"/>
  <cols>
    <col min="2" max="2" width="104.5546875" customWidth="1"/>
  </cols>
  <sheetData>
    <row r="1" spans="2:2" ht="16.8" thickBot="1" x14ac:dyDescent="0.35">
      <c r="B1" s="6" t="s">
        <v>178</v>
      </c>
    </row>
    <row r="2" spans="2:2" ht="104.4" x14ac:dyDescent="0.3">
      <c r="B2" s="20" t="s">
        <v>179</v>
      </c>
    </row>
    <row r="4" spans="2:2" ht="16.8" thickBot="1" x14ac:dyDescent="0.35">
      <c r="B4" s="6" t="s">
        <v>180</v>
      </c>
    </row>
    <row r="5" spans="2:2" ht="226.2" x14ac:dyDescent="0.3">
      <c r="B5" s="19" t="s">
        <v>181</v>
      </c>
    </row>
    <row r="7" spans="2:2" ht="16.8" thickBot="1" x14ac:dyDescent="0.35">
      <c r="B7" s="6" t="s">
        <v>182</v>
      </c>
    </row>
    <row r="8" spans="2:2" ht="156.6" x14ac:dyDescent="0.3">
      <c r="B8" s="19" t="s">
        <v>183</v>
      </c>
    </row>
  </sheetData>
  <printOptions horizontalCentered="1"/>
  <pageMargins left="0.7" right="0.7" top="0.75" bottom="0.75" header="0.3" footer="0.3"/>
  <pageSetup scale="83"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D75D4-DE25-4D76-AECA-0ACFF17E23A1}">
  <dimension ref="B1:B40"/>
  <sheetViews>
    <sheetView topLeftCell="B1" workbookViewId="0">
      <selection activeCell="B6" sqref="B6"/>
    </sheetView>
  </sheetViews>
  <sheetFormatPr defaultColWidth="8.6640625" defaultRowHeight="15.6" x14ac:dyDescent="0.3"/>
  <cols>
    <col min="1" max="1" width="8.6640625" style="1"/>
    <col min="2" max="2" width="148.33203125" style="10" customWidth="1"/>
    <col min="3" max="16384" width="8.6640625" style="1"/>
  </cols>
  <sheetData>
    <row r="1" spans="2:2" ht="17.399999999999999" x14ac:dyDescent="0.35">
      <c r="B1" s="50" t="s">
        <v>184</v>
      </c>
    </row>
    <row r="2" spans="2:2" ht="17.399999999999999" x14ac:dyDescent="0.35">
      <c r="B2" s="49" t="s">
        <v>185</v>
      </c>
    </row>
    <row r="3" spans="2:2" ht="17.399999999999999" x14ac:dyDescent="0.35">
      <c r="B3" s="49" t="s">
        <v>186</v>
      </c>
    </row>
    <row r="4" spans="2:2" ht="17.399999999999999" x14ac:dyDescent="0.35">
      <c r="B4" s="49" t="s">
        <v>187</v>
      </c>
    </row>
    <row r="5" spans="2:2" ht="34.799999999999997" x14ac:dyDescent="0.35">
      <c r="B5" s="49" t="s">
        <v>188</v>
      </c>
    </row>
    <row r="6" spans="2:2" ht="52.2" x14ac:dyDescent="0.35">
      <c r="B6" s="49" t="s">
        <v>189</v>
      </c>
    </row>
    <row r="7" spans="2:2" ht="34.799999999999997" x14ac:dyDescent="0.35">
      <c r="B7" s="49" t="s">
        <v>190</v>
      </c>
    </row>
    <row r="8" spans="2:2" ht="17.399999999999999" x14ac:dyDescent="0.35">
      <c r="B8" s="49" t="s">
        <v>191</v>
      </c>
    </row>
    <row r="9" spans="2:2" ht="17.399999999999999" x14ac:dyDescent="0.35">
      <c r="B9" s="49" t="s">
        <v>192</v>
      </c>
    </row>
    <row r="10" spans="2:2" ht="17.399999999999999" x14ac:dyDescent="0.35">
      <c r="B10" s="49" t="s">
        <v>193</v>
      </c>
    </row>
    <row r="11" spans="2:2" ht="17.399999999999999" x14ac:dyDescent="0.35">
      <c r="B11" s="49" t="s">
        <v>194</v>
      </c>
    </row>
    <row r="12" spans="2:2" ht="17.399999999999999" x14ac:dyDescent="0.35">
      <c r="B12" s="49" t="s">
        <v>195</v>
      </c>
    </row>
    <row r="13" spans="2:2" ht="34.5" customHeight="1" x14ac:dyDescent="0.35">
      <c r="B13" s="49" t="s">
        <v>196</v>
      </c>
    </row>
    <row r="14" spans="2:2" ht="17.399999999999999" x14ac:dyDescent="0.35">
      <c r="B14" s="49" t="s">
        <v>197</v>
      </c>
    </row>
    <row r="15" spans="2:2" ht="17.399999999999999" x14ac:dyDescent="0.35">
      <c r="B15" s="49" t="s">
        <v>198</v>
      </c>
    </row>
    <row r="16" spans="2:2" ht="17.399999999999999" x14ac:dyDescent="0.35">
      <c r="B16" s="49" t="s">
        <v>199</v>
      </c>
    </row>
    <row r="17" spans="2:2" ht="17.399999999999999" x14ac:dyDescent="0.35">
      <c r="B17" s="49" t="s">
        <v>200</v>
      </c>
    </row>
    <row r="18" spans="2:2" ht="17.399999999999999" x14ac:dyDescent="0.35">
      <c r="B18" s="49" t="s">
        <v>201</v>
      </c>
    </row>
    <row r="19" spans="2:2" ht="54" customHeight="1" x14ac:dyDescent="0.35">
      <c r="B19" s="49" t="s">
        <v>202</v>
      </c>
    </row>
    <row r="20" spans="2:2" ht="54" customHeight="1" x14ac:dyDescent="0.35">
      <c r="B20" s="49" t="s">
        <v>203</v>
      </c>
    </row>
    <row r="21" spans="2:2" ht="54" customHeight="1" x14ac:dyDescent="0.35">
      <c r="B21" s="49" t="s">
        <v>204</v>
      </c>
    </row>
    <row r="22" spans="2:2" ht="17.399999999999999" x14ac:dyDescent="0.35">
      <c r="B22" s="49" t="s">
        <v>205</v>
      </c>
    </row>
    <row r="23" spans="2:2" ht="17.399999999999999" x14ac:dyDescent="0.35">
      <c r="B23" s="49" t="s">
        <v>206</v>
      </c>
    </row>
    <row r="24" spans="2:2" ht="17.399999999999999" x14ac:dyDescent="0.35">
      <c r="B24" s="49" t="s">
        <v>207</v>
      </c>
    </row>
    <row r="25" spans="2:2" ht="38.25" customHeight="1" x14ac:dyDescent="0.35">
      <c r="B25" s="49" t="s">
        <v>208</v>
      </c>
    </row>
    <row r="26" spans="2:2" ht="27" customHeight="1" x14ac:dyDescent="0.35">
      <c r="B26" s="49" t="s">
        <v>209</v>
      </c>
    </row>
    <row r="27" spans="2:2" ht="17.399999999999999" x14ac:dyDescent="0.35">
      <c r="B27" s="49" t="s">
        <v>210</v>
      </c>
    </row>
    <row r="28" spans="2:2" x14ac:dyDescent="0.3">
      <c r="B28" s="8"/>
    </row>
    <row r="29" spans="2:2" x14ac:dyDescent="0.3">
      <c r="B29" s="8"/>
    </row>
    <row r="30" spans="2:2" ht="45" customHeight="1" x14ac:dyDescent="0.3">
      <c r="B30" s="51" t="s">
        <v>211</v>
      </c>
    </row>
    <row r="31" spans="2:2" ht="28.8" x14ac:dyDescent="0.3">
      <c r="B31" s="51" t="s">
        <v>212</v>
      </c>
    </row>
    <row r="32" spans="2:2" ht="106.5" customHeight="1" x14ac:dyDescent="0.3">
      <c r="B32" s="51" t="s">
        <v>213</v>
      </c>
    </row>
    <row r="33" spans="2:2" ht="51.75" customHeight="1" x14ac:dyDescent="0.3">
      <c r="B33" s="51" t="s">
        <v>214</v>
      </c>
    </row>
    <row r="34" spans="2:2" ht="93" customHeight="1" x14ac:dyDescent="0.3">
      <c r="B34" s="51" t="s">
        <v>215</v>
      </c>
    </row>
    <row r="35" spans="2:2" x14ac:dyDescent="0.3">
      <c r="B35" s="51" t="s">
        <v>216</v>
      </c>
    </row>
    <row r="36" spans="2:2" ht="28.8" x14ac:dyDescent="0.3">
      <c r="B36" s="51" t="s">
        <v>217</v>
      </c>
    </row>
    <row r="37" spans="2:2" ht="57.6" x14ac:dyDescent="0.3">
      <c r="B37" s="51" t="s">
        <v>218</v>
      </c>
    </row>
    <row r="38" spans="2:2" ht="43.2" x14ac:dyDescent="0.3">
      <c r="B38" s="51" t="s">
        <v>219</v>
      </c>
    </row>
    <row r="39" spans="2:2" ht="78" customHeight="1" x14ac:dyDescent="0.3">
      <c r="B39" s="51" t="s">
        <v>220</v>
      </c>
    </row>
    <row r="40" spans="2:2" ht="86.4" x14ac:dyDescent="0.3">
      <c r="B40" s="51" t="s">
        <v>221</v>
      </c>
    </row>
  </sheetData>
  <hyperlinks>
    <hyperlink ref="B35" r:id="rId1" location="_ftnref6" display="_ftnref6" xr:uid="{98DCD980-6144-40A8-B9DB-1D37E0F8BCA2}"/>
    <hyperlink ref="B7" location="_ftn2" display="_ftn2" xr:uid="{7F8EB5AE-6B0C-402D-8528-BAC145E5D371}"/>
    <hyperlink ref="B6" location="_ftn1" display="_ftn1" xr:uid="{985EE931-B1C6-40F0-A279-DD123ACC76C3}"/>
    <hyperlink ref="B25" location="_ftn11" display="_ftn11" xr:uid="{CDCF1AC9-3349-4089-8105-5E50CD967B22}"/>
    <hyperlink ref="B23" location="_ftn10" display="_ftn10" xr:uid="{FAF43826-8F32-4876-A993-86D72BA434E1}"/>
    <hyperlink ref="B22" location="_ftn9" display="_ftn9" xr:uid="{EEA0AEC4-7990-4E8A-A37A-9F532BB6B1AC}"/>
    <hyperlink ref="B21" location="_ftn8" display="_ftn8" xr:uid="{0D28A634-8C6C-4D67-9EB8-441B66562165}"/>
    <hyperlink ref="B18" r:id="rId2" location="_ftn7" display="_ftn7" xr:uid="{3655E9CF-CCC0-43C1-9AF7-C89A8CA343DD}"/>
    <hyperlink ref="B17" r:id="rId3" location="_ftn6" display="_ftn6" xr:uid="{4AE5FFD3-DB54-4DA6-8E03-E32BFDBAC370}"/>
    <hyperlink ref="B16" r:id="rId4" location="_ftn5" display="_ftn5" xr:uid="{928FEE7F-55DE-4CFA-92E4-B4795195B128}"/>
    <hyperlink ref="B15" r:id="rId5" location="_ftn4" display="_ftn4" xr:uid="{68C32DF7-D8FF-463E-9E46-37207EF13A8D}"/>
    <hyperlink ref="B14" location="_ftn3" display="_ftn3" xr:uid="{C18703AB-60E4-41EF-BB9C-45E01B7864B5}"/>
    <hyperlink ref="B33" r:id="rId6" location="_ftnref4" display="_ftnref4" xr:uid="{B9BBEF0E-7FDE-4BE1-B2D7-CCDFF8D87A98}"/>
    <hyperlink ref="B36" r:id="rId7" location="_ftnref7" display="_ftnref7" xr:uid="{6BDA4843-4775-4E1D-B106-CB59E78A2C66}"/>
    <hyperlink ref="B34" r:id="rId8" location="_ftnref5" display="_ftnref5" xr:uid="{1DD576FA-542B-4656-B034-A1BEB3CF543D}"/>
  </hyperlinks>
  <printOptions horizontalCentered="1"/>
  <pageMargins left="0.25" right="0.25" top="0.75" bottom="0.75" header="0.3" footer="0.3"/>
  <pageSetup fitToWidth="0" fitToHeight="0" orientation="landscape" r:id="rId9"/>
  <drawing r:id="rId10"/>
  <legacy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3687-FAD5-41EF-91FD-0407553BB022}">
  <dimension ref="A1:C7"/>
  <sheetViews>
    <sheetView workbookViewId="0">
      <selection activeCell="F6" sqref="F6"/>
    </sheetView>
  </sheetViews>
  <sheetFormatPr defaultColWidth="8.6640625" defaultRowHeight="15.6" x14ac:dyDescent="0.3"/>
  <cols>
    <col min="1" max="1" width="20.33203125" style="10" customWidth="1"/>
    <col min="2" max="2" width="26.109375" style="10" customWidth="1"/>
    <col min="3" max="3" width="43.6640625" style="10" customWidth="1"/>
    <col min="4" max="16384" width="8.6640625" style="10"/>
  </cols>
  <sheetData>
    <row r="1" spans="1:3" ht="16.2" thickBot="1" x14ac:dyDescent="0.35">
      <c r="A1" s="52" t="s">
        <v>131</v>
      </c>
      <c r="B1" s="16" t="s">
        <v>222</v>
      </c>
      <c r="C1" s="16" t="s">
        <v>151</v>
      </c>
    </row>
    <row r="2" spans="1:3" ht="16.2" thickBot="1" x14ac:dyDescent="0.35">
      <c r="A2" s="53" t="s">
        <v>142</v>
      </c>
      <c r="B2" s="5" t="s">
        <v>223</v>
      </c>
      <c r="C2" s="5" t="s">
        <v>224</v>
      </c>
    </row>
    <row r="3" spans="1:3" ht="16.2" thickBot="1" x14ac:dyDescent="0.35">
      <c r="A3" s="53" t="s">
        <v>142</v>
      </c>
      <c r="B3" s="5" t="s">
        <v>225</v>
      </c>
      <c r="C3" s="5" t="s">
        <v>226</v>
      </c>
    </row>
    <row r="4" spans="1:3" ht="47.4" thickBot="1" x14ac:dyDescent="0.35">
      <c r="A4" s="53" t="s">
        <v>142</v>
      </c>
      <c r="B4" s="5" t="s">
        <v>227</v>
      </c>
      <c r="C4" s="7" t="s">
        <v>228</v>
      </c>
    </row>
    <row r="5" spans="1:3" ht="16.2" thickBot="1" x14ac:dyDescent="0.35">
      <c r="A5" s="53" t="s">
        <v>142</v>
      </c>
      <c r="B5" s="5" t="s">
        <v>229</v>
      </c>
      <c r="C5" s="5" t="s">
        <v>230</v>
      </c>
    </row>
    <row r="6" spans="1:3" ht="181.5" customHeight="1" x14ac:dyDescent="0.3">
      <c r="A6" s="53" t="s">
        <v>142</v>
      </c>
      <c r="B6" s="5" t="s">
        <v>231</v>
      </c>
      <c r="C6" s="5" t="s">
        <v>232</v>
      </c>
    </row>
    <row r="7" spans="1:3" ht="47.4" thickBot="1" x14ac:dyDescent="0.35">
      <c r="A7" s="53" t="s">
        <v>142</v>
      </c>
      <c r="B7" s="5" t="s">
        <v>233</v>
      </c>
      <c r="C7" s="5" t="s">
        <v>234</v>
      </c>
    </row>
  </sheetData>
  <printOptions horizontalCentered="1"/>
  <pageMargins left="0.7" right="0.7" top="0.75" bottom="0.75" header="0.3" footer="0.3"/>
  <pageSetup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771ed4ebf9e80bf153ef91b7a6912eb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649bb95bd0d7a9c711361ab879dfc9d"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106d400-29c2-45d7-a0fd-a9c264a1d640" xsi:nil="true"/>
    <lcf76f155ced4ddcb4097134ff3c332f xmlns="dd7a9330-e4d1-4d3a-9f0a-edcc72e823e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94C50C-FB07-4692-A84B-CBED68BEC3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a9330-e4d1-4d3a-9f0a-edcc72e823ec"/>
    <ds:schemaRef ds:uri="f106d400-29c2-45d7-a0fd-a9c264a1d6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0661AA-0344-4528-B157-CD963C7F02E8}">
  <ds:schemaRefs>
    <ds:schemaRef ds:uri="http://schemas.microsoft.com/office/2006/metadata/properties"/>
    <ds:schemaRef ds:uri="http://schemas.microsoft.com/office/infopath/2007/PartnerControls"/>
    <ds:schemaRef ds:uri="f106d400-29c2-45d7-a0fd-a9c264a1d640"/>
    <ds:schemaRef ds:uri="dd7a9330-e4d1-4d3a-9f0a-edcc72e823ec"/>
  </ds:schemaRefs>
</ds:datastoreItem>
</file>

<file path=customXml/itemProps3.xml><?xml version="1.0" encoding="utf-8"?>
<ds:datastoreItem xmlns:ds="http://schemas.openxmlformats.org/officeDocument/2006/customXml" ds:itemID="{3FD7542C-C3C7-4BD1-87E8-B4B6C6EBD3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29</vt:i4>
      </vt:variant>
    </vt:vector>
  </HeadingPairs>
  <TitlesOfParts>
    <vt:vector size="35" baseType="lpstr">
      <vt:lpstr>Summary</vt:lpstr>
      <vt:lpstr>Costs by Operating District</vt:lpstr>
      <vt:lpstr>Utility-Wide Costs by Program</vt:lpstr>
      <vt:lpstr>Directions</vt:lpstr>
      <vt:lpstr>Definitions</vt:lpstr>
      <vt:lpstr>Definitions of Other Misc Costs</vt:lpstr>
      <vt:lpstr>'Costs by Operating District'!_ftn1</vt:lpstr>
      <vt:lpstr>Summary!_ftn1</vt:lpstr>
      <vt:lpstr>'Costs by Operating District'!_ftn2</vt:lpstr>
      <vt:lpstr>Summary!_ftn2</vt:lpstr>
      <vt:lpstr>Definitions!_ftn4</vt:lpstr>
      <vt:lpstr>Definitions!_ftn5</vt:lpstr>
      <vt:lpstr>Definitions!_ftn6</vt:lpstr>
      <vt:lpstr>Definitions!_ftn7</vt:lpstr>
      <vt:lpstr>'Costs by Operating District'!_ftnref1</vt:lpstr>
      <vt:lpstr>Summary!_ftnref1</vt:lpstr>
      <vt:lpstr>'Utility-Wide Costs by Program'!_ftnref1</vt:lpstr>
      <vt:lpstr>Definitions!_ftnref10</vt:lpstr>
      <vt:lpstr>Definitions!_ftnref11</vt:lpstr>
      <vt:lpstr>'Costs by Operating District'!_ftnref2</vt:lpstr>
      <vt:lpstr>Summary!_ftnref2</vt:lpstr>
      <vt:lpstr>'Utility-Wide Costs by Program'!_ftnref2</vt:lpstr>
      <vt:lpstr>Definitions!_ftnref3</vt:lpstr>
      <vt:lpstr>Definitions!_ftnref4</vt:lpstr>
      <vt:lpstr>Definitions!_ftnref5</vt:lpstr>
      <vt:lpstr>Definitions!_ftnref6</vt:lpstr>
      <vt:lpstr>Definitions!_ftnref7</vt:lpstr>
      <vt:lpstr>Definitions!_ftnref8</vt:lpstr>
      <vt:lpstr>Definitions!_ftnref9</vt:lpstr>
      <vt:lpstr>'Costs by Operating District'!Print_Area</vt:lpstr>
      <vt:lpstr>Definitions!Print_Area</vt:lpstr>
      <vt:lpstr>'Definitions of Other Misc Costs'!Print_Area</vt:lpstr>
      <vt:lpstr>Directions!Print_Area</vt:lpstr>
      <vt:lpstr>Summary!Print_Area</vt:lpstr>
      <vt:lpstr>'Utility-Wide Costs by Program'!Print_Area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Hlavka, Eileen</cp:lastModifiedBy>
  <cp:revision/>
  <cp:lastPrinted>2025-12-09T23:11:37Z</cp:lastPrinted>
  <dcterms:created xsi:type="dcterms:W3CDTF">2025-09-03T18:53:20Z</dcterms:created>
  <dcterms:modified xsi:type="dcterms:W3CDTF">2026-02-18T20:30:33Z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MediaServiceImageTags">
    <vt:lpwstr/>
  </property>
</Properties>
</file>