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6F231B21-1064-4F21-8C07-BEE3AA828CD8}" xr6:coauthVersionLast="46" xr6:coauthVersionMax="46" xr10:uidLastSave="{00000000-0000-0000-0000-000000000000}"/>
  <bookViews>
    <workbookView xWindow="-120" yWindow="-120" windowWidth="29040" windowHeight="15840" xr2:uid="{4E9148BD-99DA-4C45-A35F-9162795764BD}"/>
  </bookViews>
  <sheets>
    <sheet name="Claim Form Summary" sheetId="2" r:id="rId1"/>
    <sheet name="Data Fields" sheetId="1" r:id="rId2"/>
    <sheet name="Weighted Avg" sheetId="10" r:id="rId3"/>
    <sheet name="SSA" sheetId="3" r:id="rId4"/>
    <sheet name="Lines 1 &amp; 2 " sheetId="5" r:id="rId5"/>
    <sheet name="Lines 3 &amp; 4" sheetId="6" r:id="rId6"/>
    <sheet name="Line 5" sheetId="8" r:id="rId7"/>
    <sheet name="Lines 6 &amp; 7" sheetId="9" r:id="rId8"/>
    <sheet name="Lines 8 &amp; 9" sheetId="4" r:id="rId9"/>
  </sheets>
  <definedNames>
    <definedName name="_ftn1" localSheetId="1">'Data Fields'!#REF!</definedName>
    <definedName name="_ftnref1" localSheetId="1">'Lines 6 &amp; 7'!#REF!</definedName>
    <definedName name="_xlnm.Print_Area" localSheetId="0">'Claim Form Summary'!$A$1:$B$50,'Claim Form Summary'!$A$53:$B$83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3" i="5" l="1"/>
  <c r="J181" i="5"/>
  <c r="J169" i="5"/>
  <c r="J157" i="5"/>
  <c r="J144" i="5"/>
  <c r="J125" i="5"/>
  <c r="J106" i="5"/>
  <c r="J87" i="5"/>
  <c r="J68" i="5"/>
  <c r="J55" i="5"/>
  <c r="J42" i="5"/>
  <c r="J23" i="5"/>
  <c r="G24" i="9"/>
  <c r="CK3" i="1"/>
  <c r="CH3" i="1"/>
  <c r="CC3" i="1"/>
  <c r="BZ3" i="1"/>
  <c r="H190" i="5"/>
  <c r="J190" i="5" s="1"/>
  <c r="J191" i="5" s="1"/>
  <c r="AZ3" i="1" s="1"/>
  <c r="H178" i="5"/>
  <c r="J178" i="5" s="1"/>
  <c r="J179" i="5" s="1"/>
  <c r="AW3" i="1" s="1"/>
  <c r="H166" i="5"/>
  <c r="J166" i="5" s="1"/>
  <c r="J167" i="5" s="1"/>
  <c r="AT3" i="1" s="1"/>
  <c r="H154" i="5"/>
  <c r="J154" i="5" s="1"/>
  <c r="J155" i="5" s="1"/>
  <c r="AQ3" i="1" s="1"/>
  <c r="H141" i="5"/>
  <c r="J141" i="5" s="1"/>
  <c r="J142" i="5" s="1"/>
  <c r="AN3" i="1" s="1"/>
  <c r="H122" i="5"/>
  <c r="J122" i="5" s="1"/>
  <c r="J123" i="5" s="1"/>
  <c r="AI3" i="1" s="1"/>
  <c r="H103" i="5"/>
  <c r="J103" i="5" s="1"/>
  <c r="J104" i="5" s="1"/>
  <c r="AD3" i="1" s="1"/>
  <c r="H65" i="5"/>
  <c r="J65" i="5" s="1"/>
  <c r="J66" i="5" s="1"/>
  <c r="T3" i="1" s="1"/>
  <c r="H52" i="5"/>
  <c r="J52" i="5" s="1"/>
  <c r="J53" i="5" s="1"/>
  <c r="Q3" i="1" s="1"/>
  <c r="H39" i="5"/>
  <c r="J39" i="5" s="1"/>
  <c r="J40" i="5" s="1"/>
  <c r="N3" i="1" s="1"/>
  <c r="L83" i="3"/>
  <c r="L76" i="3"/>
  <c r="L69" i="3"/>
  <c r="L66" i="3"/>
  <c r="L59" i="3"/>
  <c r="L56" i="3"/>
  <c r="L49" i="3"/>
  <c r="L40" i="3"/>
  <c r="L31" i="3"/>
  <c r="L26" i="3"/>
  <c r="L12" i="3"/>
  <c r="H20" i="5" s="1"/>
  <c r="J20" i="5" s="1"/>
  <c r="J21" i="5" s="1"/>
  <c r="I3" i="1" s="1"/>
  <c r="L17" i="3"/>
  <c r="H84" i="5" s="1"/>
  <c r="J84" i="5" s="1"/>
  <c r="J85" i="5" s="1"/>
  <c r="Y3" i="1" s="1"/>
  <c r="H187" i="5"/>
  <c r="H175" i="5"/>
  <c r="H172" i="5"/>
  <c r="H163" i="5"/>
  <c r="H160" i="5"/>
  <c r="H151" i="5"/>
  <c r="H148" i="5"/>
  <c r="H138" i="5"/>
  <c r="H135" i="5"/>
  <c r="H132" i="5"/>
  <c r="H129" i="5"/>
  <c r="H119" i="5"/>
  <c r="H116" i="5"/>
  <c r="H113" i="5"/>
  <c r="H110" i="5"/>
  <c r="H100" i="5"/>
  <c r="H97" i="5"/>
  <c r="H94" i="5"/>
  <c r="H91" i="5"/>
  <c r="H81" i="5"/>
  <c r="H78" i="5"/>
  <c r="H72" i="5"/>
  <c r="H62" i="5"/>
  <c r="H59" i="5"/>
  <c r="H49" i="5"/>
  <c r="H46" i="5"/>
  <c r="H36" i="5"/>
  <c r="H33" i="5"/>
  <c r="H30" i="5"/>
  <c r="H27" i="5"/>
  <c r="H17" i="5"/>
  <c r="H8" i="5"/>
  <c r="H14" i="5"/>
  <c r="L23" i="3"/>
  <c r="L81" i="3"/>
  <c r="H184" i="5" s="1"/>
  <c r="B24" i="9" l="1"/>
  <c r="CJ3" i="1" l="1"/>
  <c r="CB3" i="1"/>
  <c r="CG3" i="1"/>
  <c r="CF3" i="1"/>
  <c r="CE3" i="1"/>
  <c r="BY3" i="1"/>
  <c r="BX3" i="1"/>
  <c r="BW3" i="1"/>
  <c r="B61" i="2"/>
  <c r="B60" i="2"/>
  <c r="L9" i="3"/>
  <c r="L10" i="3"/>
  <c r="J14" i="5" s="1"/>
  <c r="J15" i="5" s="1"/>
  <c r="G3" i="1" s="1"/>
  <c r="L11" i="3"/>
  <c r="J17" i="5" s="1"/>
  <c r="J18" i="5" s="1"/>
  <c r="H3" i="1" s="1"/>
  <c r="L13" i="3"/>
  <c r="J72" i="5" s="1"/>
  <c r="J73" i="5" s="1"/>
  <c r="U3" i="1" s="1"/>
  <c r="L14" i="3"/>
  <c r="L15" i="3"/>
  <c r="J78" i="5" s="1"/>
  <c r="J79" i="5" s="1"/>
  <c r="W3" i="1" s="1"/>
  <c r="L16" i="3"/>
  <c r="J81" i="5" s="1"/>
  <c r="J82" i="5" s="1"/>
  <c r="X3" i="1" s="1"/>
  <c r="L8" i="3"/>
  <c r="J8" i="5" s="1"/>
  <c r="J9" i="5" s="1"/>
  <c r="E3" i="1" s="1"/>
  <c r="L82" i="3"/>
  <c r="L75" i="3"/>
  <c r="L68" i="3"/>
  <c r="L65" i="3"/>
  <c r="J62" i="5" s="1"/>
  <c r="J63" i="5" s="1"/>
  <c r="S3" i="1" s="1"/>
  <c r="L58" i="3"/>
  <c r="L57" i="3"/>
  <c r="L55" i="3"/>
  <c r="J49" i="5" s="1"/>
  <c r="J50" i="5" s="1"/>
  <c r="P3" i="1" s="1"/>
  <c r="L48" i="3"/>
  <c r="L47" i="3"/>
  <c r="L46" i="3"/>
  <c r="L39" i="3"/>
  <c r="J119" i="5" s="1"/>
  <c r="J120" i="5" s="1"/>
  <c r="AH3" i="1" s="1"/>
  <c r="L38" i="3"/>
  <c r="J116" i="5" s="1"/>
  <c r="J117" i="5" s="1"/>
  <c r="AG3" i="1" s="1"/>
  <c r="L37" i="3"/>
  <c r="J113" i="5" s="1"/>
  <c r="J114" i="5" s="1"/>
  <c r="AF3" i="1" s="1"/>
  <c r="L29" i="3"/>
  <c r="J97" i="5" s="1"/>
  <c r="J98" i="5" s="1"/>
  <c r="AB3" i="1" s="1"/>
  <c r="L28" i="3"/>
  <c r="J94" i="5" s="1"/>
  <c r="J95" i="5" s="1"/>
  <c r="AA3" i="1" s="1"/>
  <c r="L27" i="3"/>
  <c r="J91" i="5" s="1"/>
  <c r="J92" i="5" s="1"/>
  <c r="Z3" i="1" s="1"/>
  <c r="L25" i="3"/>
  <c r="J36" i="5" s="1"/>
  <c r="J37" i="5" s="1"/>
  <c r="M3" i="1" s="1"/>
  <c r="L24" i="3"/>
  <c r="J33" i="5" s="1"/>
  <c r="J34" i="5" s="1"/>
  <c r="L3" i="1" s="1"/>
  <c r="J30" i="5"/>
  <c r="J31" i="5" s="1"/>
  <c r="K3" i="1" s="1"/>
  <c r="H75" i="5" l="1"/>
  <c r="J75" i="5" s="1"/>
  <c r="J76" i="5" s="1"/>
  <c r="H11" i="5"/>
  <c r="J11" i="5" s="1"/>
  <c r="J12" i="5" s="1"/>
  <c r="V3" i="1" l="1"/>
  <c r="B13" i="2"/>
  <c r="F3" i="1"/>
  <c r="B8" i="2"/>
  <c r="J16" i="10"/>
  <c r="I16" i="10"/>
  <c r="CI3" i="1" l="1"/>
  <c r="CA3" i="1"/>
  <c r="L74" i="3"/>
  <c r="L67" i="3"/>
  <c r="L64" i="3"/>
  <c r="J59" i="5" s="1"/>
  <c r="J60" i="5" s="1"/>
  <c r="L54" i="3"/>
  <c r="J46" i="5" s="1"/>
  <c r="J47" i="5" s="1"/>
  <c r="R3" i="1" l="1"/>
  <c r="B11" i="2"/>
  <c r="O3" i="1"/>
  <c r="B10" i="2"/>
  <c r="B79" i="2"/>
  <c r="CL3" i="1" s="1"/>
  <c r="DC3" i="1" l="1"/>
  <c r="DB3" i="1"/>
  <c r="DA3" i="1"/>
  <c r="CZ3" i="1"/>
  <c r="CY3" i="1"/>
  <c r="CU3" i="1"/>
  <c r="CT3" i="1"/>
  <c r="CS3" i="1"/>
  <c r="CR3" i="1"/>
  <c r="CQ3" i="1"/>
  <c r="CP3" i="1"/>
  <c r="CO3" i="1"/>
  <c r="CN3" i="1"/>
  <c r="CM3" i="1"/>
  <c r="B59" i="2"/>
  <c r="BO3" i="1" s="1"/>
  <c r="G9" i="6" l="1"/>
  <c r="I9" i="6" s="1"/>
  <c r="G10" i="6"/>
  <c r="I10" i="6" s="1"/>
  <c r="G11" i="6"/>
  <c r="I11" i="6" s="1"/>
  <c r="G12" i="6"/>
  <c r="I12" i="6" s="1"/>
  <c r="G13" i="6"/>
  <c r="I13" i="6" s="1"/>
  <c r="G8" i="6"/>
  <c r="I8" i="6" s="1"/>
  <c r="B62" i="2" l="1"/>
  <c r="K9" i="6" l="1"/>
  <c r="B23" i="2" s="1"/>
  <c r="BB3" i="1" s="1"/>
  <c r="K8" i="6"/>
  <c r="B22" i="2" s="1"/>
  <c r="BA3" i="1" s="1"/>
  <c r="L45" i="3" l="1"/>
  <c r="L36" i="3"/>
  <c r="J110" i="5" s="1"/>
  <c r="J111" i="5" s="1"/>
  <c r="L30" i="3"/>
  <c r="J100" i="5" s="1"/>
  <c r="J101" i="5" s="1"/>
  <c r="L22" i="3"/>
  <c r="J27" i="5" s="1"/>
  <c r="J28" i="5" s="1"/>
  <c r="J3" i="1" l="1"/>
  <c r="B9" i="2"/>
  <c r="AC3" i="1"/>
  <c r="B14" i="2"/>
  <c r="AE3" i="1"/>
  <c r="B15" i="2"/>
  <c r="K12" i="6"/>
  <c r="B27" i="2" s="1"/>
  <c r="BE3" i="1" s="1"/>
  <c r="K11" i="6"/>
  <c r="B26" i="2" s="1"/>
  <c r="BD3" i="1" s="1"/>
  <c r="K13" i="6"/>
  <c r="B28" i="2" s="1"/>
  <c r="BF3" i="1" s="1"/>
  <c r="K10" i="6"/>
  <c r="B25" i="2" s="1"/>
  <c r="BC3" i="1" s="1"/>
  <c r="C20" i="4" l="1"/>
  <c r="C12" i="4"/>
  <c r="B36" i="2" s="1"/>
  <c r="BL3" i="1" s="1"/>
  <c r="C10" i="8"/>
  <c r="B30" i="2"/>
  <c r="BI3" i="1" s="1"/>
  <c r="B38" i="2" l="1"/>
  <c r="BM3" i="1" s="1"/>
  <c r="DD3" i="1"/>
  <c r="B17" i="9"/>
  <c r="CD3" i="1" l="1"/>
  <c r="BU3" i="1"/>
  <c r="BR3" i="1"/>
  <c r="BS3" i="1"/>
  <c r="BV3" i="1" l="1"/>
  <c r="B33" i="9"/>
  <c r="C24" i="9"/>
  <c r="D24" i="9" s="1"/>
  <c r="CV3" i="1" l="1"/>
  <c r="F24" i="9"/>
  <c r="B34" i="2" s="1"/>
  <c r="BJ3" i="1" s="1"/>
  <c r="B35" i="2"/>
  <c r="CW3" i="1" l="1"/>
  <c r="CX3" i="1"/>
  <c r="BK3" i="1"/>
  <c r="J151" i="5" l="1"/>
  <c r="J152" i="5" s="1"/>
  <c r="AP3" i="1" s="1"/>
  <c r="J148" i="5"/>
  <c r="J149" i="5" s="1"/>
  <c r="AO3" i="1" l="1"/>
  <c r="B17" i="2"/>
  <c r="J187" i="5" l="1"/>
  <c r="J188" i="5" s="1"/>
  <c r="AY3" i="1" s="1"/>
  <c r="J175" i="5"/>
  <c r="J176" i="5" s="1"/>
  <c r="AV3" i="1" s="1"/>
  <c r="J135" i="5"/>
  <c r="J136" i="5" s="1"/>
  <c r="AL3" i="1" s="1"/>
  <c r="J138" i="5"/>
  <c r="J139" i="5" s="1"/>
  <c r="AM3" i="1" s="1"/>
  <c r="J163" i="5"/>
  <c r="J164" i="5" s="1"/>
  <c r="AS3" i="1" l="1"/>
  <c r="J132" i="5" l="1"/>
  <c r="J133" i="5" s="1"/>
  <c r="AK3" i="1" s="1"/>
  <c r="J184" i="5" l="1"/>
  <c r="J185" i="5" s="1"/>
  <c r="J172" i="5"/>
  <c r="J173" i="5" s="1"/>
  <c r="J160" i="5"/>
  <c r="J161" i="5" s="1"/>
  <c r="AX3" i="1" l="1"/>
  <c r="B20" i="2"/>
  <c r="AU3" i="1"/>
  <c r="B19" i="2"/>
  <c r="AR3" i="1"/>
  <c r="B18" i="2"/>
  <c r="J129" i="5" l="1"/>
  <c r="J130" i="5" s="1"/>
  <c r="AJ3" i="1" l="1"/>
  <c r="B16" i="2"/>
  <c r="B39" i="2" s="1"/>
  <c r="BN3" i="1" s="1"/>
</calcChain>
</file>

<file path=xl/sharedStrings.xml><?xml version="1.0" encoding="utf-8"?>
<sst xmlns="http://schemas.openxmlformats.org/spreadsheetml/2006/main" count="1172" uniqueCount="358">
  <si>
    <t>California LifeLine Report and Claim Form For Wireless</t>
  </si>
  <si>
    <r>
      <t>California LifeLine Service Provider __</t>
    </r>
    <r>
      <rPr>
        <i/>
        <sz val="11"/>
        <rFont val="Calibri"/>
        <family val="2"/>
      </rPr>
      <t>Carrier A</t>
    </r>
    <r>
      <rPr>
        <sz val="11"/>
        <rFont val="Calibri"/>
        <family val="2"/>
      </rPr>
      <t>_____________</t>
    </r>
  </si>
  <si>
    <t>CPCN  _4444________</t>
  </si>
  <si>
    <t>BASIC SERVICE RECOVERY</t>
  </si>
  <si>
    <t>1.  Allowable SSA for Cellular</t>
  </si>
  <si>
    <t>1.1  Allowable SSA (Tribal)</t>
  </si>
  <si>
    <t>1.4 Allowable SSA for Cellular**</t>
  </si>
  <si>
    <t>1.5 Allowable SSA (Tribal)**</t>
  </si>
  <si>
    <t xml:space="preserve">2.  Allowable SSA for Cellular, CA-only eligibility </t>
  </si>
  <si>
    <t>2.1  Allowable SSA, C (Tribal)</t>
  </si>
  <si>
    <t>2.2  Allowable SSA, C (TTY)</t>
  </si>
  <si>
    <t>2.3  Allowable SSA, C (TTY and Tribal))</t>
  </si>
  <si>
    <t>2.4 Allowable SSA for Cellular, CA-only eligibility**</t>
  </si>
  <si>
    <t>2.5 Allowable SSA, C (Tribal)**</t>
  </si>
  <si>
    <t>2.6 Allowable SSA, C (TTY)**</t>
  </si>
  <si>
    <t>2.7 Allowable SSA, C (TTY and Tribal)**</t>
  </si>
  <si>
    <t>3.  Connection Charges, F</t>
  </si>
  <si>
    <t>3.1  Connection Charges, F (Tribal)</t>
  </si>
  <si>
    <t>4.  Connection Charges, CA-only eligibility</t>
  </si>
  <si>
    <t>4.1  Connection Charges, C (Tribal)</t>
  </si>
  <si>
    <t>4.2  Connection Charges, C (TTY)</t>
  </si>
  <si>
    <t>4.3  Connection Charge, C (TTY and Tribal)</t>
  </si>
  <si>
    <t xml:space="preserve">5.  Surcharges and Taxes </t>
  </si>
  <si>
    <t>ADMINISTRATIVE EXPENSE RECOVERY</t>
  </si>
  <si>
    <t xml:space="preserve"> (Choose either Line 6 or Line 7 Methodology)</t>
  </si>
  <si>
    <t>6.  Incremental Administrative Expenses</t>
  </si>
  <si>
    <t xml:space="preserve">7.  Administrative Expense Cost Factor  </t>
  </si>
  <si>
    <t>8.  Implementation Costs -New Reporting Requirements (Non-Recurring):</t>
  </si>
  <si>
    <t xml:space="preserve">       By Commission Order: ____________________________   </t>
  </si>
  <si>
    <t>9.  Other expenses, true-ups and credits</t>
  </si>
  <si>
    <t xml:space="preserve">10.  TOTAL CLAIMS* </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</si>
  <si>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</si>
  <si>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Signature ______________________________________</t>
  </si>
  <si>
    <t>Title __________________________</t>
  </si>
  <si>
    <t xml:space="preserve">Preparer _______________________________________ </t>
  </si>
  <si>
    <t>Date __________________________</t>
  </si>
  <si>
    <t>Address________________________________________</t>
  </si>
  <si>
    <t>Phone_________________________</t>
  </si>
  <si>
    <t xml:space="preserve">____________________________________________________  </t>
  </si>
  <si>
    <t>Email ____________________________</t>
  </si>
  <si>
    <r>
      <t>*Claimed amounts should be net of the support, if any, which the California LifeLine Service</t>
    </r>
    <r>
      <rPr>
        <sz val="11"/>
        <rFont val="Calibri"/>
        <family val="2"/>
        <scheme val="minor"/>
      </rPr>
      <t xml:space="preserve"> </t>
    </r>
    <r>
      <rPr>
        <sz val="10"/>
        <rFont val="Calibri"/>
        <family val="2"/>
        <scheme val="minor"/>
      </rPr>
      <t>Provider expects to receive from the federal Lifeline Universal Service Fund (USF).</t>
    </r>
  </si>
  <si>
    <t>**Do No Meet Federal Broadband Standards</t>
  </si>
  <si>
    <t>Email completed California LifeLine Claim Form and all supporting workpapers to lifelineclaim@cpuc.ca.gov</t>
  </si>
  <si>
    <t>CPCN # __4444_______</t>
  </si>
  <si>
    <t xml:space="preserve"> </t>
  </si>
  <si>
    <t>Subscriber Statistics</t>
  </si>
  <si>
    <t>Type of Subscriber Data</t>
  </si>
  <si>
    <t>Count</t>
  </si>
  <si>
    <t>New Connections/Activations</t>
  </si>
  <si>
    <t>End-of-month Total Subscribers</t>
  </si>
  <si>
    <t>Total Weighted Average Subscribers</t>
  </si>
  <si>
    <t>C=California Only, F=Federal and California</t>
  </si>
  <si>
    <t>Claim Form Line 9 Other Charges, True-ups, Credits</t>
  </si>
  <si>
    <t>Claim Form Line 10 Total Claim</t>
  </si>
  <si>
    <t>EOM Total Subscribers</t>
  </si>
  <si>
    <t>Line 5 - Bill and Keep / Rate Case Surcharge</t>
  </si>
  <si>
    <t>Line 5 - Federal Excise Tax</t>
  </si>
  <si>
    <t>Line 5 - Local Tax</t>
  </si>
  <si>
    <t>Line 6 - Incremental Admin Expense - Data Processing</t>
  </si>
  <si>
    <t>Line 6 - Incremental Admin Expense - Notification</t>
  </si>
  <si>
    <t>Line 6 - Incremental Admin Expense - Service Rep Costs</t>
  </si>
  <si>
    <t>Line 6 - Incremental Admin Expense - Legal</t>
  </si>
  <si>
    <t>Line 6 - Incremental Admin Expense - Deferred Payment Costs</t>
  </si>
  <si>
    <t>Line 6 - Actual Incremental Administrative Cost per subscriber</t>
  </si>
  <si>
    <t>Line 6 - Allowable Incremental Administrative Cost per subscriber</t>
  </si>
  <si>
    <t>Line 7 - Allowable Administrative Expense Cost Factor</t>
  </si>
  <si>
    <t>Line 8 - Implementation - Data Processing</t>
  </si>
  <si>
    <t>Line 8 - Implementation  - Notification</t>
  </si>
  <si>
    <t>Line 8 - Implementation  - Accounting</t>
  </si>
  <si>
    <t>Line 8 - Implementation  - Service Rep Costs</t>
  </si>
  <si>
    <t>Line 8 - Implementation  - Legal</t>
  </si>
  <si>
    <t>Line 9 - Other Expenses - true-ups and credits</t>
  </si>
  <si>
    <t>Claim Form Line 3, Connection, F</t>
  </si>
  <si>
    <t>Claim Form Line 3.1, Connection, F, Tribal</t>
  </si>
  <si>
    <t>Claim Form Line 4, Connection, C</t>
  </si>
  <si>
    <t>Claim Form Line 4.1, Connection, C, Tribal</t>
  </si>
  <si>
    <t>Claim Form Line 4.2, Connection, C, TTY</t>
  </si>
  <si>
    <t>Claim Form Line 4.3, Connection, C, TTY and Tribal</t>
  </si>
  <si>
    <t>Claim Form Line 5, Surcharges/ Taxes</t>
  </si>
  <si>
    <t>Claim Form Line 6, Incremental Admin Expenses</t>
  </si>
  <si>
    <t>Claim Form Line 7, Admin Expense Cost Factor</t>
  </si>
  <si>
    <t>Claim Form Line 8, Implementation</t>
  </si>
  <si>
    <t>New Connections</t>
  </si>
  <si>
    <t>EOM Subscribers, F</t>
  </si>
  <si>
    <t>EOM Subscribers, C</t>
  </si>
  <si>
    <t>Total Weighted Average</t>
  </si>
  <si>
    <t>Line 6 - Incremental Admin Expense - Accounting</t>
  </si>
  <si>
    <t>Service Type</t>
  </si>
  <si>
    <t>Rate Group</t>
  </si>
  <si>
    <t>LifeLine Funding Type*</t>
  </si>
  <si>
    <t>Tribal Lands</t>
  </si>
  <si>
    <t>TTY Indicator</t>
  </si>
  <si>
    <t>Broadband Federal Standards</t>
  </si>
  <si>
    <t>EOM Status Count</t>
  </si>
  <si>
    <t>C</t>
  </si>
  <si>
    <t>TBD</t>
  </si>
  <si>
    <t>F</t>
  </si>
  <si>
    <t>N</t>
  </si>
  <si>
    <t>Y</t>
  </si>
  <si>
    <t>Total</t>
  </si>
  <si>
    <t>LifeLine Plans</t>
  </si>
  <si>
    <t>Plan</t>
  </si>
  <si>
    <t>Lifeline Funding Type*</t>
  </si>
  <si>
    <t>Regular Rate</t>
  </si>
  <si>
    <t>LifeLine Rate</t>
  </si>
  <si>
    <t>F or C</t>
  </si>
  <si>
    <t>Y or N</t>
  </si>
  <si>
    <t>*C=California Only, F=Federal and California</t>
  </si>
  <si>
    <t>1.  SSA Calculation</t>
  </si>
  <si>
    <t>Reimbursement for 1st LifeLine line</t>
  </si>
  <si>
    <t>(Col A)</t>
  </si>
  <si>
    <t>(Col B)</t>
  </si>
  <si>
    <t>(Col C)</t>
  </si>
  <si>
    <t>(Col D)</t>
  </si>
  <si>
    <t>(Col E)</t>
  </si>
  <si>
    <t>(Col F)</t>
  </si>
  <si>
    <t>(Col G)</t>
  </si>
  <si>
    <t>(Col H)</t>
  </si>
  <si>
    <t>(Col I)</t>
  </si>
  <si>
    <t>(Col J)</t>
  </si>
  <si>
    <t>Claim Form Line #</t>
  </si>
  <si>
    <t>Type of Service</t>
  </si>
  <si>
    <t>Regular Basic Service Rate</t>
  </si>
  <si>
    <r>
      <t xml:space="preserve">LifeLine Funding Type </t>
    </r>
    <r>
      <rPr>
        <vertAlign val="superscript"/>
        <sz val="9"/>
        <rFont val="Calibri"/>
        <family val="2"/>
        <scheme val="minor"/>
      </rPr>
      <t>1</t>
    </r>
  </si>
  <si>
    <t>State Reimbursement Amount per Subscriber                   (Col H+I)</t>
  </si>
  <si>
    <t>Cellular</t>
  </si>
  <si>
    <t>Reimbursement for Tribal Subscribers</t>
  </si>
  <si>
    <t>Reimbursement for 2nd LifeLine Line for TTY</t>
  </si>
  <si>
    <t>Reimbursement for 2nd LifeLine Line for TTY for Tribal Subscribers</t>
  </si>
  <si>
    <t>Reimbursement for 1st LifeLine line that Do not Meet Federal Broadband Standards</t>
  </si>
  <si>
    <t>Cellular*</t>
  </si>
  <si>
    <t>Reimbursement for Tribal Subscribers that Do not Meet Federal Broadband Standards</t>
  </si>
  <si>
    <t>Reimbursement for 2nd LifeLine Line for TTY that Do not Meet Federal Broadband Standards</t>
  </si>
  <si>
    <t>Reimbursement for 2nd LifeLine Line for TTY for Tribal Subscribers that Do not Meet Federal Broadband Standards</t>
  </si>
  <si>
    <t>* Does not meet Federal Broadband Standards</t>
  </si>
  <si>
    <r>
      <rPr>
        <vertAlign val="superscript"/>
        <sz val="10"/>
        <rFont val="Calibri"/>
        <family val="2"/>
        <scheme val="minor"/>
      </rPr>
      <t>1</t>
    </r>
    <r>
      <rPr>
        <sz val="10"/>
        <rFont val="Calibri"/>
        <family val="2"/>
        <scheme val="minor"/>
      </rPr>
      <t xml:space="preserve"> C=California Only, F=Federal and California</t>
    </r>
  </si>
  <si>
    <t>Service Description</t>
  </si>
  <si>
    <t>Tribal</t>
  </si>
  <si>
    <t>Reimbursement Amount Per Subscriber</t>
  </si>
  <si>
    <t>Weighted Average Subscriber Count</t>
  </si>
  <si>
    <t>Total  
(Reimbursement Amount x Weighted Average)</t>
  </si>
  <si>
    <t>Cellular**</t>
  </si>
  <si>
    <t>Cellular (TTY)</t>
  </si>
  <si>
    <t>Cellular (TTY)**</t>
  </si>
  <si>
    <t>3.  Lines 3 and 4 for non-recurring charges.</t>
  </si>
  <si>
    <t>(Col K)</t>
  </si>
  <si>
    <t>Regular Charge</t>
  </si>
  <si>
    <t>LifeLine Charge</t>
  </si>
  <si>
    <t>Federal Support</t>
  </si>
  <si>
    <t>Lost Revenue 
(D-E-F)</t>
  </si>
  <si>
    <t>Maximum State Reimbursement Amount - $39</t>
  </si>
  <si>
    <t>Amount of Charge Eligible for Reimbursment (Lesser of Col G or H)</t>
  </si>
  <si>
    <t>Quantity</t>
  </si>
  <si>
    <t>Total State Reimbursement Amount (I x J)</t>
  </si>
  <si>
    <t>Connection Charges</t>
  </si>
  <si>
    <t>Connection Charges (Tribal)</t>
  </si>
  <si>
    <t>Connection Charges (TTY)</t>
  </si>
  <si>
    <t>Connection Charges (TTY and Tribal)</t>
  </si>
  <si>
    <t>4. Line 5 for Surcharges and Taxes</t>
  </si>
  <si>
    <t>Type of Expense</t>
  </si>
  <si>
    <t>Amount Remitted to Taxing/Surcharge Authority</t>
  </si>
  <si>
    <t>5</t>
  </si>
  <si>
    <t>Bill and Keep / Rate Case Surcharge</t>
  </si>
  <si>
    <t>Federal Excise Tax</t>
  </si>
  <si>
    <t>Local Tax</t>
  </si>
  <si>
    <t xml:space="preserve">Total </t>
  </si>
  <si>
    <t>5. Line 6 and 7 for Administrative Expense</t>
  </si>
  <si>
    <t>Line 6  - Incremental Administrative Expense</t>
  </si>
  <si>
    <t>Amount</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</si>
  <si>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</si>
  <si>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</si>
  <si>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</si>
  <si>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</si>
  <si>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</si>
  <si>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</si>
  <si>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</si>
  <si>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</si>
  <si>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</si>
  <si>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Incremental Administrative Expense calculation</t>
  </si>
  <si>
    <t>Total Incremental Administrative Expense (from above chart) ($)</t>
  </si>
  <si>
    <t>Total weighted average subscriber count</t>
  </si>
  <si>
    <t>Actual Incremental Administrative Cost per subscriber ($)</t>
  </si>
  <si>
    <t>Incremental Administrative Cost per subscriber capped at $0.50 ($)</t>
  </si>
  <si>
    <t>Allowable Incremental Administrative Cost per subscriber (Enter the smaller amount from Col D or Col E) ($)</t>
  </si>
  <si>
    <t>Total Incremental Administrative Expense - enter amount on Line 6  of Claim Form 
(Col C x Col F) ($)</t>
  </si>
  <si>
    <t>Line 7  - Administrative Expense Cost Factor</t>
  </si>
  <si>
    <t>Administrative Expense Cost Factor calculation</t>
  </si>
  <si>
    <t>Administrative Expense Cost Factor per subscriber</t>
  </si>
  <si>
    <t>Total Administrative Expense Cost Factor - enter amount on Line 7 of Claim Form 
(Col B x Col C)</t>
  </si>
  <si>
    <t>6. Line 8 for Implementation costs</t>
  </si>
  <si>
    <t>Subscriber Notifications</t>
  </si>
  <si>
    <t>7. Line 9 for Other Expenses</t>
  </si>
  <si>
    <t>Other expenses, true-ups and credits</t>
  </si>
  <si>
    <t>End-of-month subscribers, C</t>
  </si>
  <si>
    <t>End-of-month subscribers, F</t>
  </si>
  <si>
    <t>USAC Service Type **</t>
  </si>
  <si>
    <t>** Please Enter "Voice", "Bundled Voice", "Bundled Broadband" or "Bundled Voice and Broadband"</t>
  </si>
  <si>
    <t>1b</t>
  </si>
  <si>
    <t>1c</t>
  </si>
  <si>
    <t>1d</t>
  </si>
  <si>
    <t>Standard</t>
  </si>
  <si>
    <t>Basic</t>
  </si>
  <si>
    <t>Upgrade</t>
  </si>
  <si>
    <t>2b</t>
  </si>
  <si>
    <t>2c</t>
  </si>
  <si>
    <t>2d</t>
  </si>
  <si>
    <t>1.1b</t>
  </si>
  <si>
    <t>1.1c</t>
  </si>
  <si>
    <t>1.1d</t>
  </si>
  <si>
    <t>2.1b</t>
  </si>
  <si>
    <t>2.1c</t>
  </si>
  <si>
    <t>2.1d</t>
  </si>
  <si>
    <t>2.3b</t>
  </si>
  <si>
    <t>2.3c</t>
  </si>
  <si>
    <t>2.3d</t>
  </si>
  <si>
    <t>1.4b</t>
  </si>
  <si>
    <t>2.4b</t>
  </si>
  <si>
    <t>1.5b</t>
  </si>
  <si>
    <t>2.5b</t>
  </si>
  <si>
    <t>2.6b</t>
  </si>
  <si>
    <t>2.7b</t>
  </si>
  <si>
    <t>Plan Type</t>
  </si>
  <si>
    <t>USAC Service Type</t>
  </si>
  <si>
    <t>Reimbursement for 1st LifeLine line - Funding Type F</t>
  </si>
  <si>
    <t>Subtotal</t>
  </si>
  <si>
    <t>Reimbursement for Tribal Subscribers - Funding Type F</t>
  </si>
  <si>
    <t>Reimbursement for 1st LifeLine line that Do not Meet Federal Broadband Standards - Funding Type F</t>
  </si>
  <si>
    <t>Reimbursement for Tribal Subscribers that Do not Meet Federal Broadband Standards - Funding Type F</t>
  </si>
  <si>
    <t>Reimbursement for 1st LifeLine line - Funding Type C</t>
  </si>
  <si>
    <t>Reimbursement for Tribal Subscribers - Funding Type C</t>
  </si>
  <si>
    <t>Reimbursement for 2nd LifeLine Line for TTY - Funding Type C</t>
  </si>
  <si>
    <t>2.2b</t>
  </si>
  <si>
    <t>2.2c</t>
  </si>
  <si>
    <t>2.2d</t>
  </si>
  <si>
    <t>Reimbursement for 2nd LifeLine Line for TTY for Tribal Subscribers - Funding Type C</t>
  </si>
  <si>
    <t>Reimbursement for 1st LifeLine line that Do not Meet Federal Broadband Standards - Funding Type C</t>
  </si>
  <si>
    <t>Reimbursement for Tribal Subscribers that Do not Meet Federal Broadband Standards - Funding Type C</t>
  </si>
  <si>
    <t>Reimbursement for 2nd LifeLine Line for TTY that Do not Meet Federal Broadband Standards - Funding Type C</t>
  </si>
  <si>
    <t>Reimbursement for 2nd LifeLine Line for TTY for Tribal Subscribers that Do not Meet Federal Broadband Standards -Funding Type C</t>
  </si>
  <si>
    <t>**Does not meet Federal Broadband Standards</t>
  </si>
  <si>
    <t>(Col L)</t>
  </si>
  <si>
    <t>State Reimbursement Amount per Subscriber                   (Col J+K)</t>
  </si>
  <si>
    <t>Plan Type  (Basic, Standard, Family Plan, or Upgrade)</t>
  </si>
  <si>
    <t>Family</t>
  </si>
  <si>
    <t>Claim Form Line 1c, SSA, F -Family Plan</t>
  </si>
  <si>
    <t>Claim Form Line 1.1c, SSA, F, Tribal -Family  Plan</t>
  </si>
  <si>
    <t>Claim Form Line 2c, SSA, C - Family Plan</t>
  </si>
  <si>
    <t>Claim Form Line 2.1c, SSA, C, Tribal - Family Plan</t>
  </si>
  <si>
    <t>Claim Form Line 2.2c, C, TTY - Family Plan</t>
  </si>
  <si>
    <t>Claim Form Line 2.3c, C, TTY and Tribal - Family Plan</t>
  </si>
  <si>
    <t>Weighted Average, F - Family Plan</t>
  </si>
  <si>
    <t>Weighted Average, C - Family Plan</t>
  </si>
  <si>
    <t>Weighted Average Subscribers, F - Standard Plan</t>
  </si>
  <si>
    <t>Weighted Average Subscribers, F - Family Plan</t>
  </si>
  <si>
    <t>Weighted Average Subscribers, F - Upgrade Plan</t>
  </si>
  <si>
    <t>Weighted Average Subscribers, F - Do Not Meet Federal Broadband Standards - Standard Plan**</t>
  </si>
  <si>
    <t>Weighted Average Subscribers, C - Standard Plan</t>
  </si>
  <si>
    <t>Weighted Average Subscribers, C - Family Plan</t>
  </si>
  <si>
    <t>Weighted Average Subscribers, C - Do Not Meet Federal Broadband Standards - Standard Plan**</t>
  </si>
  <si>
    <t>Weighted Average, F - Standard Plan</t>
  </si>
  <si>
    <t>Weighted Average, F - Upgrade Plan</t>
  </si>
  <si>
    <t>Weighted Average, C - Upgrade Plan</t>
  </si>
  <si>
    <t>Claim Form Line 1d, SSA, F - Upgrade Plan</t>
  </si>
  <si>
    <t>Claim Form Line 1.1d, SSA, F, Tribal - Upgrade Plan</t>
  </si>
  <si>
    <t>Claim Form Line 2d, SSA, C - Upgrade Plan</t>
  </si>
  <si>
    <t>Claim Form Line 2.1d, SSA, C, Tribal - Upgrade Plan</t>
  </si>
  <si>
    <t>Claim Form Line 2.2d, C, TTY - Upgrade Plan</t>
  </si>
  <si>
    <t>Claim Form Line 2.3d, C, TTY and Tribal - Upgrade Plan</t>
  </si>
  <si>
    <t>Claim Form Line 1, SSA, F - Standard Plan</t>
  </si>
  <si>
    <t>Claim Form Line 1.1, SSA, F, Tribal - Standard Plan</t>
  </si>
  <si>
    <t>Claim Form Line 1.4, SSA, F - Do Not Meet Federal Broadband Standards - Standard Plan</t>
  </si>
  <si>
    <t>Claim Form Line 1.5, SSA, F, Tribal - Do Not Meet Federal Broadband Standards - Standard Plan</t>
  </si>
  <si>
    <t>Claim Form Line 2, SSA, C - Standard Plan</t>
  </si>
  <si>
    <t>Claim Form Line 2.1, SSA, C, Tribal - Standard Plan</t>
  </si>
  <si>
    <t>Claim Form Line 2.2, C, TTY - Standard Plan</t>
  </si>
  <si>
    <t>Claim Form Line 2.3, C, TTY and Tribal - Standard Plan</t>
  </si>
  <si>
    <t>Claim Form Line 2.4, SSA, C - Do Not Meet Federal Broadband Standards - Standard Plan</t>
  </si>
  <si>
    <t>Claim Form Line 2.5, SSA, C, Tribal - Do Not Meet Federal Broadband Standards - Standard Plan</t>
  </si>
  <si>
    <t>Claim Form Line 2.6, C, TTY - Do Not Meet Federal Broadband Standards - Standard Plan</t>
  </si>
  <si>
    <t>Claim Form Line 2.7, C, TTY and Tribal - Do Not Meet Federal Broadband Standards - Standard Plan</t>
  </si>
  <si>
    <t>Weighted Average, C - Standard Plan</t>
  </si>
  <si>
    <t>Weighted Average, C - Do Not Meet Federal Broadband Standards - Standard Plan</t>
  </si>
  <si>
    <t>Weighted Average, F - Do Not Meet Federal Broadband Standards - Standard Plan</t>
  </si>
  <si>
    <t>Weighted Average Subscribers, C - Upgrade Plan</t>
  </si>
  <si>
    <r>
      <t>For Period of ___January</t>
    </r>
    <r>
      <rPr>
        <i/>
        <sz val="11"/>
        <rFont val="Calibri"/>
        <family val="2"/>
      </rPr>
      <t xml:space="preserve"> 2021</t>
    </r>
    <r>
      <rPr>
        <sz val="11"/>
        <rFont val="Calibri"/>
        <family val="2"/>
      </rPr>
      <t>___________</t>
    </r>
  </si>
  <si>
    <r>
      <rPr>
        <vertAlign val="superscript"/>
        <sz val="10"/>
        <rFont val="Calibri"/>
        <family val="2"/>
        <scheme val="minor"/>
      </rPr>
      <t>2</t>
    </r>
    <r>
      <rPr>
        <sz val="10"/>
        <rFont val="Calibri"/>
        <family val="2"/>
        <scheme val="minor"/>
      </rPr>
      <t xml:space="preserve"> Maximum SSA is $14.85 from January 1, 2021 through December 31, 2021. The SSA is updated annually, effective January 1 of each year. After 2020, service providers should udpate maximum SSA to reflect the amount stated in the most recent SSA Administrative Letter, available at http://cpuc.ca.gov/General.aspx?id=1100</t>
    </r>
  </si>
  <si>
    <t>Voice</t>
  </si>
  <si>
    <t>Bundled Voice</t>
  </si>
  <si>
    <t>Bundled Voice and Broadband</t>
  </si>
  <si>
    <t>2. Lines 1, 1.1, 1.2, 1.3, 1.4, 1.5, 2, 2.1, 2.2, 2.3, 2.4, 2.5, 2.6 and 2.7 for monthly recurring charges</t>
  </si>
  <si>
    <t>Cawireless1000ormore</t>
  </si>
  <si>
    <t xml:space="preserve">Please include description </t>
  </si>
  <si>
    <r>
      <t xml:space="preserve">Amount of SSA Eligible for Reimbursement (Maximum $14.85 </t>
    </r>
    <r>
      <rPr>
        <vertAlign val="superscript"/>
        <sz val="9"/>
        <rFont val="Calibri"/>
        <family val="2"/>
        <scheme val="minor"/>
      </rPr>
      <t>2</t>
    </r>
    <r>
      <rPr>
        <sz val="9"/>
        <rFont val="Calibri"/>
        <family val="2"/>
        <scheme val="minor"/>
      </rPr>
      <t>) (</t>
    </r>
    <r>
      <rPr>
        <b/>
        <sz val="9"/>
        <rFont val="Calibri"/>
        <family val="2"/>
        <scheme val="minor"/>
      </rPr>
      <t>Basic Plans Receive Max $12.85</t>
    </r>
    <r>
      <rPr>
        <sz val="9"/>
        <rFont val="Calibri"/>
        <family val="2"/>
        <scheme val="minor"/>
      </rPr>
      <t xml:space="preserve"> </t>
    </r>
    <r>
      <rPr>
        <vertAlign val="superscript"/>
        <sz val="9"/>
        <rFont val="Calibri"/>
        <family val="2"/>
        <scheme val="minor"/>
      </rPr>
      <t>3</t>
    </r>
    <r>
      <rPr>
        <sz val="9"/>
        <rFont val="Calibri"/>
        <family val="2"/>
        <scheme val="minor"/>
      </rPr>
      <t>)(Voice Only Plans Receive $0)</t>
    </r>
  </si>
  <si>
    <t>Claim Form effective 12.01.2020</t>
  </si>
  <si>
    <t>2e</t>
  </si>
  <si>
    <t>1e</t>
  </si>
  <si>
    <t>1.1e</t>
  </si>
  <si>
    <t>2.1e</t>
  </si>
  <si>
    <t>2.2e</t>
  </si>
  <si>
    <t>2.3e</t>
  </si>
  <si>
    <t>1.4e</t>
  </si>
  <si>
    <t>2.4e</t>
  </si>
  <si>
    <t>1.5e</t>
  </si>
  <si>
    <t>2.5e</t>
  </si>
  <si>
    <t>2.6e</t>
  </si>
  <si>
    <t>2.7e</t>
  </si>
  <si>
    <t>Weighted Average Subscribers, F - Basic Plan - Federal $5.25</t>
  </si>
  <si>
    <t>Weighted Average Subscribers, F - Basic Plan - Federal $9.25</t>
  </si>
  <si>
    <t>Weighted Average Subscribers, F - Do Not Meet Federal Broadband Standards - Basic Plan - Federal $5.25**</t>
  </si>
  <si>
    <t>Weighted Average Subscribers, F - Do Not Meet Federal Broadband Standards - Basic Plan - Federal $9.25**</t>
  </si>
  <si>
    <t>Weighted Average Subscribers, C - Basic Plan - Federal $5.25</t>
  </si>
  <si>
    <t>Weighted Average Subscribers, C - Basic Plan - Federal $9.25</t>
  </si>
  <si>
    <t>Weighted Average Subscribers, C - Do Not Meet Federal Broadband Standards - Basic Plan - Federal $5.25**</t>
  </si>
  <si>
    <t>Weighted Average Subscribers, C - Do Not Meet Federal Broadband Standards - Basic Plan - Federal $9.25**</t>
  </si>
  <si>
    <t>Basic $5.25</t>
  </si>
  <si>
    <t>Basic $9.25</t>
  </si>
  <si>
    <t>Claim Form Line 1b, SSA, F - Basic Plan $5.25</t>
  </si>
  <si>
    <t>Claim Form Line 1.1b, SSA, F, Tribal - Basis Plan $5.25</t>
  </si>
  <si>
    <t>Claim Form Line 1.4b, SSA, F - Does Not Meet Federal Broadband Standards - Basic Plan $5.25</t>
  </si>
  <si>
    <t>Claim Form Line 1.5b, SSA, F, Tribal - Does Not Meet Federal Broadband Standards - Basic Plan $5.25</t>
  </si>
  <si>
    <t>Claim Form Line 2b, SSA, C - Basic Plan $5.25</t>
  </si>
  <si>
    <t>Claim Form Line 2.1b, SSA, C, Tribal - Basic Plan $5.25</t>
  </si>
  <si>
    <t>Claim Form Line 2.2b, C, TTY - Basic Plan $5.25</t>
  </si>
  <si>
    <t>Claim Form Line 2.3b, C, TTY and Tribal - Basic Plan $5.25</t>
  </si>
  <si>
    <t>Claim Form Line 2.4b, SSA, C - Does Not Meet Federal Broadband Standards - Basic Plan $5.25</t>
  </si>
  <si>
    <t>Claim Form Line 2.5b, SSA, C, Tribal - Does Not Meet Federal Broadband Standards - Basic Plan $5.25</t>
  </si>
  <si>
    <t>Claim Form Line 2.6b, C, TTY - Does Not Meet Federal Broadband Standards - Basic Plan $5.25</t>
  </si>
  <si>
    <t>Claim Form Line 2.7b, C, TTY and Tribal - Does Not Meet Federal Broadband Standards - Basic Plan $5.25</t>
  </si>
  <si>
    <t>Weighted Average, F - Basic Plan $5.25</t>
  </si>
  <si>
    <t>Weighted Average, F - Do Not Meet Federal Broadband Standards - Basic Plan $5.25</t>
  </si>
  <si>
    <t>Weighted Average, C - Basic Plan $5.25</t>
  </si>
  <si>
    <t>Weighted Average, C - Do Not Meet Federal Broadband Standards - Basic Plan $5.25</t>
  </si>
  <si>
    <t>Claim Form Line 1e, SSA, F - Basic Plan $9.25</t>
  </si>
  <si>
    <t>Claim Form Line 1.1e, SSA, F, Tribal - Bacis Plan $9.25</t>
  </si>
  <si>
    <t>Claim Form Line 1.4e, SSA, F - Does Not Meet Federal Broadband Standards - Basic Plan $9.25</t>
  </si>
  <si>
    <t>Claim Form Line 1.5e, SSA, F, Tribal - Does Not Meet Federal Broadband Standards - Basic Plan $9.25</t>
  </si>
  <si>
    <t>Claim Form Line 2e, SSA, C - Basic Plan $9.25</t>
  </si>
  <si>
    <t>Claim Form Line 2.1e, SSA, C, Tribal - Basic Plan $9.25</t>
  </si>
  <si>
    <t>Claim Form Line 2.2e, C, TTY - Basic Plan $9.25</t>
  </si>
  <si>
    <t>Claim Form Line 2.3e, C, TTY and Tribal - Basic Plan $9.25</t>
  </si>
  <si>
    <t>Claim Form Line 2.4e, SSA, C - Does Not Meet Federal Broadband Standards - Basic Plan $9.25</t>
  </si>
  <si>
    <t>Claim Form Line 2.5e, SSA, C, Tribal - Does Not Meet Federal Broadband Standards - Basic Plan $9.25</t>
  </si>
  <si>
    <t>Claim Form Line 2.6e, C, TTY - Does Not Meet Federal Broadband Standards - Basic Plan $9.25</t>
  </si>
  <si>
    <t>Claim Form Line 2.7b, C, TTY and Tribal - Does Not Meet Federal Broadband Standards - Basic Plan $9.25</t>
  </si>
  <si>
    <t>Weighted Average, F - Basic Plan $9.25</t>
  </si>
  <si>
    <t>Weighted Average, F - Do Not Meet Federal Broadband Standards - Basic Plan $9.25</t>
  </si>
  <si>
    <t>Weighted Average, C - Basic Plan $9.25</t>
  </si>
  <si>
    <t>Weighted Average, C - Do Not Meet Federal Broadband Standards - Basic Plan $9.25</t>
  </si>
  <si>
    <r>
      <rPr>
        <vertAlign val="superscript"/>
        <sz val="10"/>
        <rFont val="Calibri"/>
        <family val="2"/>
        <scheme val="minor"/>
      </rPr>
      <t>3</t>
    </r>
    <r>
      <rPr>
        <sz val="10"/>
        <rFont val="Calibri"/>
        <family val="2"/>
        <scheme val="minor"/>
      </rPr>
      <t xml:space="preserve"> Decision 20-10-006 The California Universal Telephone Service Program fund is authorized to reimburse wireless service providers a maximum of $12.85 SSA for any plan that requires a co-payment or prepayment (Basic Plan) and $0 for Voice Only USAC Service Types. FCC settled that Basic Plans that meet 4.5GB will receive federal support of $9.25. Basic Plans will receive $5.25 federal support if services are below 4.5GB.</t>
    </r>
  </si>
  <si>
    <r>
      <t>Federal Support 
up to $9.25</t>
    </r>
    <r>
      <rPr>
        <vertAlign val="superscript"/>
        <sz val="9"/>
        <rFont val="Calibri"/>
        <family val="2"/>
        <scheme val="minor"/>
      </rPr>
      <t>3</t>
    </r>
  </si>
  <si>
    <r>
      <t>State Makeup for Federal Support
up tp $9.25</t>
    </r>
    <r>
      <rPr>
        <vertAlign val="superscript"/>
        <sz val="9"/>
        <rFont val="Calibri"/>
        <family val="2"/>
        <scheme val="minor"/>
      </rPr>
      <t>3</t>
    </r>
  </si>
  <si>
    <t>Federal Support
  up to $9.25 + $25</t>
  </si>
  <si>
    <t>State Makeup for Federal Support
 up to $9.25 + $25</t>
  </si>
  <si>
    <r>
      <t>Federal Support 
$5.25</t>
    </r>
    <r>
      <rPr>
        <vertAlign val="superscript"/>
        <sz val="9"/>
        <rFont val="Calibri"/>
        <family val="2"/>
        <scheme val="minor"/>
      </rPr>
      <t>3</t>
    </r>
  </si>
  <si>
    <r>
      <t>State Makeup for Federal Support
$5.25</t>
    </r>
    <r>
      <rPr>
        <vertAlign val="superscript"/>
        <sz val="9"/>
        <rFont val="Calibri"/>
        <family val="2"/>
        <scheme val="minor"/>
      </rPr>
      <t>3</t>
    </r>
  </si>
  <si>
    <t>Federal Support
up to $5.25 + $25</t>
  </si>
  <si>
    <t>State Makeup for Federal Support
up to $5.25 + $25</t>
  </si>
  <si>
    <t>**Do Not Meet Federal Broadband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</si>
</sst>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36" x14ac:knownFonts="1">
    <font>
      <sz val="10"/>
      <name val="Arial"/>
    </font>
    <font>
      <sz val="12"/>
      <name val="Times New Roman"/>
      <family val="1"/>
    </font>
    <font>
      <sz val="14"/>
      <color indexed="8"/>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b/>
      <u/>
      <sz val="11"/>
      <name val="Calibri"/>
      <family val="2"/>
    </font>
    <font>
      <sz val="10"/>
      <name val="Arial"/>
      <family val="2"/>
    </font>
    <font>
      <b/>
      <sz val="9"/>
      <name val="Calibri"/>
      <family val="2"/>
    </font>
    <font>
      <b/>
      <sz val="12"/>
      <name val="Arial"/>
      <family val="2"/>
    </font>
    <font>
      <sz val="8"/>
      <name val="Arial"/>
      <family val="2"/>
    </font>
    <font>
      <b/>
      <sz val="10"/>
      <name val="Calibri"/>
      <family val="2"/>
    </font>
    <font>
      <b/>
      <sz val="11"/>
      <name val="Cambria"/>
      <family val="1"/>
    </font>
    <font>
      <strike/>
      <sz val="10"/>
      <color rgb="FFFF0000"/>
      <name val="Cambria"/>
      <family val="1"/>
    </font>
    <font>
      <sz val="10"/>
      <color rgb="FFFF0000"/>
      <name val="Arial"/>
      <family val="2"/>
    </font>
    <font>
      <b/>
      <sz val="10"/>
      <color rgb="FFFF0000"/>
      <name val="Arial"/>
      <family val="2"/>
    </font>
    <font>
      <sz val="10"/>
      <name val="Calibri"/>
      <family val="2"/>
      <scheme val="minor"/>
    </font>
    <font>
      <sz val="9"/>
      <name val="Calibri"/>
      <family val="2"/>
      <scheme val="minor"/>
    </font>
    <font>
      <sz val="11"/>
      <name val="Calibri"/>
      <family val="2"/>
      <scheme val="minor"/>
    </font>
    <font>
      <b/>
      <sz val="12"/>
      <name val="Calibri"/>
      <family val="2"/>
      <scheme val="minor"/>
    </font>
    <font>
      <b/>
      <sz val="9"/>
      <name val="Calibri"/>
      <family val="2"/>
      <scheme val="minor"/>
    </font>
    <font>
      <b/>
      <sz val="10"/>
      <name val="Calibri"/>
      <family val="2"/>
      <scheme val="minor"/>
    </font>
    <font>
      <sz val="10"/>
      <color rgb="FFFF0000"/>
      <name val="Calibri"/>
      <family val="2"/>
      <scheme val="minor"/>
    </font>
    <font>
      <sz val="12"/>
      <name val="Calibri"/>
      <family val="2"/>
      <scheme val="minor"/>
    </font>
    <font>
      <sz val="10"/>
      <name val="Arial"/>
      <family val="2"/>
    </font>
    <font>
      <vertAlign val="superscript"/>
      <sz val="10"/>
      <name val="Calibri"/>
      <family val="2"/>
      <scheme val="minor"/>
    </font>
    <font>
      <u/>
      <sz val="10"/>
      <color theme="10"/>
      <name val="Arial"/>
      <family val="2"/>
    </font>
    <font>
      <sz val="10"/>
      <color rgb="FF0070C0"/>
      <name val="Arial"/>
      <family val="2"/>
    </font>
    <font>
      <vertAlign val="superscript"/>
      <sz val="9"/>
      <name val="Calibri"/>
      <family val="2"/>
      <scheme val="minor"/>
    </font>
    <font>
      <b/>
      <strike/>
      <sz val="11"/>
      <name val="Cambria"/>
      <family val="1"/>
    </font>
    <font>
      <strike/>
      <sz val="10"/>
      <name val="Cambria"/>
      <family val="1"/>
    </font>
    <font>
      <sz val="11"/>
      <name val="Arial"/>
      <family val="2"/>
    </font>
    <font>
      <i/>
      <sz val="11"/>
      <name val="Calibri"/>
      <family val="2"/>
    </font>
    <font>
      <b/>
      <sz val="11"/>
      <name val="Calibri"/>
      <family val="2"/>
      <scheme val="minor"/>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E7E6E6"/>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s>
  <cellStyleXfs count="8">
    <xf numFmtId="0" fontId="0" fillId="0" borderId="0"/>
    <xf numFmtId="0" fontId="9" fillId="0" borderId="0"/>
    <xf numFmtId="44" fontId="26" fillId="0" borderId="0" applyFont="0" applyFill="0" applyBorder="0" applyAlignment="0" applyProtection="0"/>
    <xf numFmtId="0" fontId="28" fillId="0" borderId="0" applyNumberForma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cellStyleXfs>
  <cellXfs count="433">
    <xf numFmtId="0" fontId="0" fillId="0" borderId="0" xfId="0"/>
    <xf numFmtId="0" fontId="3" fillId="0" borderId="0" xfId="0" applyFont="1"/>
    <xf numFmtId="0" fontId="4" fillId="0" borderId="0" xfId="0" applyFont="1"/>
    <xf numFmtId="0" fontId="6" fillId="0" borderId="0" xfId="0" applyFont="1"/>
    <xf numFmtId="0" fontId="1" fillId="0" borderId="0" xfId="0" applyFont="1"/>
    <xf numFmtId="0" fontId="8" fillId="0" borderId="0" xfId="0" applyFont="1"/>
    <xf numFmtId="0" fontId="0" fillId="0" borderId="0" xfId="0" applyAlignment="1">
      <alignment wrapText="1"/>
    </xf>
    <xf numFmtId="0" fontId="6" fillId="0" borderId="4" xfId="0" applyFont="1" applyBorder="1" applyAlignment="1">
      <alignment vertical="top" wrapText="1"/>
    </xf>
    <xf numFmtId="0" fontId="5" fillId="0" borderId="0" xfId="0" applyFont="1"/>
    <xf numFmtId="0" fontId="10" fillId="0" borderId="2" xfId="0" applyFont="1" applyBorder="1" applyAlignment="1">
      <alignment vertical="top" wrapText="1"/>
    </xf>
    <xf numFmtId="0" fontId="10" fillId="0" borderId="4" xfId="0" applyFont="1" applyBorder="1" applyAlignment="1">
      <alignment vertical="top" wrapText="1"/>
    </xf>
    <xf numFmtId="0" fontId="3" fillId="0" borderId="0" xfId="0" applyFont="1" applyAlignment="1">
      <alignment horizontal="left" indent="4"/>
    </xf>
    <xf numFmtId="0" fontId="0" fillId="0" borderId="0" xfId="0" applyBorder="1"/>
    <xf numFmtId="0" fontId="5" fillId="0" borderId="0" xfId="0" applyFont="1" applyAlignment="1"/>
    <xf numFmtId="0" fontId="6" fillId="0" borderId="1" xfId="0" applyFont="1" applyBorder="1" applyAlignment="1">
      <alignment vertical="top" wrapText="1"/>
    </xf>
    <xf numFmtId="49" fontId="6" fillId="0" borderId="0" xfId="0" applyNumberFormat="1" applyFont="1"/>
    <xf numFmtId="49" fontId="3" fillId="0" borderId="0" xfId="0" applyNumberFormat="1" applyFont="1"/>
    <xf numFmtId="49" fontId="10" fillId="0" borderId="1" xfId="0" applyNumberFormat="1" applyFont="1" applyBorder="1" applyAlignment="1">
      <alignment vertical="top" wrapText="1"/>
    </xf>
    <xf numFmtId="49" fontId="0" fillId="0" borderId="0" xfId="0" applyNumberFormat="1"/>
    <xf numFmtId="0" fontId="11" fillId="0" borderId="0" xfId="0" applyFont="1"/>
    <xf numFmtId="49" fontId="13" fillId="0" borderId="0" xfId="0" applyNumberFormat="1" applyFont="1" applyAlignment="1">
      <alignment horizontal="left"/>
    </xf>
    <xf numFmtId="0" fontId="13" fillId="0" borderId="0" xfId="0" applyFont="1" applyAlignment="1">
      <alignment horizontal="left"/>
    </xf>
    <xf numFmtId="0" fontId="13" fillId="0" borderId="1" xfId="0" applyFont="1" applyBorder="1" applyAlignment="1">
      <alignment horizontal="center" wrapText="1"/>
    </xf>
    <xf numFmtId="0" fontId="13" fillId="0" borderId="0" xfId="0" applyFont="1" applyAlignment="1"/>
    <xf numFmtId="0" fontId="13" fillId="0" borderId="0" xfId="0" applyFont="1" applyAlignment="1">
      <alignment horizontal="right"/>
    </xf>
    <xf numFmtId="0" fontId="13" fillId="0" borderId="0" xfId="0" applyFont="1"/>
    <xf numFmtId="0" fontId="13" fillId="0" borderId="0" xfId="0" applyFont="1" applyAlignment="1">
      <alignment wrapText="1"/>
    </xf>
    <xf numFmtId="0" fontId="13" fillId="0" borderId="0" xfId="0" applyFont="1" applyAlignment="1">
      <alignment horizontal="right" wrapText="1"/>
    </xf>
    <xf numFmtId="4" fontId="13" fillId="0" borderId="0" xfId="0" applyNumberFormat="1" applyFont="1" applyAlignment="1"/>
    <xf numFmtId="4" fontId="13" fillId="0" borderId="0" xfId="0" applyNumberFormat="1" applyFont="1" applyAlignment="1">
      <alignment wrapText="1"/>
    </xf>
    <xf numFmtId="4" fontId="13" fillId="0" borderId="1" xfId="0" applyNumberFormat="1" applyFont="1" applyBorder="1" applyAlignment="1">
      <alignment horizontal="center" wrapText="1"/>
    </xf>
    <xf numFmtId="4" fontId="13" fillId="0" borderId="0" xfId="0" applyNumberFormat="1" applyFont="1" applyFill="1" applyAlignment="1">
      <alignment horizontal="right" wrapText="1"/>
    </xf>
    <xf numFmtId="2" fontId="0" fillId="0" borderId="0" xfId="0" applyNumberFormat="1"/>
    <xf numFmtId="4" fontId="0" fillId="0" borderId="0" xfId="0" applyNumberFormat="1"/>
    <xf numFmtId="8" fontId="0" fillId="0" borderId="0" xfId="0" applyNumberFormat="1"/>
    <xf numFmtId="43" fontId="9" fillId="0" borderId="0" xfId="0" applyNumberFormat="1" applyFont="1"/>
    <xf numFmtId="3" fontId="0" fillId="0" borderId="0" xfId="0" applyNumberFormat="1"/>
    <xf numFmtId="0" fontId="15" fillId="0" borderId="0" xfId="0" applyFont="1" applyAlignment="1">
      <alignment wrapText="1"/>
    </xf>
    <xf numFmtId="49" fontId="14" fillId="0" borderId="0" xfId="0" applyNumberFormat="1" applyFont="1" applyAlignment="1">
      <alignment horizontal="left"/>
    </xf>
    <xf numFmtId="49" fontId="9" fillId="0" borderId="0" xfId="0" applyNumberFormat="1" applyFont="1" applyAlignment="1">
      <alignment horizontal="left"/>
    </xf>
    <xf numFmtId="17" fontId="0" fillId="0" borderId="0" xfId="0" applyNumberFormat="1"/>
    <xf numFmtId="0" fontId="0" fillId="0" borderId="0" xfId="0"/>
    <xf numFmtId="0" fontId="17" fillId="0" borderId="0" xfId="0" applyFont="1"/>
    <xf numFmtId="0" fontId="18" fillId="0" borderId="0" xfId="0" applyFont="1"/>
    <xf numFmtId="0" fontId="20" fillId="0" borderId="0" xfId="0" applyFont="1"/>
    <xf numFmtId="0" fontId="19" fillId="0" borderId="0" xfId="0" applyFont="1" applyAlignment="1">
      <alignment horizontal="justify"/>
    </xf>
    <xf numFmtId="0" fontId="19" fillId="0" borderId="0" xfId="0" applyFont="1"/>
    <xf numFmtId="0" fontId="19" fillId="0" borderId="0" xfId="0" applyFont="1" applyAlignment="1"/>
    <xf numFmtId="0" fontId="13" fillId="0" borderId="1" xfId="0" applyFont="1" applyBorder="1" applyAlignment="1">
      <alignment vertical="top" wrapText="1"/>
    </xf>
    <xf numFmtId="0" fontId="13" fillId="0" borderId="2" xfId="0" applyFont="1" applyBorder="1" applyAlignment="1">
      <alignment vertical="top" wrapText="1"/>
    </xf>
    <xf numFmtId="0" fontId="21" fillId="0" borderId="0" xfId="0" applyFont="1"/>
    <xf numFmtId="0" fontId="23" fillId="0" borderId="0" xfId="0" applyFont="1"/>
    <xf numFmtId="2" fontId="18" fillId="0" borderId="11" xfId="0" applyNumberFormat="1" applyFont="1" applyBorder="1" applyAlignment="1">
      <alignment horizontal="right"/>
    </xf>
    <xf numFmtId="49" fontId="18" fillId="0" borderId="11" xfId="0" applyNumberFormat="1" applyFont="1" applyBorder="1" applyAlignment="1">
      <alignment horizontal="center"/>
    </xf>
    <xf numFmtId="0" fontId="24" fillId="0" borderId="0" xfId="0" applyFont="1"/>
    <xf numFmtId="0" fontId="18" fillId="0" borderId="0" xfId="0" applyFont="1" applyFill="1"/>
    <xf numFmtId="0" fontId="19" fillId="0" borderId="2" xfId="0" applyFont="1" applyBorder="1" applyAlignment="1">
      <alignment horizontal="center"/>
    </xf>
    <xf numFmtId="0" fontId="19" fillId="0" borderId="1" xfId="0" applyFont="1" applyBorder="1" applyAlignment="1">
      <alignment horizontal="center" vertical="top" wrapText="1"/>
    </xf>
    <xf numFmtId="0" fontId="19" fillId="0" borderId="2" xfId="0" applyFont="1" applyBorder="1" applyAlignment="1">
      <alignment horizontal="center" vertical="top" wrapText="1"/>
    </xf>
    <xf numFmtId="0" fontId="19" fillId="0" borderId="4" xfId="0" applyFont="1" applyBorder="1" applyAlignment="1">
      <alignment horizontal="center" vertical="top" wrapText="1"/>
    </xf>
    <xf numFmtId="8" fontId="19" fillId="0" borderId="4" xfId="0" applyNumberFormat="1" applyFont="1" applyBorder="1" applyAlignment="1">
      <alignment horizontal="right"/>
    </xf>
    <xf numFmtId="0" fontId="18" fillId="0" borderId="0" xfId="0" applyFont="1" applyFill="1" applyBorder="1"/>
    <xf numFmtId="0" fontId="21" fillId="0" borderId="0" xfId="0" applyFont="1" applyAlignment="1">
      <alignment horizontal="left"/>
    </xf>
    <xf numFmtId="0" fontId="20" fillId="0" borderId="0" xfId="0" applyFont="1" applyAlignment="1">
      <alignment wrapText="1"/>
    </xf>
    <xf numFmtId="44" fontId="19" fillId="0" borderId="9" xfId="2" applyFont="1" applyFill="1" applyBorder="1" applyAlignment="1"/>
    <xf numFmtId="44" fontId="19" fillId="0" borderId="14" xfId="2" applyFont="1" applyBorder="1" applyAlignment="1"/>
    <xf numFmtId="44" fontId="19" fillId="0" borderId="0" xfId="2" applyFont="1" applyBorder="1" applyAlignment="1"/>
    <xf numFmtId="44" fontId="19" fillId="0" borderId="0" xfId="2" applyFont="1" applyAlignment="1"/>
    <xf numFmtId="44" fontId="19" fillId="0" borderId="9" xfId="2" applyFont="1" applyBorder="1" applyAlignment="1"/>
    <xf numFmtId="44" fontId="19" fillId="0" borderId="9" xfId="2" applyFont="1" applyBorder="1"/>
    <xf numFmtId="44" fontId="19" fillId="0" borderId="0" xfId="2" applyFont="1"/>
    <xf numFmtId="0" fontId="16" fillId="0" borderId="0" xfId="0" applyFont="1"/>
    <xf numFmtId="0" fontId="23" fillId="0" borderId="12" xfId="0" applyFont="1" applyBorder="1"/>
    <xf numFmtId="0" fontId="18" fillId="0" borderId="0" xfId="0" applyFont="1" applyAlignment="1"/>
    <xf numFmtId="0" fontId="29" fillId="0" borderId="0" xfId="1" applyFont="1"/>
    <xf numFmtId="49" fontId="18" fillId="0" borderId="11" xfId="0" applyNumberFormat="1" applyFont="1" applyBorder="1"/>
    <xf numFmtId="49" fontId="18" fillId="0" borderId="0" xfId="0" applyNumberFormat="1" applyFont="1" applyAlignment="1">
      <alignment horizontal="left"/>
    </xf>
    <xf numFmtId="0" fontId="22" fillId="0" borderId="1" xfId="0" applyFont="1" applyBorder="1" applyAlignment="1">
      <alignment horizontal="center" wrapText="1"/>
    </xf>
    <xf numFmtId="0" fontId="18" fillId="0" borderId="1" xfId="0" applyFont="1" applyBorder="1" applyAlignment="1">
      <alignment wrapText="1"/>
    </xf>
    <xf numFmtId="0" fontId="23" fillId="0" borderId="1" xfId="0" applyFont="1" applyBorder="1" applyAlignment="1">
      <alignment horizontal="center"/>
    </xf>
    <xf numFmtId="44" fontId="18" fillId="0" borderId="1" xfId="0" applyNumberFormat="1" applyFont="1" applyBorder="1"/>
    <xf numFmtId="0" fontId="20" fillId="0" borderId="0" xfId="0" applyFont="1" applyAlignment="1">
      <alignment horizontal="left" indent="6"/>
    </xf>
    <xf numFmtId="0" fontId="20" fillId="0" borderId="0" xfId="0" applyFont="1" applyAlignment="1">
      <alignment horizontal="left" indent="4"/>
    </xf>
    <xf numFmtId="0" fontId="23" fillId="0" borderId="3" xfId="0" applyFont="1" applyBorder="1" applyAlignment="1">
      <alignment vertical="top" wrapText="1"/>
    </xf>
    <xf numFmtId="0" fontId="19" fillId="0" borderId="11" xfId="0" applyFont="1" applyBorder="1" applyAlignment="1">
      <alignment horizontal="center"/>
    </xf>
    <xf numFmtId="0" fontId="19" fillId="0" borderId="11" xfId="0" applyFont="1" applyBorder="1" applyAlignment="1">
      <alignment horizontal="center" wrapText="1"/>
    </xf>
    <xf numFmtId="0" fontId="23" fillId="0" borderId="22" xfId="0" applyFont="1" applyBorder="1" applyAlignment="1">
      <alignment horizontal="center" vertical="center" wrapText="1"/>
    </xf>
    <xf numFmtId="0" fontId="23" fillId="0" borderId="11" xfId="0" applyFont="1" applyBorder="1" applyAlignment="1">
      <alignment horizontal="center" vertical="center" wrapText="1"/>
    </xf>
    <xf numFmtId="8" fontId="19" fillId="0" borderId="4" xfId="0" applyNumberFormat="1" applyFont="1" applyBorder="1" applyAlignment="1">
      <alignment horizontal="left"/>
    </xf>
    <xf numFmtId="164" fontId="19" fillId="0" borderId="4" xfId="0" applyNumberFormat="1" applyFont="1" applyBorder="1" applyAlignment="1"/>
    <xf numFmtId="164" fontId="19" fillId="0" borderId="4" xfId="0" applyNumberFormat="1" applyFont="1" applyFill="1" applyBorder="1" applyAlignment="1"/>
    <xf numFmtId="164" fontId="19" fillId="0" borderId="1" xfId="0" applyNumberFormat="1" applyFont="1" applyBorder="1" applyAlignment="1"/>
    <xf numFmtId="164" fontId="18" fillId="0" borderId="11" xfId="0" applyNumberFormat="1" applyFont="1" applyBorder="1" applyAlignment="1">
      <alignment horizontal="right"/>
    </xf>
    <xf numFmtId="164" fontId="18" fillId="2" borderId="11" xfId="2" applyNumberFormat="1" applyFont="1" applyFill="1" applyBorder="1"/>
    <xf numFmtId="164" fontId="6" fillId="0" borderId="1" xfId="0" applyNumberFormat="1" applyFont="1" applyBorder="1" applyAlignment="1">
      <alignment horizontal="right" wrapText="1"/>
    </xf>
    <xf numFmtId="164" fontId="6" fillId="0" borderId="4" xfId="0" applyNumberFormat="1" applyFont="1" applyBorder="1" applyAlignment="1">
      <alignment horizontal="right" wrapText="1"/>
    </xf>
    <xf numFmtId="164" fontId="6" fillId="2" borderId="4" xfId="0" applyNumberFormat="1" applyFont="1" applyFill="1" applyBorder="1" applyAlignment="1">
      <alignment horizontal="right" wrapText="1"/>
    </xf>
    <xf numFmtId="44" fontId="18" fillId="0" borderId="4" xfId="0" applyNumberFormat="1" applyFont="1" applyBorder="1" applyAlignment="1">
      <alignment vertical="top" wrapText="1"/>
    </xf>
    <xf numFmtId="0" fontId="18" fillId="0" borderId="4" xfId="0" applyFont="1" applyBorder="1" applyAlignment="1">
      <alignment vertical="top" wrapText="1"/>
    </xf>
    <xf numFmtId="44" fontId="18" fillId="0" borderId="4" xfId="0" applyNumberFormat="1" applyFont="1" applyBorder="1" applyAlignment="1">
      <alignment horizontal="right" vertical="top" wrapText="1"/>
    </xf>
    <xf numFmtId="0" fontId="23" fillId="0" borderId="1" xfId="0" applyFont="1" applyBorder="1" applyAlignment="1">
      <alignment vertical="top" wrapText="1"/>
    </xf>
    <xf numFmtId="0" fontId="23" fillId="0" borderId="2" xfId="0" applyFont="1" applyBorder="1" applyAlignment="1">
      <alignment vertical="top" wrapText="1"/>
    </xf>
    <xf numFmtId="0" fontId="18" fillId="0" borderId="3" xfId="0" applyFont="1" applyBorder="1" applyAlignment="1">
      <alignment horizontal="left" vertical="top" wrapText="1" indent="1"/>
    </xf>
    <xf numFmtId="0" fontId="0" fillId="0" borderId="0" xfId="0"/>
    <xf numFmtId="0" fontId="18" fillId="0" borderId="0" xfId="0" applyFont="1"/>
    <xf numFmtId="0" fontId="18" fillId="0" borderId="11" xfId="0" applyFont="1" applyBorder="1"/>
    <xf numFmtId="0" fontId="19" fillId="0" borderId="22" xfId="0" applyFont="1" applyBorder="1" applyAlignment="1">
      <alignment horizontal="center"/>
    </xf>
    <xf numFmtId="0" fontId="23" fillId="0" borderId="11" xfId="1" applyFont="1" applyBorder="1" applyAlignment="1">
      <alignment horizontal="center" vertical="center" wrapText="1"/>
    </xf>
    <xf numFmtId="2" fontId="18" fillId="0" borderId="27" xfId="0" applyNumberFormat="1" applyFont="1" applyBorder="1" applyAlignment="1">
      <alignment horizontal="right"/>
    </xf>
    <xf numFmtId="0" fontId="7" fillId="0" borderId="3" xfId="0" applyFont="1" applyBorder="1" applyAlignment="1">
      <alignment vertical="top" wrapText="1"/>
    </xf>
    <xf numFmtId="44" fontId="18" fillId="0" borderId="5" xfId="0" applyNumberFormat="1" applyFont="1" applyBorder="1" applyAlignment="1">
      <alignment vertical="top" wrapText="1"/>
    </xf>
    <xf numFmtId="44" fontId="18" fillId="0" borderId="8" xfId="0" applyNumberFormat="1" applyFont="1" applyBorder="1" applyAlignment="1">
      <alignment vertical="top" wrapText="1"/>
    </xf>
    <xf numFmtId="44" fontId="18" fillId="0" borderId="3" xfId="0" applyNumberFormat="1" applyFont="1" applyBorder="1" applyAlignment="1">
      <alignment vertical="top" wrapText="1"/>
    </xf>
    <xf numFmtId="2" fontId="18" fillId="0" borderId="1" xfId="0" applyNumberFormat="1" applyFont="1" applyBorder="1"/>
    <xf numFmtId="4" fontId="18" fillId="0" borderId="4" xfId="0" applyNumberFormat="1" applyFont="1" applyFill="1" applyBorder="1" applyAlignment="1">
      <alignment vertical="top" wrapText="1"/>
    </xf>
    <xf numFmtId="44" fontId="18" fillId="0" borderId="4" xfId="0" applyNumberFormat="1" applyFont="1" applyFill="1" applyBorder="1" applyAlignment="1">
      <alignment vertical="top" wrapText="1"/>
    </xf>
    <xf numFmtId="44" fontId="18" fillId="0" borderId="0" xfId="0" applyNumberFormat="1" applyFont="1"/>
    <xf numFmtId="2" fontId="18" fillId="0" borderId="0" xfId="0" applyNumberFormat="1" applyFont="1"/>
    <xf numFmtId="0" fontId="18" fillId="0" borderId="11" xfId="0" applyFont="1" applyBorder="1" applyAlignment="1">
      <alignment horizontal="center"/>
    </xf>
    <xf numFmtId="0" fontId="16" fillId="0" borderId="0" xfId="0" applyFont="1" applyAlignment="1">
      <alignment wrapText="1"/>
    </xf>
    <xf numFmtId="44" fontId="18" fillId="5" borderId="0" xfId="0" applyNumberFormat="1" applyFont="1" applyFill="1"/>
    <xf numFmtId="164" fontId="19" fillId="0" borderId="0" xfId="0" applyNumberFormat="1" applyFont="1" applyBorder="1" applyAlignment="1"/>
    <xf numFmtId="0" fontId="19" fillId="0" borderId="0" xfId="0" applyFont="1" applyBorder="1" applyAlignment="1">
      <alignment wrapText="1"/>
    </xf>
    <xf numFmtId="49" fontId="19" fillId="0" borderId="0" xfId="0" applyNumberFormat="1" applyFont="1" applyBorder="1" applyAlignment="1">
      <alignment horizontal="left"/>
    </xf>
    <xf numFmtId="164" fontId="19" fillId="0" borderId="0" xfId="0" applyNumberFormat="1" applyFont="1" applyFill="1" applyBorder="1" applyAlignment="1"/>
    <xf numFmtId="8" fontId="19" fillId="0" borderId="0" xfId="0" applyNumberFormat="1" applyFont="1" applyBorder="1" applyAlignment="1">
      <alignment horizontal="right"/>
    </xf>
    <xf numFmtId="0" fontId="9" fillId="0" borderId="0" xfId="0" applyFont="1"/>
    <xf numFmtId="0" fontId="6" fillId="0" borderId="0" xfId="0" applyFont="1" applyFill="1"/>
    <xf numFmtId="0" fontId="6" fillId="0" borderId="0" xfId="0" applyFont="1" applyAlignment="1">
      <alignment horizontal="left" indent="4"/>
    </xf>
    <xf numFmtId="0" fontId="7" fillId="0" borderId="0" xfId="0" applyFont="1" applyAlignment="1">
      <alignment horizontal="left" indent="2"/>
    </xf>
    <xf numFmtId="0" fontId="7" fillId="0" borderId="0" xfId="0" applyFont="1"/>
    <xf numFmtId="3" fontId="7" fillId="0" borderId="4" xfId="0" applyNumberFormat="1" applyFont="1" applyBorder="1" applyAlignment="1">
      <alignment vertical="top" wrapText="1"/>
    </xf>
    <xf numFmtId="0" fontId="18" fillId="0" borderId="0" xfId="1" applyFont="1"/>
    <xf numFmtId="0" fontId="19" fillId="5" borderId="0" xfId="0" applyFont="1" applyFill="1" applyAlignment="1">
      <alignment wrapText="1"/>
    </xf>
    <xf numFmtId="0" fontId="9" fillId="5" borderId="0" xfId="0" applyFont="1" applyFill="1"/>
    <xf numFmtId="4" fontId="19" fillId="0" borderId="0" xfId="0" applyNumberFormat="1" applyFont="1" applyAlignment="1">
      <alignment wrapText="1"/>
    </xf>
    <xf numFmtId="2" fontId="19" fillId="0" borderId="0" xfId="0" applyNumberFormat="1" applyFont="1" applyAlignment="1">
      <alignment wrapText="1"/>
    </xf>
    <xf numFmtId="8" fontId="19" fillId="0" borderId="0" xfId="0" applyNumberFormat="1" applyFont="1" applyAlignment="1">
      <alignment wrapText="1"/>
    </xf>
    <xf numFmtId="4" fontId="22" fillId="0" borderId="0" xfId="0" applyNumberFormat="1" applyFont="1" applyAlignment="1">
      <alignment wrapText="1"/>
    </xf>
    <xf numFmtId="43" fontId="19" fillId="5" borderId="0" xfId="0" applyNumberFormat="1" applyFont="1" applyFill="1" applyAlignment="1">
      <alignment wrapText="1"/>
    </xf>
    <xf numFmtId="3" fontId="19" fillId="0" borderId="0" xfId="0" applyNumberFormat="1" applyFont="1" applyAlignment="1">
      <alignment wrapText="1"/>
    </xf>
    <xf numFmtId="0" fontId="23" fillId="0" borderId="11" xfId="0" applyFont="1" applyBorder="1" applyAlignment="1">
      <alignment wrapText="1"/>
    </xf>
    <xf numFmtId="0" fontId="23" fillId="0" borderId="11" xfId="0" applyFont="1" applyBorder="1" applyAlignment="1">
      <alignment horizontal="center" wrapText="1"/>
    </xf>
    <xf numFmtId="2" fontId="18" fillId="2" borderId="1" xfId="0" applyNumberFormat="1" applyFont="1" applyFill="1" applyBorder="1" applyAlignment="1">
      <alignment horizontal="right"/>
    </xf>
    <xf numFmtId="0" fontId="18" fillId="0" borderId="11" xfId="0" applyFont="1" applyBorder="1" applyAlignment="1">
      <alignment horizontal="center" vertical="center" wrapText="1"/>
    </xf>
    <xf numFmtId="164" fontId="18" fillId="0" borderId="11" xfId="0" applyNumberFormat="1" applyFont="1" applyBorder="1" applyAlignment="1">
      <alignment wrapText="1"/>
    </xf>
    <xf numFmtId="164" fontId="18" fillId="0" borderId="11" xfId="0" applyNumberFormat="1" applyFont="1" applyFill="1" applyBorder="1" applyAlignment="1">
      <alignment horizontal="right"/>
    </xf>
    <xf numFmtId="0" fontId="23" fillId="0" borderId="6" xfId="0" applyFont="1" applyBorder="1"/>
    <xf numFmtId="0" fontId="19" fillId="0" borderId="4" xfId="1" applyFont="1" applyBorder="1" applyAlignment="1">
      <alignment horizontal="center" vertical="top" wrapText="1"/>
    </xf>
    <xf numFmtId="49" fontId="19" fillId="0" borderId="4" xfId="0" applyNumberFormat="1" applyFont="1" applyBorder="1" applyAlignment="1">
      <alignment horizontal="center"/>
    </xf>
    <xf numFmtId="49" fontId="19" fillId="0" borderId="2" xfId="0" applyNumberFormat="1" applyFont="1" applyBorder="1" applyAlignment="1">
      <alignment horizontal="center"/>
    </xf>
    <xf numFmtId="49" fontId="19" fillId="0" borderId="0" xfId="0" applyNumberFormat="1" applyFont="1" applyBorder="1" applyAlignment="1">
      <alignment horizontal="right"/>
    </xf>
    <xf numFmtId="0" fontId="7" fillId="0" borderId="15" xfId="0" applyFont="1" applyBorder="1"/>
    <xf numFmtId="49" fontId="7" fillId="0" borderId="15" xfId="0" applyNumberFormat="1" applyFont="1" applyBorder="1" applyAlignment="1">
      <alignment horizontal="center" vertical="top" wrapText="1"/>
    </xf>
    <xf numFmtId="2" fontId="7" fillId="0" borderId="15" xfId="0" applyNumberFormat="1" applyFont="1" applyBorder="1" applyAlignment="1">
      <alignment horizontal="right" wrapText="1"/>
    </xf>
    <xf numFmtId="164" fontId="7" fillId="3" borderId="18" xfId="0" applyNumberFormat="1" applyFont="1" applyFill="1" applyBorder="1" applyAlignment="1">
      <alignment horizontal="right" wrapText="1"/>
    </xf>
    <xf numFmtId="0" fontId="7" fillId="0" borderId="0" xfId="0" applyFont="1" applyAlignment="1">
      <alignment horizontal="center"/>
    </xf>
    <xf numFmtId="4" fontId="7" fillId="0" borderId="0" xfId="0" applyNumberFormat="1" applyFont="1" applyAlignment="1">
      <alignment horizontal="center" wrapText="1"/>
    </xf>
    <xf numFmtId="0" fontId="7" fillId="0" borderId="0" xfId="0" applyFont="1" applyAlignment="1">
      <alignment horizontal="right" wrapText="1"/>
    </xf>
    <xf numFmtId="2" fontId="7" fillId="0" borderId="16" xfId="0" applyNumberFormat="1" applyFont="1" applyBorder="1" applyAlignment="1">
      <alignment horizontal="right" wrapText="1"/>
    </xf>
    <xf numFmtId="4" fontId="7" fillId="0" borderId="0" xfId="0" applyNumberFormat="1" applyFont="1" applyAlignment="1">
      <alignment wrapText="1"/>
    </xf>
    <xf numFmtId="0" fontId="9" fillId="0" borderId="0" xfId="0" applyFont="1" applyAlignment="1">
      <alignment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18" fillId="0" borderId="11" xfId="0" applyFont="1" applyBorder="1" applyAlignment="1">
      <alignment wrapText="1"/>
    </xf>
    <xf numFmtId="0" fontId="18" fillId="0" borderId="11" xfId="0" applyFont="1" applyBorder="1" applyAlignment="1">
      <alignment horizontal="center" wrapText="1"/>
    </xf>
    <xf numFmtId="164" fontId="18" fillId="0" borderId="11" xfId="0" applyNumberFormat="1" applyFont="1" applyBorder="1" applyAlignment="1">
      <alignment horizontal="right" wrapText="1"/>
    </xf>
    <xf numFmtId="0" fontId="9" fillId="0" borderId="0" xfId="0" applyFont="1" applyFill="1"/>
    <xf numFmtId="0" fontId="31" fillId="0" borderId="0" xfId="0" applyFont="1" applyAlignment="1">
      <alignment horizontal="left" wrapText="1"/>
    </xf>
    <xf numFmtId="0" fontId="32" fillId="0" borderId="0" xfId="0" applyFont="1"/>
    <xf numFmtId="0" fontId="32" fillId="0" borderId="0" xfId="0" applyFont="1" applyAlignment="1">
      <alignment wrapText="1"/>
    </xf>
    <xf numFmtId="0" fontId="33" fillId="0" borderId="0" xfId="0" applyFont="1"/>
    <xf numFmtId="0" fontId="23" fillId="0" borderId="12" xfId="0" applyFont="1" applyBorder="1" applyAlignment="1">
      <alignment horizontal="center"/>
    </xf>
    <xf numFmtId="0" fontId="35" fillId="0" borderId="11" xfId="0" applyFont="1" applyBorder="1" applyAlignment="1">
      <alignment horizontal="center" vertical="center" wrapText="1"/>
    </xf>
    <xf numFmtId="0" fontId="23" fillId="3" borderId="12" xfId="0" applyFont="1" applyFill="1" applyBorder="1"/>
    <xf numFmtId="0" fontId="23" fillId="3" borderId="6" xfId="0" applyFont="1" applyFill="1" applyBorder="1"/>
    <xf numFmtId="164" fontId="19" fillId="0" borderId="4" xfId="0" applyNumberFormat="1" applyFont="1" applyBorder="1"/>
    <xf numFmtId="164" fontId="19" fillId="4" borderId="4" xfId="0" applyNumberFormat="1" applyFont="1" applyFill="1" applyBorder="1"/>
    <xf numFmtId="164" fontId="19" fillId="0" borderId="1" xfId="0" applyNumberFormat="1" applyFont="1" applyBorder="1"/>
    <xf numFmtId="164" fontId="19" fillId="4" borderId="1" xfId="0" applyNumberFormat="1" applyFont="1" applyFill="1" applyBorder="1"/>
    <xf numFmtId="8" fontId="19" fillId="0" borderId="0" xfId="0" applyNumberFormat="1" applyFont="1" applyAlignment="1">
      <alignment horizontal="right"/>
    </xf>
    <xf numFmtId="49" fontId="19" fillId="0" borderId="0" xfId="0" applyNumberFormat="1" applyFont="1" applyAlignment="1">
      <alignment horizontal="left"/>
    </xf>
    <xf numFmtId="49" fontId="19" fillId="0" borderId="0" xfId="0" applyNumberFormat="1" applyFont="1" applyAlignment="1">
      <alignment horizontal="right"/>
    </xf>
    <xf numFmtId="164" fontId="19" fillId="0" borderId="0" xfId="0" applyNumberFormat="1" applyFont="1"/>
    <xf numFmtId="0" fontId="19" fillId="0" borderId="12" xfId="0" applyFont="1" applyBorder="1" applyAlignment="1">
      <alignment wrapText="1"/>
    </xf>
    <xf numFmtId="8" fontId="19" fillId="0" borderId="12" xfId="0" applyNumberFormat="1" applyFont="1" applyBorder="1" applyAlignment="1">
      <alignment horizontal="right"/>
    </xf>
    <xf numFmtId="49" fontId="19" fillId="0" borderId="12" xfId="0" applyNumberFormat="1" applyFont="1" applyBorder="1" applyAlignment="1">
      <alignment horizontal="left"/>
    </xf>
    <xf numFmtId="49" fontId="19" fillId="0" borderId="12" xfId="0" applyNumberFormat="1" applyFont="1" applyBorder="1" applyAlignment="1">
      <alignment horizontal="right"/>
    </xf>
    <xf numFmtId="164" fontId="19" fillId="0" borderId="12" xfId="0" applyNumberFormat="1" applyFont="1" applyBorder="1"/>
    <xf numFmtId="164" fontId="19" fillId="0" borderId="28" xfId="0" applyNumberFormat="1" applyFont="1" applyBorder="1"/>
    <xf numFmtId="49" fontId="7" fillId="0" borderId="29" xfId="0" applyNumberFormat="1" applyFont="1" applyBorder="1" applyAlignment="1">
      <alignment horizontal="center" vertical="top" wrapText="1"/>
    </xf>
    <xf numFmtId="0" fontId="7" fillId="0" borderId="17" xfId="0" applyFont="1" applyBorder="1" applyAlignment="1">
      <alignment horizontal="right" wrapText="1"/>
    </xf>
    <xf numFmtId="0" fontId="7" fillId="0" borderId="0" xfId="0" applyFont="1" applyAlignment="1">
      <alignment horizontal="left"/>
    </xf>
    <xf numFmtId="49" fontId="7" fillId="0" borderId="0" xfId="0" applyNumberFormat="1" applyFont="1" applyAlignment="1">
      <alignment horizontal="center" vertical="top" wrapText="1"/>
    </xf>
    <xf numFmtId="49" fontId="7" fillId="0" borderId="0" xfId="0" applyNumberFormat="1" applyFont="1" applyAlignment="1">
      <alignment horizontal="center" wrapText="1"/>
    </xf>
    <xf numFmtId="49" fontId="7" fillId="0" borderId="0" xfId="0" applyNumberFormat="1" applyFont="1" applyAlignment="1">
      <alignment horizontal="right" wrapText="1"/>
    </xf>
    <xf numFmtId="4" fontId="7" fillId="0" borderId="0" xfId="0" applyNumberFormat="1" applyFont="1" applyAlignment="1">
      <alignment horizontal="right" wrapText="1"/>
    </xf>
    <xf numFmtId="164" fontId="7" fillId="0" borderId="17" xfId="0" applyNumberFormat="1" applyFont="1" applyBorder="1" applyAlignment="1">
      <alignment horizontal="right" wrapText="1"/>
    </xf>
    <xf numFmtId="0" fontId="7" fillId="0" borderId="0" xfId="0" applyFont="1" applyAlignment="1">
      <alignment horizontal="center" vertical="top" wrapText="1"/>
    </xf>
    <xf numFmtId="164" fontId="7" fillId="0" borderId="0" xfId="0" applyNumberFormat="1" applyFont="1" applyAlignment="1">
      <alignment horizontal="right" wrapText="1"/>
    </xf>
    <xf numFmtId="4" fontId="19" fillId="3" borderId="0" xfId="0" applyNumberFormat="1" applyFont="1" applyFill="1" applyAlignment="1">
      <alignment wrapText="1"/>
    </xf>
    <xf numFmtId="44" fontId="18" fillId="3" borderId="0" xfId="0" applyNumberFormat="1" applyFont="1" applyFill="1"/>
    <xf numFmtId="0" fontId="19" fillId="3" borderId="0" xfId="0" applyFont="1" applyFill="1" applyAlignment="1">
      <alignment wrapText="1"/>
    </xf>
    <xf numFmtId="2" fontId="18" fillId="3" borderId="0" xfId="0" applyNumberFormat="1" applyFont="1" applyFill="1"/>
    <xf numFmtId="4" fontId="7" fillId="0" borderId="4" xfId="0" applyNumberFormat="1" applyFont="1" applyFill="1" applyBorder="1" applyAlignment="1">
      <alignment vertical="top" wrapText="1"/>
    </xf>
    <xf numFmtId="0" fontId="7" fillId="0" borderId="1" xfId="1" applyFont="1" applyFill="1" applyBorder="1" applyAlignment="1">
      <alignment vertical="top" wrapText="1"/>
    </xf>
    <xf numFmtId="0" fontId="7" fillId="0" borderId="0" xfId="1" applyFont="1" applyFill="1" applyAlignment="1">
      <alignment vertical="top" wrapText="1"/>
    </xf>
    <xf numFmtId="0" fontId="6" fillId="0" borderId="0" xfId="0" applyFont="1" applyFill="1" applyAlignment="1">
      <alignment horizontal="left" indent="4"/>
    </xf>
    <xf numFmtId="44" fontId="19" fillId="0" borderId="14" xfId="2" applyFont="1" applyFill="1" applyBorder="1" applyAlignment="1"/>
    <xf numFmtId="44" fontId="19" fillId="0" borderId="19" xfId="2" applyFont="1" applyFill="1" applyBorder="1" applyAlignment="1"/>
    <xf numFmtId="44" fontId="19" fillId="0" borderId="0" xfId="2" applyFont="1" applyFill="1" applyBorder="1" applyAlignment="1"/>
    <xf numFmtId="0" fontId="18" fillId="0" borderId="0" xfId="0" applyFont="1" applyAlignment="1">
      <alignment wrapText="1"/>
    </xf>
    <xf numFmtId="0" fontId="19" fillId="0" borderId="0" xfId="0" applyFont="1" applyAlignment="1">
      <alignment wrapText="1"/>
    </xf>
    <xf numFmtId="49" fontId="21" fillId="0" borderId="0" xfId="0" applyNumberFormat="1" applyFont="1" applyAlignment="1">
      <alignment horizontal="left"/>
    </xf>
    <xf numFmtId="0" fontId="18" fillId="0" borderId="8" xfId="0" applyFont="1" applyBorder="1" applyAlignment="1">
      <alignment vertical="top" wrapText="1"/>
    </xf>
    <xf numFmtId="0" fontId="18" fillId="0" borderId="3" xfId="0" applyFont="1" applyBorder="1" applyAlignment="1">
      <alignment vertical="top" wrapText="1"/>
    </xf>
    <xf numFmtId="0" fontId="5" fillId="0" borderId="5" xfId="0" applyFont="1" applyBorder="1" applyAlignment="1">
      <alignment wrapText="1"/>
    </xf>
    <xf numFmtId="0" fontId="5" fillId="0" borderId="1" xfId="0" applyFont="1" applyBorder="1" applyAlignment="1">
      <alignment vertical="top" wrapText="1"/>
    </xf>
    <xf numFmtId="0" fontId="5" fillId="0" borderId="2" xfId="0" applyFont="1" applyBorder="1" applyAlignment="1">
      <alignment vertical="top" wrapText="1"/>
    </xf>
    <xf numFmtId="0" fontId="3" fillId="0" borderId="3" xfId="0" applyFont="1" applyBorder="1" applyAlignment="1">
      <alignment vertical="top" wrapText="1"/>
    </xf>
    <xf numFmtId="164" fontId="3" fillId="0" borderId="4" xfId="0" applyNumberFormat="1" applyFont="1" applyBorder="1" applyAlignment="1">
      <alignment vertical="top" wrapText="1"/>
    </xf>
    <xf numFmtId="0" fontId="3" fillId="0" borderId="4" xfId="0" applyFont="1" applyBorder="1" applyAlignment="1">
      <alignment vertical="top" wrapText="1"/>
    </xf>
    <xf numFmtId="0" fontId="5" fillId="0" borderId="3" xfId="0" applyFont="1" applyBorder="1" applyAlignment="1">
      <alignment vertical="top" wrapText="1"/>
    </xf>
    <xf numFmtId="164" fontId="3" fillId="2" borderId="4" xfId="0" applyNumberFormat="1" applyFont="1" applyFill="1" applyBorder="1" applyAlignment="1">
      <alignment vertical="top" wrapText="1"/>
    </xf>
    <xf numFmtId="0" fontId="19" fillId="0" borderId="0" xfId="0" applyFont="1" applyAlignment="1">
      <alignment wrapText="1"/>
    </xf>
    <xf numFmtId="0" fontId="18" fillId="3" borderId="0" xfId="0" applyFont="1" applyFill="1" applyAlignment="1">
      <alignment horizontal="left" wrapText="1"/>
    </xf>
    <xf numFmtId="49" fontId="18" fillId="0" borderId="22" xfId="0" applyNumberFormat="1" applyFont="1" applyBorder="1"/>
    <xf numFmtId="49" fontId="7" fillId="0" borderId="31" xfId="0" applyNumberFormat="1" applyFont="1" applyBorder="1" applyAlignment="1">
      <alignment horizontal="center" vertical="top" wrapText="1"/>
    </xf>
    <xf numFmtId="49" fontId="7" fillId="0" borderId="31" xfId="0" applyNumberFormat="1" applyFont="1" applyBorder="1" applyAlignment="1">
      <alignment horizontal="center" wrapText="1"/>
    </xf>
    <xf numFmtId="164" fontId="7" fillId="0" borderId="31" xfId="0" applyNumberFormat="1" applyFont="1" applyBorder="1" applyAlignment="1">
      <alignment horizontal="right" wrapText="1"/>
    </xf>
    <xf numFmtId="2" fontId="7" fillId="0" borderId="31" xfId="0" applyNumberFormat="1" applyFont="1" applyBorder="1" applyAlignment="1">
      <alignment horizontal="right" wrapText="1"/>
    </xf>
    <xf numFmtId="164" fontId="7" fillId="0" borderId="18" xfId="0" applyNumberFormat="1" applyFont="1" applyBorder="1" applyAlignment="1">
      <alignment horizontal="right" wrapText="1"/>
    </xf>
    <xf numFmtId="0" fontId="7" fillId="0" borderId="33" xfId="0" applyFont="1" applyBorder="1" applyAlignment="1">
      <alignment horizontal="left"/>
    </xf>
    <xf numFmtId="49" fontId="7" fillId="0" borderId="34" xfId="0" applyNumberFormat="1" applyFont="1" applyBorder="1" applyAlignment="1">
      <alignment horizontal="center" wrapText="1"/>
    </xf>
    <xf numFmtId="4" fontId="7" fillId="0" borderId="34" xfId="0" applyNumberFormat="1" applyFont="1" applyBorder="1" applyAlignment="1">
      <alignment horizontal="center" wrapText="1"/>
    </xf>
    <xf numFmtId="4" fontId="7" fillId="0" borderId="28" xfId="0" applyNumberFormat="1" applyFont="1" applyBorder="1" applyAlignment="1">
      <alignment horizontal="right" wrapText="1"/>
    </xf>
    <xf numFmtId="0" fontId="7" fillId="0" borderId="34" xfId="0" applyFont="1" applyBorder="1" applyAlignment="1">
      <alignment horizontal="center"/>
    </xf>
    <xf numFmtId="164" fontId="7" fillId="0" borderId="28" xfId="0" applyNumberFormat="1" applyFont="1" applyBorder="1" applyAlignment="1">
      <alignment horizontal="right" wrapText="1"/>
    </xf>
    <xf numFmtId="164" fontId="7" fillId="3" borderId="4" xfId="0" applyNumberFormat="1" applyFont="1" applyFill="1" applyBorder="1" applyAlignment="1">
      <alignment horizontal="right" wrapText="1"/>
    </xf>
    <xf numFmtId="164" fontId="7" fillId="6" borderId="4" xfId="0" applyNumberFormat="1" applyFont="1" applyFill="1" applyBorder="1" applyAlignment="1">
      <alignment horizontal="right" wrapText="1"/>
    </xf>
    <xf numFmtId="164" fontId="7" fillId="6" borderId="0" xfId="0" applyNumberFormat="1" applyFont="1" applyFill="1" applyAlignment="1">
      <alignment horizontal="right" wrapText="1"/>
    </xf>
    <xf numFmtId="0" fontId="7" fillId="0" borderId="36" xfId="0" applyFont="1" applyBorder="1" applyAlignment="1">
      <alignment horizontal="center" vertical="top" wrapText="1"/>
    </xf>
    <xf numFmtId="164" fontId="7" fillId="6" borderId="18" xfId="0" applyNumberFormat="1" applyFont="1" applyFill="1" applyBorder="1" applyAlignment="1">
      <alignment horizontal="right" wrapText="1"/>
    </xf>
    <xf numFmtId="0" fontId="7" fillId="0" borderId="34" xfId="0" applyFont="1" applyBorder="1"/>
    <xf numFmtId="49" fontId="7" fillId="0" borderId="34" xfId="0" applyNumberFormat="1" applyFont="1" applyBorder="1" applyAlignment="1">
      <alignment horizontal="center" vertical="top" wrapText="1"/>
    </xf>
    <xf numFmtId="0" fontId="7" fillId="0" borderId="34" xfId="0" applyFont="1" applyBorder="1" applyAlignment="1">
      <alignment horizontal="center" vertical="top" wrapText="1"/>
    </xf>
    <xf numFmtId="164" fontId="7" fillId="0" borderId="34" xfId="0" applyNumberFormat="1" applyFont="1" applyBorder="1" applyAlignment="1">
      <alignment horizontal="right" wrapText="1"/>
    </xf>
    <xf numFmtId="164" fontId="7" fillId="6" borderId="28" xfId="0" applyNumberFormat="1" applyFont="1" applyFill="1" applyBorder="1" applyAlignment="1">
      <alignment horizontal="right" wrapText="1"/>
    </xf>
    <xf numFmtId="0" fontId="7" fillId="0" borderId="34" xfId="0" applyFont="1" applyBorder="1" applyAlignment="1">
      <alignment horizontal="left"/>
    </xf>
    <xf numFmtId="49" fontId="7" fillId="0" borderId="34" xfId="0" applyNumberFormat="1" applyFont="1" applyBorder="1" applyAlignment="1">
      <alignment horizontal="right" wrapText="1"/>
    </xf>
    <xf numFmtId="49" fontId="7" fillId="0" borderId="30" xfId="0" applyNumberFormat="1" applyFont="1" applyBorder="1" applyAlignment="1">
      <alignment horizontal="center" vertical="top" wrapText="1"/>
    </xf>
    <xf numFmtId="49" fontId="7" fillId="0" borderId="37" xfId="0" applyNumberFormat="1" applyFont="1" applyBorder="1" applyAlignment="1">
      <alignment horizontal="center" vertical="top" wrapText="1"/>
    </xf>
    <xf numFmtId="164" fontId="7" fillId="3" borderId="3" xfId="0" applyNumberFormat="1" applyFont="1" applyFill="1" applyBorder="1" applyAlignment="1">
      <alignment horizontal="right" wrapText="1"/>
    </xf>
    <xf numFmtId="0" fontId="13" fillId="6" borderId="0" xfId="0" applyFont="1" applyFill="1" applyAlignment="1">
      <alignment horizontal="center"/>
    </xf>
    <xf numFmtId="4" fontId="13" fillId="0" borderId="0" xfId="0" applyNumberFormat="1" applyFont="1" applyAlignment="1">
      <alignment horizontal="right" wrapText="1"/>
    </xf>
    <xf numFmtId="164" fontId="18" fillId="0" borderId="0" xfId="0" applyNumberFormat="1" applyFont="1" applyFill="1"/>
    <xf numFmtId="164" fontId="18" fillId="0" borderId="7" xfId="0" applyNumberFormat="1" applyFont="1" applyFill="1" applyBorder="1"/>
    <xf numFmtId="164" fontId="19" fillId="0" borderId="2" xfId="0" applyNumberFormat="1" applyFont="1" applyBorder="1" applyAlignment="1">
      <alignment horizontal="center"/>
    </xf>
    <xf numFmtId="164" fontId="19" fillId="0" borderId="1" xfId="0" applyNumberFormat="1" applyFont="1" applyFill="1" applyBorder="1" applyAlignment="1">
      <alignment horizontal="center" vertical="top" wrapText="1"/>
    </xf>
    <xf numFmtId="164" fontId="18" fillId="3" borderId="7" xfId="0" applyNumberFormat="1" applyFont="1" applyFill="1" applyBorder="1"/>
    <xf numFmtId="164" fontId="19" fillId="0" borderId="1" xfId="0" applyNumberFormat="1" applyFont="1" applyBorder="1" applyAlignment="1">
      <alignment horizontal="center" vertical="top" wrapText="1"/>
    </xf>
    <xf numFmtId="164" fontId="18" fillId="0" borderId="0" xfId="0" applyNumberFormat="1" applyFont="1"/>
    <xf numFmtId="1" fontId="18" fillId="0" borderId="0" xfId="0" applyNumberFormat="1" applyFont="1"/>
    <xf numFmtId="1" fontId="21" fillId="0" borderId="0" xfId="0" applyNumberFormat="1" applyFont="1" applyBorder="1" applyAlignment="1"/>
    <xf numFmtId="1" fontId="18" fillId="0" borderId="0" xfId="0" applyNumberFormat="1" applyFont="1" applyAlignment="1">
      <alignment wrapText="1"/>
    </xf>
    <xf numFmtId="1" fontId="23" fillId="0" borderId="13" xfId="0" applyNumberFormat="1" applyFont="1" applyBorder="1"/>
    <xf numFmtId="1" fontId="19" fillId="0" borderId="1" xfId="0" applyNumberFormat="1" applyFont="1" applyBorder="1" applyAlignment="1">
      <alignment horizontal="center" wrapText="1"/>
    </xf>
    <xf numFmtId="1" fontId="18" fillId="0" borderId="1" xfId="0" applyNumberFormat="1" applyFont="1" applyBorder="1" applyAlignment="1">
      <alignment horizontal="center" vertical="top" wrapText="1"/>
    </xf>
    <xf numFmtId="1" fontId="25" fillId="0" borderId="0" xfId="0" applyNumberFormat="1" applyFont="1" applyAlignment="1">
      <alignment wrapText="1"/>
    </xf>
    <xf numFmtId="1" fontId="18" fillId="0" borderId="0" xfId="0" applyNumberFormat="1" applyFont="1" applyBorder="1" applyAlignment="1">
      <alignment horizontal="center"/>
    </xf>
    <xf numFmtId="1" fontId="23" fillId="3" borderId="13" xfId="0" applyNumberFormat="1" applyFont="1" applyFill="1" applyBorder="1"/>
    <xf numFmtId="1" fontId="18" fillId="0" borderId="0" xfId="0" applyNumberFormat="1" applyFont="1" applyAlignment="1">
      <alignment horizontal="center"/>
    </xf>
    <xf numFmtId="1" fontId="18" fillId="0" borderId="13" xfId="0" applyNumberFormat="1" applyFont="1" applyBorder="1" applyAlignment="1">
      <alignment horizontal="center"/>
    </xf>
    <xf numFmtId="1" fontId="18" fillId="0" borderId="0" xfId="1" applyNumberFormat="1" applyFont="1" applyAlignment="1">
      <alignment horizontal="left"/>
    </xf>
    <xf numFmtId="1" fontId="9" fillId="0" borderId="0" xfId="0" applyNumberFormat="1" applyFont="1"/>
    <xf numFmtId="1" fontId="28" fillId="0" borderId="0" xfId="3" applyNumberFormat="1" applyAlignment="1">
      <alignment wrapText="1"/>
    </xf>
    <xf numFmtId="4" fontId="19" fillId="7" borderId="0" xfId="0" applyNumberFormat="1" applyFont="1" applyFill="1" applyAlignment="1">
      <alignment wrapText="1"/>
    </xf>
    <xf numFmtId="0" fontId="19" fillId="7" borderId="0" xfId="0" applyFont="1" applyFill="1" applyAlignment="1">
      <alignment wrapText="1"/>
    </xf>
    <xf numFmtId="0" fontId="13" fillId="0" borderId="1" xfId="0" applyFont="1" applyFill="1" applyBorder="1" applyAlignment="1">
      <alignment horizontal="center" wrapText="1"/>
    </xf>
    <xf numFmtId="49" fontId="21" fillId="0" borderId="0" xfId="0" applyNumberFormat="1" applyFont="1" applyAlignment="1">
      <alignment horizontal="left"/>
    </xf>
    <xf numFmtId="0" fontId="19" fillId="0" borderId="4" xfId="0" applyFont="1" applyBorder="1" applyAlignment="1">
      <alignment horizontal="center"/>
    </xf>
    <xf numFmtId="0" fontId="18" fillId="0" borderId="0" xfId="0" applyFont="1" applyAlignment="1">
      <alignment horizontal="left"/>
    </xf>
    <xf numFmtId="0" fontId="19" fillId="0" borderId="4" xfId="0" applyFont="1" applyBorder="1" applyAlignment="1">
      <alignment horizontal="left"/>
    </xf>
    <xf numFmtId="49" fontId="19" fillId="0" borderId="4" xfId="0" applyNumberFormat="1" applyFont="1" applyBorder="1" applyAlignment="1">
      <alignment horizontal="left"/>
    </xf>
    <xf numFmtId="0" fontId="13" fillId="6" borderId="0" xfId="0" applyFont="1" applyFill="1" applyAlignment="1">
      <alignment horizontal="left"/>
    </xf>
    <xf numFmtId="0" fontId="18" fillId="0" borderId="0" xfId="1" applyFont="1" applyAlignment="1">
      <alignment horizontal="left"/>
    </xf>
    <xf numFmtId="0" fontId="19" fillId="3" borderId="4" xfId="0" applyFont="1" applyFill="1" applyBorder="1" applyAlignment="1">
      <alignment horizontal="left"/>
    </xf>
    <xf numFmtId="49" fontId="19" fillId="3" borderId="4" xfId="0" applyNumberFormat="1" applyFont="1" applyFill="1" applyBorder="1" applyAlignment="1">
      <alignment horizontal="left"/>
    </xf>
    <xf numFmtId="0" fontId="19" fillId="6" borderId="4" xfId="0" applyFont="1" applyFill="1" applyBorder="1" applyAlignment="1">
      <alignment horizontal="left"/>
    </xf>
    <xf numFmtId="8" fontId="19" fillId="6" borderId="4" xfId="0" applyNumberFormat="1" applyFont="1" applyFill="1" applyBorder="1" applyAlignment="1">
      <alignment horizontal="left"/>
    </xf>
    <xf numFmtId="49" fontId="7" fillId="6" borderId="31" xfId="0" applyNumberFormat="1" applyFont="1" applyFill="1" applyBorder="1" applyAlignment="1">
      <alignment horizontal="center" vertical="top" wrapText="1"/>
    </xf>
    <xf numFmtId="49" fontId="19" fillId="6" borderId="4" xfId="0" applyNumberFormat="1" applyFont="1" applyFill="1" applyBorder="1" applyAlignment="1">
      <alignment horizontal="center"/>
    </xf>
    <xf numFmtId="49" fontId="7" fillId="6" borderId="31" xfId="0" applyNumberFormat="1" applyFont="1" applyFill="1" applyBorder="1" applyAlignment="1">
      <alignment horizontal="center" wrapText="1"/>
    </xf>
    <xf numFmtId="164" fontId="7" fillId="6" borderId="31" xfId="0" applyNumberFormat="1" applyFont="1" applyFill="1" applyBorder="1" applyAlignment="1">
      <alignment horizontal="right" wrapText="1"/>
    </xf>
    <xf numFmtId="2" fontId="7" fillId="6" borderId="31" xfId="0" applyNumberFormat="1" applyFont="1" applyFill="1" applyBorder="1" applyAlignment="1">
      <alignment horizontal="right" wrapText="1"/>
    </xf>
    <xf numFmtId="0" fontId="7" fillId="6" borderId="33" xfId="0" applyFont="1" applyFill="1" applyBorder="1" applyAlignment="1">
      <alignment horizontal="left"/>
    </xf>
    <xf numFmtId="49" fontId="7" fillId="6" borderId="0" xfId="0" applyNumberFormat="1" applyFont="1" applyFill="1" applyAlignment="1">
      <alignment horizontal="center" vertical="top" wrapText="1"/>
    </xf>
    <xf numFmtId="49" fontId="7" fillId="6" borderId="34" xfId="0" applyNumberFormat="1" applyFont="1" applyFill="1" applyBorder="1" applyAlignment="1">
      <alignment horizontal="center" wrapText="1"/>
    </xf>
    <xf numFmtId="4" fontId="7" fillId="6" borderId="34" xfId="0" applyNumberFormat="1" applyFont="1" applyFill="1" applyBorder="1" applyAlignment="1">
      <alignment horizontal="center" wrapText="1"/>
    </xf>
    <xf numFmtId="49" fontId="7" fillId="6" borderId="0" xfId="0" applyNumberFormat="1" applyFont="1" applyFill="1" applyAlignment="1">
      <alignment horizontal="right" wrapText="1"/>
    </xf>
    <xf numFmtId="49" fontId="19" fillId="6" borderId="4" xfId="0" applyNumberFormat="1" applyFont="1" applyFill="1" applyBorder="1" applyAlignment="1">
      <alignment horizontal="left"/>
    </xf>
    <xf numFmtId="49" fontId="7" fillId="6" borderId="15" xfId="0" applyNumberFormat="1" applyFont="1" applyFill="1" applyBorder="1" applyAlignment="1">
      <alignment horizontal="center" vertical="top" wrapText="1"/>
    </xf>
    <xf numFmtId="2" fontId="7" fillId="6" borderId="15" xfId="0" applyNumberFormat="1" applyFont="1" applyFill="1" applyBorder="1" applyAlignment="1">
      <alignment horizontal="right" wrapText="1"/>
    </xf>
    <xf numFmtId="0" fontId="7" fillId="6" borderId="9" xfId="0" applyFont="1" applyFill="1" applyBorder="1" applyAlignment="1">
      <alignment horizontal="center"/>
    </xf>
    <xf numFmtId="0" fontId="7" fillId="6" borderId="34" xfId="0" applyFont="1" applyFill="1" applyBorder="1" applyAlignment="1">
      <alignment horizontal="center"/>
    </xf>
    <xf numFmtId="0" fontId="7" fillId="6" borderId="0" xfId="0" applyFont="1" applyFill="1" applyAlignment="1">
      <alignment horizontal="center"/>
    </xf>
    <xf numFmtId="0" fontId="7" fillId="6" borderId="34" xfId="0" applyFont="1" applyFill="1" applyBorder="1"/>
    <xf numFmtId="49" fontId="19" fillId="0" borderId="36" xfId="0" applyNumberFormat="1" applyFont="1" applyBorder="1" applyAlignment="1">
      <alignment horizontal="center"/>
    </xf>
    <xf numFmtId="49" fontId="7" fillId="0" borderId="36" xfId="0" applyNumberFormat="1" applyFont="1" applyBorder="1" applyAlignment="1">
      <alignment horizontal="center" vertical="top" wrapText="1"/>
    </xf>
    <xf numFmtId="49" fontId="22" fillId="0" borderId="1" xfId="0" applyNumberFormat="1" applyFont="1" applyBorder="1" applyAlignment="1">
      <alignment horizontal="center"/>
    </xf>
    <xf numFmtId="164" fontId="7" fillId="6" borderId="19" xfId="0" applyNumberFormat="1" applyFont="1" applyFill="1" applyBorder="1" applyAlignment="1">
      <alignment horizontal="right" wrapText="1"/>
    </xf>
    <xf numFmtId="164" fontId="7" fillId="6" borderId="0" xfId="0" applyNumberFormat="1" applyFont="1" applyFill="1" applyBorder="1" applyAlignment="1">
      <alignment horizontal="right" wrapText="1"/>
    </xf>
    <xf numFmtId="164" fontId="7" fillId="0" borderId="0" xfId="0" applyNumberFormat="1" applyFont="1" applyBorder="1" applyAlignment="1">
      <alignment horizontal="right" wrapText="1"/>
    </xf>
    <xf numFmtId="0" fontId="7" fillId="0" borderId="38" xfId="0" applyFont="1" applyBorder="1" applyAlignment="1">
      <alignment horizontal="left"/>
    </xf>
    <xf numFmtId="8" fontId="19" fillId="0" borderId="36" xfId="0" applyNumberFormat="1" applyFont="1" applyBorder="1" applyAlignment="1">
      <alignment horizontal="left"/>
    </xf>
    <xf numFmtId="0" fontId="7" fillId="0" borderId="36" xfId="0" applyFont="1" applyBorder="1" applyAlignment="1">
      <alignment horizontal="left"/>
    </xf>
    <xf numFmtId="0" fontId="13" fillId="0" borderId="0" xfId="0" applyFont="1" applyFill="1" applyBorder="1" applyAlignment="1">
      <alignment horizontal="center"/>
    </xf>
    <xf numFmtId="164" fontId="7" fillId="0" borderId="0" xfId="0" applyNumberFormat="1" applyFont="1" applyFill="1" applyBorder="1" applyAlignment="1">
      <alignment horizontal="right" wrapText="1"/>
    </xf>
    <xf numFmtId="0" fontId="13" fillId="0" borderId="0" xfId="0" applyFont="1" applyFill="1"/>
    <xf numFmtId="0" fontId="19" fillId="3" borderId="4" xfId="0" applyNumberFormat="1" applyFont="1" applyFill="1" applyBorder="1" applyAlignment="1">
      <alignment horizontal="left"/>
    </xf>
    <xf numFmtId="0" fontId="7" fillId="6" borderId="3" xfId="0" applyFont="1" applyFill="1" applyBorder="1" applyAlignment="1">
      <alignment vertical="top" wrapText="1"/>
    </xf>
    <xf numFmtId="0" fontId="7" fillId="3" borderId="3" xfId="0" applyFont="1" applyFill="1" applyBorder="1" applyAlignment="1">
      <alignment vertical="top" wrapText="1"/>
    </xf>
    <xf numFmtId="0" fontId="7" fillId="3" borderId="3" xfId="1" applyFont="1" applyFill="1" applyBorder="1" applyAlignment="1">
      <alignment vertical="top" wrapText="1"/>
    </xf>
    <xf numFmtId="0" fontId="7" fillId="0" borderId="0" xfId="1" applyFont="1" applyAlignment="1">
      <alignment vertical="top" wrapText="1"/>
    </xf>
    <xf numFmtId="0" fontId="7" fillId="0" borderId="10" xfId="0" applyFont="1" applyBorder="1" applyAlignment="1">
      <alignment horizontal="left"/>
    </xf>
    <xf numFmtId="0" fontId="7" fillId="0" borderId="0" xfId="0" applyFont="1" applyBorder="1" applyAlignment="1">
      <alignment horizontal="center"/>
    </xf>
    <xf numFmtId="164" fontId="7" fillId="3" borderId="16" xfId="0" applyNumberFormat="1" applyFont="1" applyFill="1" applyBorder="1" applyAlignment="1">
      <alignment horizontal="right" wrapText="1"/>
    </xf>
    <xf numFmtId="0" fontId="7" fillId="0" borderId="40" xfId="0" applyFont="1" applyBorder="1" applyAlignment="1">
      <alignment horizontal="left"/>
    </xf>
    <xf numFmtId="0" fontId="7" fillId="0" borderId="41" xfId="0" applyFont="1" applyBorder="1" applyAlignment="1">
      <alignment horizontal="center"/>
    </xf>
    <xf numFmtId="0" fontId="7" fillId="0" borderId="43" xfId="0" applyFont="1" applyBorder="1" applyAlignment="1">
      <alignment horizontal="center" vertical="top" wrapText="1"/>
    </xf>
    <xf numFmtId="164" fontId="7" fillId="3" borderId="28" xfId="0" applyNumberFormat="1" applyFont="1" applyFill="1" applyBorder="1" applyAlignment="1">
      <alignment horizontal="right" wrapText="1"/>
    </xf>
    <xf numFmtId="0" fontId="7" fillId="0" borderId="39" xfId="0" applyFont="1" applyBorder="1" applyAlignment="1">
      <alignment horizontal="left"/>
    </xf>
    <xf numFmtId="0" fontId="7" fillId="0" borderId="39" xfId="0" applyFont="1" applyBorder="1" applyAlignment="1">
      <alignment horizontal="center"/>
    </xf>
    <xf numFmtId="0" fontId="7" fillId="0" borderId="0" xfId="0" applyFont="1" applyBorder="1" applyAlignment="1">
      <alignment horizontal="left"/>
    </xf>
    <xf numFmtId="0" fontId="7" fillId="0" borderId="44" xfId="0" applyFont="1" applyBorder="1" applyAlignment="1">
      <alignment horizontal="left"/>
    </xf>
    <xf numFmtId="164" fontId="7" fillId="6" borderId="35" xfId="0" applyNumberFormat="1" applyFont="1" applyFill="1" applyBorder="1" applyAlignment="1">
      <alignment horizontal="right" wrapText="1"/>
    </xf>
    <xf numFmtId="0" fontId="7" fillId="0" borderId="45" xfId="0" applyFont="1" applyBorder="1" applyAlignment="1">
      <alignment horizontal="left"/>
    </xf>
    <xf numFmtId="49" fontId="7" fillId="0" borderId="43" xfId="0" applyNumberFormat="1" applyFont="1" applyBorder="1" applyAlignment="1">
      <alignment horizontal="center" vertical="top" wrapText="1"/>
    </xf>
    <xf numFmtId="4" fontId="7" fillId="0" borderId="34" xfId="0" applyNumberFormat="1" applyFont="1" applyBorder="1" applyAlignment="1">
      <alignment horizontal="right" wrapText="1"/>
    </xf>
    <xf numFmtId="0" fontId="7" fillId="0" borderId="34" xfId="0" applyFont="1" applyBorder="1" applyAlignment="1">
      <alignment horizontal="right" wrapText="1"/>
    </xf>
    <xf numFmtId="49" fontId="19" fillId="0" borderId="43" xfId="0" applyNumberFormat="1" applyFont="1" applyBorder="1" applyAlignment="1">
      <alignment horizontal="center"/>
    </xf>
    <xf numFmtId="0" fontId="7" fillId="0" borderId="46" xfId="0" applyFont="1" applyBorder="1" applyAlignment="1">
      <alignment horizontal="left"/>
    </xf>
    <xf numFmtId="49" fontId="19" fillId="0" borderId="47" xfId="0" applyNumberFormat="1" applyFont="1" applyBorder="1" applyAlignment="1">
      <alignment horizontal="left"/>
    </xf>
    <xf numFmtId="0" fontId="7" fillId="0" borderId="48" xfId="0" applyFont="1" applyBorder="1" applyAlignment="1">
      <alignment horizontal="left"/>
    </xf>
    <xf numFmtId="49" fontId="7" fillId="0" borderId="43" xfId="0" applyNumberFormat="1" applyFont="1" applyBorder="1" applyAlignment="1">
      <alignment horizontal="center" wrapText="1"/>
    </xf>
    <xf numFmtId="2" fontId="7" fillId="0" borderId="43" xfId="0" applyNumberFormat="1" applyFont="1" applyBorder="1" applyAlignment="1">
      <alignment horizontal="right" wrapText="1"/>
    </xf>
    <xf numFmtId="8" fontId="19" fillId="0" borderId="43" xfId="0" applyNumberFormat="1" applyFont="1" applyBorder="1" applyAlignment="1">
      <alignment horizontal="left"/>
    </xf>
    <xf numFmtId="49" fontId="7" fillId="0" borderId="49" xfId="0" applyNumberFormat="1" applyFont="1" applyBorder="1" applyAlignment="1">
      <alignment horizontal="center" vertical="top" wrapText="1"/>
    </xf>
    <xf numFmtId="164" fontId="13" fillId="0" borderId="30" xfId="0" applyNumberFormat="1" applyFont="1" applyBorder="1"/>
    <xf numFmtId="164" fontId="7" fillId="6" borderId="39" xfId="0" applyNumberFormat="1" applyFont="1" applyFill="1" applyBorder="1" applyAlignment="1">
      <alignment horizontal="right" wrapText="1"/>
    </xf>
    <xf numFmtId="0" fontId="7" fillId="0" borderId="39" xfId="0" applyFont="1" applyBorder="1"/>
    <xf numFmtId="4" fontId="7" fillId="0" borderId="39" xfId="0" applyNumberFormat="1" applyFont="1" applyBorder="1" applyAlignment="1">
      <alignment wrapText="1"/>
    </xf>
    <xf numFmtId="0" fontId="7" fillId="0" borderId="39" xfId="0" applyFont="1" applyBorder="1" applyAlignment="1">
      <alignment horizontal="right" wrapText="1"/>
    </xf>
    <xf numFmtId="49" fontId="7" fillId="0" borderId="39" xfId="0" applyNumberFormat="1" applyFont="1" applyBorder="1" applyAlignment="1">
      <alignment horizontal="center" vertical="top" wrapText="1"/>
    </xf>
    <xf numFmtId="0" fontId="7" fillId="0" borderId="39" xfId="0" applyFont="1" applyBorder="1" applyAlignment="1">
      <alignment horizontal="center" vertical="top" wrapText="1"/>
    </xf>
    <xf numFmtId="4" fontId="7" fillId="0" borderId="39" xfId="0" applyNumberFormat="1" applyFont="1" applyBorder="1" applyAlignment="1">
      <alignment horizontal="center" wrapText="1"/>
    </xf>
    <xf numFmtId="164" fontId="13" fillId="0" borderId="31" xfId="0" applyNumberFormat="1" applyFont="1" applyBorder="1"/>
    <xf numFmtId="49" fontId="19" fillId="3" borderId="47" xfId="0" applyNumberFormat="1" applyFont="1" applyFill="1" applyBorder="1" applyAlignment="1">
      <alignment horizontal="left"/>
    </xf>
    <xf numFmtId="0" fontId="13" fillId="0" borderId="10" xfId="0" applyFont="1" applyBorder="1"/>
    <xf numFmtId="4" fontId="7" fillId="0" borderId="35" xfId="0" applyNumberFormat="1" applyFont="1" applyBorder="1" applyAlignment="1">
      <alignment horizontal="right" wrapText="1"/>
    </xf>
    <xf numFmtId="164" fontId="7" fillId="0" borderId="35" xfId="0" applyNumberFormat="1" applyFont="1" applyBorder="1" applyAlignment="1">
      <alignment horizontal="right" wrapText="1"/>
    </xf>
    <xf numFmtId="164" fontId="7" fillId="3" borderId="50" xfId="0" applyNumberFormat="1" applyFont="1" applyFill="1" applyBorder="1" applyAlignment="1">
      <alignment horizontal="right" wrapText="1"/>
    </xf>
    <xf numFmtId="164" fontId="7" fillId="0" borderId="15" xfId="0" applyNumberFormat="1" applyFont="1" applyBorder="1" applyAlignment="1">
      <alignment horizontal="right" wrapText="1"/>
    </xf>
    <xf numFmtId="164" fontId="7" fillId="3" borderId="8" xfId="0" applyNumberFormat="1" applyFont="1" applyFill="1" applyBorder="1" applyAlignment="1">
      <alignment horizontal="right" wrapText="1"/>
    </xf>
    <xf numFmtId="164" fontId="7" fillId="0" borderId="5" xfId="0" applyNumberFormat="1" applyFont="1" applyBorder="1" applyAlignment="1">
      <alignment horizontal="right" wrapText="1"/>
    </xf>
    <xf numFmtId="164" fontId="7" fillId="3" borderId="51" xfId="0" applyNumberFormat="1" applyFont="1" applyFill="1" applyBorder="1" applyAlignment="1">
      <alignment horizontal="right" wrapText="1"/>
    </xf>
    <xf numFmtId="0" fontId="13" fillId="0" borderId="5" xfId="0" applyFont="1" applyBorder="1"/>
    <xf numFmtId="0" fontId="13" fillId="0" borderId="15" xfId="0" applyFont="1" applyBorder="1"/>
    <xf numFmtId="4" fontId="7" fillId="0" borderId="52" xfId="0" applyNumberFormat="1" applyFont="1" applyBorder="1" applyAlignment="1">
      <alignment horizontal="right" wrapText="1"/>
    </xf>
    <xf numFmtId="164" fontId="7" fillId="6" borderId="53" xfId="0" applyNumberFormat="1" applyFont="1" applyFill="1" applyBorder="1" applyAlignment="1">
      <alignment horizontal="right" wrapText="1"/>
    </xf>
    <xf numFmtId="2" fontId="7" fillId="0" borderId="34" xfId="0" applyNumberFormat="1" applyFont="1" applyBorder="1" applyAlignment="1">
      <alignment horizontal="right" wrapText="1"/>
    </xf>
    <xf numFmtId="164" fontId="7" fillId="6" borderId="52" xfId="0" applyNumberFormat="1" applyFont="1" applyFill="1" applyBorder="1" applyAlignment="1">
      <alignment horizontal="right" wrapText="1"/>
    </xf>
    <xf numFmtId="0" fontId="7" fillId="0" borderId="14" xfId="0" applyFont="1" applyBorder="1" applyAlignment="1">
      <alignment horizontal="center"/>
    </xf>
    <xf numFmtId="164" fontId="7" fillId="0" borderId="53" xfId="0" applyNumberFormat="1" applyFont="1" applyBorder="1" applyAlignment="1">
      <alignment horizontal="right" wrapText="1"/>
    </xf>
    <xf numFmtId="0" fontId="7" fillId="0" borderId="6" xfId="0" applyFont="1" applyBorder="1" applyAlignment="1">
      <alignment horizontal="center"/>
    </xf>
    <xf numFmtId="0" fontId="13" fillId="0" borderId="0" xfId="0" applyFont="1" applyBorder="1"/>
    <xf numFmtId="8" fontId="19" fillId="6" borderId="1" xfId="0" applyNumberFormat="1" applyFont="1" applyFill="1" applyBorder="1" applyAlignment="1">
      <alignment horizontal="left"/>
    </xf>
    <xf numFmtId="8" fontId="19" fillId="6" borderId="36" xfId="0" applyNumberFormat="1" applyFont="1" applyFill="1" applyBorder="1" applyAlignment="1">
      <alignment horizontal="left"/>
    </xf>
    <xf numFmtId="0" fontId="7" fillId="0" borderId="54" xfId="0" applyFont="1" applyBorder="1" applyAlignment="1">
      <alignment horizontal="left"/>
    </xf>
    <xf numFmtId="0" fontId="18" fillId="0" borderId="0" xfId="1" applyFont="1" applyAlignment="1">
      <alignment vertical="top" wrapText="1"/>
    </xf>
    <xf numFmtId="0" fontId="18"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2" fillId="0" borderId="0" xfId="0" applyFont="1" applyAlignment="1">
      <alignment horizontal="center"/>
    </xf>
    <xf numFmtId="0" fontId="0" fillId="0" borderId="0" xfId="0" applyAlignment="1"/>
    <xf numFmtId="0" fontId="3" fillId="0" borderId="0" xfId="0" applyFont="1" applyAlignment="1">
      <alignment horizontal="center"/>
    </xf>
    <xf numFmtId="0" fontId="23" fillId="0" borderId="23" xfId="0" applyFont="1" applyBorder="1" applyAlignment="1">
      <alignment horizontal="center"/>
    </xf>
    <xf numFmtId="0" fontId="23" fillId="0" borderId="24" xfId="0" applyFont="1" applyBorder="1" applyAlignment="1">
      <alignment horizontal="center"/>
    </xf>
    <xf numFmtId="0" fontId="18" fillId="0" borderId="0" xfId="0" applyFont="1" applyAlignment="1">
      <alignment horizontal="left" vertical="top" wrapText="1"/>
    </xf>
    <xf numFmtId="0" fontId="18" fillId="3" borderId="0" xfId="0" applyFont="1" applyFill="1" applyAlignment="1">
      <alignment horizontal="left" wrapText="1"/>
    </xf>
    <xf numFmtId="0" fontId="18" fillId="0" borderId="0" xfId="1" applyFont="1" applyAlignment="1">
      <alignment horizontal="left" vertical="top" wrapText="1"/>
    </xf>
    <xf numFmtId="0" fontId="13" fillId="5" borderId="33" xfId="0" applyFont="1" applyFill="1" applyBorder="1" applyAlignment="1">
      <alignment horizontal="center"/>
    </xf>
    <xf numFmtId="0" fontId="13" fillId="5" borderId="34" xfId="0" applyFont="1" applyFill="1" applyBorder="1" applyAlignment="1">
      <alignment horizontal="center"/>
    </xf>
    <xf numFmtId="0" fontId="13" fillId="5" borderId="35" xfId="0" applyFont="1" applyFill="1" applyBorder="1" applyAlignment="1">
      <alignment horizontal="center"/>
    </xf>
    <xf numFmtId="0" fontId="23" fillId="3" borderId="13" xfId="0" applyFont="1" applyFill="1" applyBorder="1" applyAlignment="1">
      <alignment horizontal="left"/>
    </xf>
    <xf numFmtId="0" fontId="23" fillId="3" borderId="12" xfId="0" applyFont="1" applyFill="1" applyBorder="1" applyAlignment="1">
      <alignment horizontal="left"/>
    </xf>
    <xf numFmtId="0" fontId="23" fillId="3" borderId="7" xfId="0" applyFont="1" applyFill="1" applyBorder="1" applyAlignment="1">
      <alignment horizontal="left"/>
    </xf>
    <xf numFmtId="0" fontId="7" fillId="0" borderId="32"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13" fillId="0" borderId="13" xfId="0" applyFont="1" applyBorder="1" applyAlignment="1">
      <alignment horizontal="left"/>
    </xf>
    <xf numFmtId="0" fontId="13" fillId="0" borderId="12" xfId="0" applyFont="1" applyBorder="1" applyAlignment="1">
      <alignment horizontal="left"/>
    </xf>
    <xf numFmtId="0" fontId="13" fillId="0" borderId="2" xfId="0" applyFont="1" applyBorder="1" applyAlignment="1">
      <alignment horizontal="left"/>
    </xf>
    <xf numFmtId="0" fontId="7" fillId="0" borderId="40" xfId="0" applyFont="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23" fillId="6" borderId="13" xfId="0" applyFont="1" applyFill="1" applyBorder="1" applyAlignment="1">
      <alignment horizontal="left"/>
    </xf>
    <xf numFmtId="0" fontId="23" fillId="6" borderId="12" xfId="0" applyFont="1" applyFill="1" applyBorder="1" applyAlignment="1">
      <alignment horizontal="left"/>
    </xf>
    <xf numFmtId="0" fontId="23" fillId="6" borderId="2" xfId="0" applyFont="1" applyFill="1" applyBorder="1" applyAlignment="1">
      <alignment horizontal="left"/>
    </xf>
    <xf numFmtId="0" fontId="23" fillId="0" borderId="13" xfId="0" applyFont="1" applyBorder="1" applyAlignment="1">
      <alignment horizontal="left"/>
    </xf>
    <xf numFmtId="0" fontId="23" fillId="0" borderId="12" xfId="0" applyFont="1" applyBorder="1" applyAlignment="1">
      <alignment horizontal="left"/>
    </xf>
    <xf numFmtId="0" fontId="23" fillId="0" borderId="2" xfId="0" applyFont="1" applyBorder="1" applyAlignment="1">
      <alignment horizontal="left"/>
    </xf>
    <xf numFmtId="0" fontId="13" fillId="3" borderId="13" xfId="0" applyFont="1" applyFill="1" applyBorder="1" applyAlignment="1">
      <alignment horizontal="left"/>
    </xf>
    <xf numFmtId="0" fontId="13" fillId="3" borderId="12" xfId="0" applyFont="1" applyFill="1" applyBorder="1" applyAlignment="1">
      <alignment horizontal="left"/>
    </xf>
    <xf numFmtId="0" fontId="13" fillId="3" borderId="2" xfId="0" applyFont="1" applyFill="1" applyBorder="1" applyAlignment="1">
      <alignment horizontal="left"/>
    </xf>
    <xf numFmtId="0" fontId="13" fillId="0" borderId="13" xfId="0" applyFont="1" applyBorder="1" applyAlignment="1">
      <alignment horizontal="left" wrapText="1"/>
    </xf>
    <xf numFmtId="0" fontId="13" fillId="0" borderId="12" xfId="0" applyFont="1" applyBorder="1" applyAlignment="1">
      <alignment horizontal="left" wrapText="1"/>
    </xf>
    <xf numFmtId="0" fontId="13" fillId="0" borderId="2" xfId="0" applyFont="1" applyBorder="1" applyAlignment="1">
      <alignment horizontal="left" wrapText="1"/>
    </xf>
    <xf numFmtId="0" fontId="7" fillId="6" borderId="32" xfId="0" applyFont="1" applyFill="1" applyBorder="1" applyAlignment="1">
      <alignment horizontal="center"/>
    </xf>
    <xf numFmtId="0" fontId="7" fillId="6" borderId="20" xfId="0" applyFont="1" applyFill="1" applyBorder="1" applyAlignment="1">
      <alignment horizontal="center"/>
    </xf>
    <xf numFmtId="0" fontId="7" fillId="6" borderId="21" xfId="0" applyFont="1" applyFill="1" applyBorder="1" applyAlignment="1">
      <alignment horizontal="center"/>
    </xf>
    <xf numFmtId="0" fontId="7" fillId="0" borderId="9" xfId="0" applyFont="1" applyBorder="1" applyAlignment="1">
      <alignment horizontal="center"/>
    </xf>
    <xf numFmtId="0" fontId="19" fillId="0" borderId="10" xfId="0" applyFont="1" applyBorder="1" applyAlignment="1">
      <alignment horizontal="center"/>
    </xf>
    <xf numFmtId="0" fontId="19" fillId="0" borderId="0" xfId="0" applyFont="1" applyBorder="1" applyAlignment="1">
      <alignment horizontal="center"/>
    </xf>
    <xf numFmtId="49" fontId="21" fillId="0" borderId="0" xfId="0" applyNumberFormat="1" applyFont="1" applyAlignment="1">
      <alignment horizontal="left"/>
    </xf>
    <xf numFmtId="0" fontId="25" fillId="0" borderId="0" xfId="0" applyFont="1" applyAlignment="1">
      <alignment horizontal="left"/>
    </xf>
    <xf numFmtId="49" fontId="10" fillId="0" borderId="5"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3" xfId="0" applyNumberFormat="1" applyFont="1" applyBorder="1" applyAlignment="1">
      <alignment horizontal="center" vertical="center"/>
    </xf>
    <xf numFmtId="0" fontId="18" fillId="0" borderId="5" xfId="0" applyFont="1" applyBorder="1" applyAlignment="1">
      <alignment vertical="top" wrapText="1"/>
    </xf>
    <xf numFmtId="0" fontId="18" fillId="0" borderId="8" xfId="0" applyFont="1" applyBorder="1" applyAlignment="1">
      <alignment vertical="top" wrapText="1"/>
    </xf>
    <xf numFmtId="0" fontId="18" fillId="0" borderId="3" xfId="0" applyFont="1" applyBorder="1" applyAlignment="1">
      <alignment vertical="top" wrapText="1"/>
    </xf>
    <xf numFmtId="0" fontId="5" fillId="0" borderId="1" xfId="0" applyFont="1" applyBorder="1" applyAlignment="1">
      <alignment horizontal="center" vertical="center"/>
    </xf>
  </cellXfs>
  <cellStyles count="8">
    <cellStyle name="Comma 2" xfId="6" xr:uid="{00000000-0005-0000-0000-000000000000}"/>
    <cellStyle name="Currency" xfId="2" builtinId="4"/>
    <cellStyle name="Currency 2" xfId="7" xr:uid="{00000000-0005-0000-0000-000002000000}"/>
    <cellStyle name="Currency 3" xfId="5" xr:uid="{00000000-0005-0000-0000-000003000000}"/>
    <cellStyle name="Hyperlink" xfId="3" builtinId="8"/>
    <cellStyle name="Normal" xfId="0" builtinId="0"/>
    <cellStyle name="Normal 2" xfId="1" xr:uid="{00000000-0005-0000-0000-000006000000}"/>
    <cellStyle name="Normal 3"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84"/>
  <sheetViews>
    <sheetView tabSelected="1" zoomScale="130" zoomScaleNormal="130" workbookViewId="0">
      <selection activeCell="A22" sqref="A22"/>
    </sheetView>
  </sheetViews>
  <sheetFormatPr defaultRowHeight="12.75" x14ac:dyDescent="0.2"/>
  <cols>
    <col min="1" max="1" width="87" customWidth="1"/>
    <col min="2" max="2" width="30.28515625" customWidth="1"/>
  </cols>
  <sheetData>
    <row r="1" spans="1:4" ht="18.75" x14ac:dyDescent="0.3">
      <c r="A1" s="383" t="s">
        <v>0</v>
      </c>
      <c r="B1" s="384"/>
      <c r="C1" s="103"/>
      <c r="D1" s="103"/>
    </row>
    <row r="2" spans="1:4" ht="15" x14ac:dyDescent="0.25">
      <c r="A2" s="385" t="s">
        <v>284</v>
      </c>
      <c r="B2" s="384"/>
      <c r="C2" s="103"/>
      <c r="D2" s="103"/>
    </row>
    <row r="3" spans="1:4" ht="15" x14ac:dyDescent="0.25">
      <c r="A3" s="1"/>
      <c r="B3" s="103"/>
      <c r="C3" s="103"/>
      <c r="D3" s="103"/>
    </row>
    <row r="4" spans="1:4" ht="15" x14ac:dyDescent="0.25">
      <c r="A4" s="1" t="s">
        <v>1</v>
      </c>
      <c r="B4" s="103"/>
      <c r="C4" s="103"/>
      <c r="D4" s="103"/>
    </row>
    <row r="5" spans="1:4" ht="15" x14ac:dyDescent="0.25">
      <c r="A5" s="1" t="s">
        <v>2</v>
      </c>
      <c r="B5" s="103"/>
      <c r="C5" s="103"/>
      <c r="D5" s="103"/>
    </row>
    <row r="6" spans="1:4" ht="15" x14ac:dyDescent="0.25">
      <c r="A6" s="1"/>
      <c r="B6" s="126"/>
      <c r="C6" s="103"/>
      <c r="D6" s="103"/>
    </row>
    <row r="7" spans="1:4" ht="15" x14ac:dyDescent="0.25">
      <c r="A7" s="2" t="s">
        <v>3</v>
      </c>
      <c r="B7" s="126"/>
      <c r="C7" s="103"/>
      <c r="D7" s="103"/>
    </row>
    <row r="8" spans="1:4" x14ac:dyDescent="0.2">
      <c r="A8" s="127" t="s">
        <v>4</v>
      </c>
      <c r="B8" s="64">
        <f>'Lines 1 &amp; 2 '!J23</f>
        <v>1485</v>
      </c>
      <c r="C8" s="103"/>
      <c r="D8" s="103"/>
    </row>
    <row r="9" spans="1:4" s="41" customFormat="1" x14ac:dyDescent="0.2">
      <c r="A9" s="207" t="s">
        <v>5</v>
      </c>
      <c r="B9" s="208">
        <f>'Lines 1 &amp; 2 '!J42</f>
        <v>0</v>
      </c>
      <c r="C9" s="103"/>
      <c r="D9" s="74"/>
    </row>
    <row r="10" spans="1:4" s="103" customFormat="1" x14ac:dyDescent="0.2">
      <c r="A10" s="207" t="s">
        <v>6</v>
      </c>
      <c r="B10" s="209">
        <f>'Lines 1 &amp; 2 '!J55</f>
        <v>0</v>
      </c>
      <c r="D10" s="74"/>
    </row>
    <row r="11" spans="1:4" s="103" customFormat="1" x14ac:dyDescent="0.2">
      <c r="A11" s="207" t="s">
        <v>7</v>
      </c>
      <c r="B11" s="209">
        <f>'Lines 1 &amp; 2 '!J68</f>
        <v>0</v>
      </c>
      <c r="D11" s="74"/>
    </row>
    <row r="12" spans="1:4" x14ac:dyDescent="0.2">
      <c r="A12" s="207"/>
      <c r="B12" s="209"/>
      <c r="C12" s="103"/>
      <c r="D12" s="103"/>
    </row>
    <row r="13" spans="1:4" s="41" customFormat="1" x14ac:dyDescent="0.2">
      <c r="A13" s="127" t="s">
        <v>8</v>
      </c>
      <c r="B13" s="210">
        <f>'Lines 1 &amp; 2 '!J87</f>
        <v>482</v>
      </c>
      <c r="C13" s="103"/>
      <c r="D13" s="103"/>
    </row>
    <row r="14" spans="1:4" s="41" customFormat="1" x14ac:dyDescent="0.2">
      <c r="A14" s="207" t="s">
        <v>9</v>
      </c>
      <c r="B14" s="208">
        <f>'Lines 1 &amp; 2 '!J106</f>
        <v>0</v>
      </c>
      <c r="C14" s="103"/>
      <c r="D14" s="103"/>
    </row>
    <row r="15" spans="1:4" s="41" customFormat="1" x14ac:dyDescent="0.2">
      <c r="A15" s="207" t="s">
        <v>10</v>
      </c>
      <c r="B15" s="208">
        <f>'Lines 1 &amp; 2 '!J125</f>
        <v>0</v>
      </c>
      <c r="C15" s="103"/>
      <c r="D15" s="103"/>
    </row>
    <row r="16" spans="1:4" s="41" customFormat="1" x14ac:dyDescent="0.2">
      <c r="A16" s="207" t="s">
        <v>11</v>
      </c>
      <c r="B16" s="208">
        <f>'Lines 1 &amp; 2 '!J144</f>
        <v>0</v>
      </c>
      <c r="C16" s="103"/>
      <c r="D16" s="103"/>
    </row>
    <row r="17" spans="1:2" s="103" customFormat="1" x14ac:dyDescent="0.2">
      <c r="A17" s="207" t="s">
        <v>12</v>
      </c>
      <c r="B17" s="208">
        <f>'Lines 1 &amp; 2 '!J157</f>
        <v>0</v>
      </c>
    </row>
    <row r="18" spans="1:2" s="103" customFormat="1" x14ac:dyDescent="0.2">
      <c r="A18" s="207" t="s">
        <v>13</v>
      </c>
      <c r="B18" s="208">
        <f>'Lines 1 &amp; 2 '!J169</f>
        <v>43.1</v>
      </c>
    </row>
    <row r="19" spans="1:2" s="103" customFormat="1" x14ac:dyDescent="0.2">
      <c r="A19" s="207" t="s">
        <v>14</v>
      </c>
      <c r="B19" s="208">
        <f>'Lines 1 &amp; 2 '!J181</f>
        <v>20.100000000000001</v>
      </c>
    </row>
    <row r="20" spans="1:2" s="103" customFormat="1" x14ac:dyDescent="0.2">
      <c r="A20" s="207" t="s">
        <v>15</v>
      </c>
      <c r="B20" s="208">
        <f>'Lines 1 &amp; 2 '!J193</f>
        <v>0</v>
      </c>
    </row>
    <row r="21" spans="1:2" s="41" customFormat="1" x14ac:dyDescent="0.2">
      <c r="A21" s="207"/>
      <c r="B21" s="210"/>
    </row>
    <row r="22" spans="1:2" s="41" customFormat="1" x14ac:dyDescent="0.2">
      <c r="A22" s="3" t="s">
        <v>16</v>
      </c>
      <c r="B22" s="67">
        <f>'Lines 3 &amp; 4'!K8</f>
        <v>975</v>
      </c>
    </row>
    <row r="23" spans="1:2" s="41" customFormat="1" x14ac:dyDescent="0.2">
      <c r="A23" s="128" t="s">
        <v>17</v>
      </c>
      <c r="B23" s="65">
        <f>'Lines 3 &amp; 4'!K9</f>
        <v>0</v>
      </c>
    </row>
    <row r="24" spans="1:2" s="41" customFormat="1" x14ac:dyDescent="0.2">
      <c r="A24" s="128"/>
      <c r="B24" s="66"/>
    </row>
    <row r="25" spans="1:2" x14ac:dyDescent="0.2">
      <c r="A25" s="3" t="s">
        <v>18</v>
      </c>
      <c r="B25" s="67">
        <f>'Lines 3 &amp; 4'!K10</f>
        <v>585</v>
      </c>
    </row>
    <row r="26" spans="1:2" s="41" customFormat="1" x14ac:dyDescent="0.2">
      <c r="A26" s="128" t="s">
        <v>19</v>
      </c>
      <c r="B26" s="65">
        <f>'Lines 3 &amp; 4'!K11</f>
        <v>39</v>
      </c>
    </row>
    <row r="27" spans="1:2" x14ac:dyDescent="0.2">
      <c r="A27" s="128" t="s">
        <v>20</v>
      </c>
      <c r="B27" s="65">
        <f>'Lines 3 &amp; 4'!K12</f>
        <v>0</v>
      </c>
    </row>
    <row r="28" spans="1:2" s="41" customFormat="1" x14ac:dyDescent="0.2">
      <c r="A28" s="128" t="s">
        <v>21</v>
      </c>
      <c r="B28" s="65">
        <f>'Lines 3 &amp; 4'!K13</f>
        <v>0</v>
      </c>
    </row>
    <row r="29" spans="1:2" x14ac:dyDescent="0.2">
      <c r="A29" s="3"/>
      <c r="B29" s="67"/>
    </row>
    <row r="30" spans="1:2" x14ac:dyDescent="0.2">
      <c r="A30" s="3" t="s">
        <v>22</v>
      </c>
      <c r="B30" s="68">
        <f>'Line 5'!C10</f>
        <v>0</v>
      </c>
    </row>
    <row r="31" spans="1:2" x14ac:dyDescent="0.2">
      <c r="A31" s="129"/>
      <c r="B31" s="67"/>
    </row>
    <row r="32" spans="1:2" ht="15" x14ac:dyDescent="0.25">
      <c r="A32" s="2" t="s">
        <v>23</v>
      </c>
      <c r="B32" s="67"/>
    </row>
    <row r="33" spans="1:2" x14ac:dyDescent="0.2">
      <c r="A33" s="3" t="s">
        <v>24</v>
      </c>
      <c r="B33" s="67"/>
    </row>
    <row r="34" spans="1:2" x14ac:dyDescent="0.2">
      <c r="A34" s="3" t="s">
        <v>25</v>
      </c>
      <c r="B34" s="67">
        <f>ROUND('Lines 6 &amp; 7'!G24,2)</f>
        <v>52</v>
      </c>
    </row>
    <row r="35" spans="1:2" x14ac:dyDescent="0.2">
      <c r="A35" s="3" t="s">
        <v>26</v>
      </c>
      <c r="B35" s="65">
        <f>ROUND('Lines 6 &amp; 7'!D33,2)</f>
        <v>0</v>
      </c>
    </row>
    <row r="36" spans="1:2" x14ac:dyDescent="0.2">
      <c r="A36" s="3" t="s">
        <v>27</v>
      </c>
      <c r="B36" s="69">
        <f>'Lines 8 &amp; 9'!C12</f>
        <v>0</v>
      </c>
    </row>
    <row r="37" spans="1:2" x14ac:dyDescent="0.2">
      <c r="A37" s="3" t="s">
        <v>28</v>
      </c>
      <c r="B37" s="70"/>
    </row>
    <row r="38" spans="1:2" x14ac:dyDescent="0.2">
      <c r="A38" s="3" t="s">
        <v>29</v>
      </c>
      <c r="B38" s="69">
        <f>'Lines 8 &amp; 9'!C20</f>
        <v>0</v>
      </c>
    </row>
    <row r="39" spans="1:2" ht="19.5" customHeight="1" x14ac:dyDescent="0.2">
      <c r="A39" s="130" t="s">
        <v>30</v>
      </c>
      <c r="B39" s="69">
        <f>SUM(B8:B38)</f>
        <v>3681.2</v>
      </c>
    </row>
    <row r="40" spans="1:2" ht="15.75" x14ac:dyDescent="0.25">
      <c r="A40" s="4"/>
      <c r="B40" s="126"/>
    </row>
    <row r="41" spans="1:2" ht="42" customHeight="1" x14ac:dyDescent="0.2">
      <c r="A41" s="381" t="s">
        <v>31</v>
      </c>
      <c r="B41" s="382"/>
    </row>
    <row r="42" spans="1:2" x14ac:dyDescent="0.2">
      <c r="A42" s="45"/>
      <c r="B42" s="46"/>
    </row>
    <row r="43" spans="1:2" x14ac:dyDescent="0.2">
      <c r="A43" s="45" t="s">
        <v>32</v>
      </c>
      <c r="B43" s="46" t="s">
        <v>33</v>
      </c>
    </row>
    <row r="44" spans="1:2" ht="19.149999999999999" customHeight="1" x14ac:dyDescent="0.2">
      <c r="A44" s="45" t="s">
        <v>34</v>
      </c>
      <c r="B44" s="46" t="s">
        <v>35</v>
      </c>
    </row>
    <row r="45" spans="1:2" x14ac:dyDescent="0.2">
      <c r="A45" s="46" t="s">
        <v>36</v>
      </c>
      <c r="B45" s="47" t="s">
        <v>37</v>
      </c>
    </row>
    <row r="46" spans="1:2" x14ac:dyDescent="0.2">
      <c r="A46" s="46" t="s">
        <v>38</v>
      </c>
      <c r="B46" s="47" t="s">
        <v>39</v>
      </c>
    </row>
    <row r="47" spans="1:2" ht="15" x14ac:dyDescent="0.25">
      <c r="A47" s="44"/>
      <c r="B47" s="104"/>
    </row>
    <row r="48" spans="1:2" ht="27.95" customHeight="1" x14ac:dyDescent="0.2">
      <c r="A48" s="380" t="s">
        <v>40</v>
      </c>
      <c r="B48" s="380"/>
    </row>
    <row r="49" spans="1:2" x14ac:dyDescent="0.2">
      <c r="A49" s="206" t="s">
        <v>41</v>
      </c>
      <c r="B49" s="104"/>
    </row>
    <row r="50" spans="1:2" x14ac:dyDescent="0.2">
      <c r="A50" s="104" t="s">
        <v>42</v>
      </c>
      <c r="B50" s="104"/>
    </row>
    <row r="51" spans="1:2" x14ac:dyDescent="0.2">
      <c r="A51" s="126"/>
      <c r="B51" s="126"/>
    </row>
    <row r="52" spans="1:2" x14ac:dyDescent="0.2">
      <c r="A52" s="126"/>
      <c r="B52" s="126"/>
    </row>
    <row r="53" spans="1:2" ht="15" x14ac:dyDescent="0.25">
      <c r="A53" s="1" t="s">
        <v>1</v>
      </c>
      <c r="B53" s="126"/>
    </row>
    <row r="54" spans="1:2" ht="15" x14ac:dyDescent="0.25">
      <c r="A54" s="1" t="s">
        <v>43</v>
      </c>
      <c r="B54" s="126"/>
    </row>
    <row r="55" spans="1:2" x14ac:dyDescent="0.2">
      <c r="A55" s="126"/>
      <c r="B55" s="126" t="s">
        <v>44</v>
      </c>
    </row>
    <row r="56" spans="1:2" ht="15" x14ac:dyDescent="0.25">
      <c r="A56" s="5" t="s">
        <v>45</v>
      </c>
      <c r="B56" s="126"/>
    </row>
    <row r="57" spans="1:2" ht="15.75" thickBot="1" x14ac:dyDescent="0.3">
      <c r="A57" s="1"/>
      <c r="B57" s="126"/>
    </row>
    <row r="58" spans="1:2" ht="13.5" thickBot="1" x14ac:dyDescent="0.25">
      <c r="A58" s="48" t="s">
        <v>46</v>
      </c>
      <c r="B58" s="49" t="s">
        <v>47</v>
      </c>
    </row>
    <row r="59" spans="1:2" ht="13.5" thickBot="1" x14ac:dyDescent="0.25">
      <c r="A59" s="109" t="s">
        <v>48</v>
      </c>
      <c r="B59" s="131">
        <f>SUM('Lines 3 &amp; 4'!J8:J13)</f>
        <v>42</v>
      </c>
    </row>
    <row r="60" spans="1:2" x14ac:dyDescent="0.2">
      <c r="A60" s="109" t="s">
        <v>194</v>
      </c>
      <c r="B60" s="131">
        <f>SUM('Weighted Avg'!J4:J7)</f>
        <v>104</v>
      </c>
    </row>
    <row r="61" spans="1:2" s="41" customFormat="1" ht="13.5" thickBot="1" x14ac:dyDescent="0.25">
      <c r="A61" s="109" t="s">
        <v>193</v>
      </c>
      <c r="B61" s="131">
        <f>SUM('Weighted Avg'!J8:J15)</f>
        <v>21</v>
      </c>
    </row>
    <row r="62" spans="1:2" ht="13.5" thickBot="1" x14ac:dyDescent="0.25">
      <c r="A62" s="109" t="s">
        <v>49</v>
      </c>
      <c r="B62" s="131">
        <f>'Weighted Avg'!J16</f>
        <v>125</v>
      </c>
    </row>
    <row r="63" spans="1:2" s="41" customFormat="1" ht="13.5" thickBot="1" x14ac:dyDescent="0.25">
      <c r="A63" s="320" t="s">
        <v>252</v>
      </c>
      <c r="B63" s="204"/>
    </row>
    <row r="64" spans="1:2" s="103" customFormat="1" ht="13.5" thickBot="1" x14ac:dyDescent="0.25">
      <c r="A64" s="320" t="s">
        <v>306</v>
      </c>
      <c r="B64" s="204"/>
    </row>
    <row r="65" spans="1:2" s="103" customFormat="1" ht="13.5" thickBot="1" x14ac:dyDescent="0.25">
      <c r="A65" s="320" t="s">
        <v>253</v>
      </c>
      <c r="B65" s="204">
        <v>100</v>
      </c>
    </row>
    <row r="66" spans="1:2" s="103" customFormat="1" ht="13.5" thickBot="1" x14ac:dyDescent="0.25">
      <c r="A66" s="320" t="s">
        <v>254</v>
      </c>
      <c r="B66" s="204"/>
    </row>
    <row r="67" spans="1:2" s="103" customFormat="1" ht="13.5" thickBot="1" x14ac:dyDescent="0.25">
      <c r="A67" s="320" t="s">
        <v>307</v>
      </c>
      <c r="B67" s="204"/>
    </row>
    <row r="68" spans="1:2" s="103" customFormat="1" ht="17.25" customHeight="1" thickBot="1" x14ac:dyDescent="0.25">
      <c r="A68" s="321" t="s">
        <v>255</v>
      </c>
      <c r="B68" s="204"/>
    </row>
    <row r="69" spans="1:2" s="103" customFormat="1" ht="15.75" customHeight="1" thickBot="1" x14ac:dyDescent="0.25">
      <c r="A69" s="321" t="s">
        <v>308</v>
      </c>
      <c r="B69" s="204">
        <v>2</v>
      </c>
    </row>
    <row r="70" spans="1:2" s="103" customFormat="1" ht="15.75" customHeight="1" thickBot="1" x14ac:dyDescent="0.25">
      <c r="A70" s="321" t="s">
        <v>309</v>
      </c>
      <c r="B70" s="204"/>
    </row>
    <row r="71" spans="1:2" ht="13.5" thickBot="1" x14ac:dyDescent="0.25">
      <c r="A71" s="320" t="s">
        <v>256</v>
      </c>
      <c r="B71" s="204"/>
    </row>
    <row r="72" spans="1:2" s="103" customFormat="1" ht="13.5" thickBot="1" x14ac:dyDescent="0.25">
      <c r="A72" s="320" t="s">
        <v>310</v>
      </c>
      <c r="B72" s="204"/>
    </row>
    <row r="73" spans="1:2" s="103" customFormat="1" ht="13.5" thickBot="1" x14ac:dyDescent="0.25">
      <c r="A73" s="320" t="s">
        <v>257</v>
      </c>
      <c r="B73" s="204"/>
    </row>
    <row r="74" spans="1:2" s="103" customFormat="1" ht="13.5" thickBot="1" x14ac:dyDescent="0.25">
      <c r="A74" s="320" t="s">
        <v>283</v>
      </c>
      <c r="B74" s="204">
        <v>20</v>
      </c>
    </row>
    <row r="75" spans="1:2" s="103" customFormat="1" ht="13.5" thickBot="1" x14ac:dyDescent="0.25">
      <c r="A75" s="320" t="s">
        <v>311</v>
      </c>
      <c r="B75" s="204"/>
    </row>
    <row r="76" spans="1:2" ht="18" customHeight="1" thickBot="1" x14ac:dyDescent="0.25">
      <c r="A76" s="322" t="s">
        <v>258</v>
      </c>
      <c r="B76" s="204">
        <v>2</v>
      </c>
    </row>
    <row r="77" spans="1:2" s="103" customFormat="1" ht="13.5" thickBot="1" x14ac:dyDescent="0.25">
      <c r="A77" s="322" t="s">
        <v>312</v>
      </c>
      <c r="B77" s="204"/>
    </row>
    <row r="78" spans="1:2" s="103" customFormat="1" ht="13.5" thickBot="1" x14ac:dyDescent="0.25">
      <c r="A78" s="321" t="s">
        <v>313</v>
      </c>
      <c r="B78" s="204"/>
    </row>
    <row r="79" spans="1:2" ht="13.5" thickBot="1" x14ac:dyDescent="0.25">
      <c r="A79" s="205" t="s">
        <v>50</v>
      </c>
      <c r="B79" s="204">
        <f>SUM(B63:B76)</f>
        <v>124</v>
      </c>
    </row>
    <row r="80" spans="1:2" x14ac:dyDescent="0.2">
      <c r="A80" s="167"/>
      <c r="B80" s="167"/>
    </row>
    <row r="81" spans="1:2" x14ac:dyDescent="0.2">
      <c r="A81" s="132" t="s">
        <v>51</v>
      </c>
      <c r="B81" s="126"/>
    </row>
    <row r="82" spans="1:2" x14ac:dyDescent="0.2">
      <c r="A82" s="323" t="s">
        <v>357</v>
      </c>
      <c r="B82" s="126"/>
    </row>
    <row r="83" spans="1:2" x14ac:dyDescent="0.2">
      <c r="A83" s="103" t="s">
        <v>293</v>
      </c>
      <c r="B83" s="126"/>
    </row>
    <row r="84" spans="1:2" x14ac:dyDescent="0.2">
      <c r="A84" s="126"/>
      <c r="B84" s="126"/>
    </row>
  </sheetData>
  <mergeCells count="4">
    <mergeCell ref="A48:B48"/>
    <mergeCell ref="A41:B41"/>
    <mergeCell ref="A1:B1"/>
    <mergeCell ref="A2:B2"/>
  </mergeCells>
  <phoneticPr fontId="12" type="noConversion"/>
  <pageMargins left="0.2" right="0.2" top="0.5" bottom="0.75" header="0.3" footer="0.3"/>
  <pageSetup scale="89" orientation="portrait" r:id="rId1"/>
  <headerFooter alignWithMargins="0">
    <oddHeader>&amp;L&amp;"-,Regular"&amp;12&amp;KFF0000SAMPLE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D6"/>
  <sheetViews>
    <sheetView workbookViewId="0">
      <selection activeCell="E3" sqref="E3"/>
    </sheetView>
  </sheetViews>
  <sheetFormatPr defaultRowHeight="12.75" x14ac:dyDescent="0.2"/>
  <cols>
    <col min="1" max="5" width="13.42578125" customWidth="1"/>
    <col min="6" max="20" width="13.42578125" style="103" customWidth="1"/>
    <col min="21" max="21" width="13.42578125" customWidth="1"/>
    <col min="22" max="30" width="13.42578125" style="103" customWidth="1"/>
    <col min="31" max="31" width="13.42578125" customWidth="1"/>
    <col min="32" max="54" width="13.42578125" style="103" customWidth="1"/>
    <col min="55" max="55" width="13.42578125" customWidth="1"/>
    <col min="56" max="56" width="13.42578125" style="103" customWidth="1"/>
    <col min="57" max="68" width="13.42578125" customWidth="1"/>
    <col min="69" max="69" width="13.42578125" style="103" customWidth="1"/>
    <col min="70" max="72" width="13.42578125" customWidth="1"/>
    <col min="73" max="73" width="13.42578125" style="103" customWidth="1"/>
    <col min="74" max="74" width="13.42578125" customWidth="1"/>
    <col min="75" max="81" width="13.42578125" style="103" customWidth="1"/>
    <col min="82" max="82" width="13.42578125" customWidth="1"/>
    <col min="83" max="90" width="13.42578125" style="103" customWidth="1"/>
    <col min="91" max="106" width="13.42578125" customWidth="1"/>
  </cols>
  <sheetData>
    <row r="1" spans="1:108" x14ac:dyDescent="0.2">
      <c r="A1" s="104" t="s">
        <v>0</v>
      </c>
      <c r="B1" s="103"/>
      <c r="C1" s="103"/>
      <c r="D1" s="103"/>
      <c r="E1" s="103"/>
      <c r="U1" s="103"/>
      <c r="AE1" s="103"/>
      <c r="BC1" s="103"/>
      <c r="BE1" s="103"/>
      <c r="BF1" s="103"/>
      <c r="BG1" s="103"/>
      <c r="BH1" s="103"/>
      <c r="BI1" s="103"/>
      <c r="BJ1" s="103"/>
      <c r="BK1" s="103"/>
      <c r="BL1" s="103"/>
      <c r="BM1" s="103"/>
      <c r="BN1" s="103"/>
      <c r="BO1" s="103"/>
      <c r="BP1" s="103"/>
      <c r="BR1" s="103"/>
      <c r="BS1" s="103"/>
      <c r="BT1" s="103"/>
      <c r="BV1" s="103"/>
      <c r="CD1" s="103"/>
      <c r="CM1" s="103"/>
      <c r="CN1" s="103"/>
      <c r="CO1" s="103"/>
      <c r="CP1" s="103"/>
      <c r="CQ1" s="103"/>
      <c r="CR1" s="103"/>
      <c r="CS1" s="103"/>
      <c r="CT1" s="103"/>
      <c r="CU1" s="103"/>
      <c r="CV1" s="103"/>
      <c r="CW1" s="103"/>
      <c r="CX1" s="103"/>
      <c r="CY1" s="103"/>
      <c r="CZ1" s="103"/>
      <c r="DA1" s="103"/>
      <c r="DB1" s="103"/>
      <c r="DC1" s="103"/>
      <c r="DD1" s="103"/>
    </row>
    <row r="2" spans="1:108" s="126" customFormat="1" ht="96" x14ac:dyDescent="0.2">
      <c r="A2" s="133"/>
      <c r="B2" s="133"/>
      <c r="C2" s="134"/>
      <c r="D2" s="134"/>
      <c r="E2" s="135" t="s">
        <v>268</v>
      </c>
      <c r="F2" s="276" t="s">
        <v>316</v>
      </c>
      <c r="G2" s="276" t="s">
        <v>244</v>
      </c>
      <c r="H2" s="276" t="s">
        <v>262</v>
      </c>
      <c r="I2" s="276" t="s">
        <v>332</v>
      </c>
      <c r="J2" s="135" t="s">
        <v>269</v>
      </c>
      <c r="K2" s="276" t="s">
        <v>317</v>
      </c>
      <c r="L2" s="276" t="s">
        <v>245</v>
      </c>
      <c r="M2" s="276" t="s">
        <v>263</v>
      </c>
      <c r="N2" s="276" t="s">
        <v>333</v>
      </c>
      <c r="O2" s="200" t="s">
        <v>270</v>
      </c>
      <c r="P2" s="276" t="s">
        <v>318</v>
      </c>
      <c r="Q2" s="276" t="s">
        <v>334</v>
      </c>
      <c r="R2" s="200" t="s">
        <v>271</v>
      </c>
      <c r="S2" s="276" t="s">
        <v>319</v>
      </c>
      <c r="T2" s="276" t="s">
        <v>335</v>
      </c>
      <c r="U2" s="135" t="s">
        <v>272</v>
      </c>
      <c r="V2" s="276" t="s">
        <v>320</v>
      </c>
      <c r="W2" s="276" t="s">
        <v>246</v>
      </c>
      <c r="X2" s="276" t="s">
        <v>264</v>
      </c>
      <c r="Y2" s="276" t="s">
        <v>336</v>
      </c>
      <c r="Z2" s="135" t="s">
        <v>273</v>
      </c>
      <c r="AA2" s="276" t="s">
        <v>321</v>
      </c>
      <c r="AB2" s="276" t="s">
        <v>247</v>
      </c>
      <c r="AC2" s="276" t="s">
        <v>265</v>
      </c>
      <c r="AD2" s="276" t="s">
        <v>337</v>
      </c>
      <c r="AE2" s="135" t="s">
        <v>274</v>
      </c>
      <c r="AF2" s="276" t="s">
        <v>322</v>
      </c>
      <c r="AG2" s="276" t="s">
        <v>248</v>
      </c>
      <c r="AH2" s="276" t="s">
        <v>266</v>
      </c>
      <c r="AI2" s="276" t="s">
        <v>338</v>
      </c>
      <c r="AJ2" s="135" t="s">
        <v>275</v>
      </c>
      <c r="AK2" s="276" t="s">
        <v>323</v>
      </c>
      <c r="AL2" s="276" t="s">
        <v>249</v>
      </c>
      <c r="AM2" s="276" t="s">
        <v>267</v>
      </c>
      <c r="AN2" s="276" t="s">
        <v>339</v>
      </c>
      <c r="AO2" s="200" t="s">
        <v>276</v>
      </c>
      <c r="AP2" s="276" t="s">
        <v>324</v>
      </c>
      <c r="AQ2" s="276" t="s">
        <v>340</v>
      </c>
      <c r="AR2" s="200" t="s">
        <v>277</v>
      </c>
      <c r="AS2" s="276" t="s">
        <v>325</v>
      </c>
      <c r="AT2" s="276" t="s">
        <v>341</v>
      </c>
      <c r="AU2" s="200" t="s">
        <v>278</v>
      </c>
      <c r="AV2" s="276" t="s">
        <v>326</v>
      </c>
      <c r="AW2" s="276" t="s">
        <v>342</v>
      </c>
      <c r="AX2" s="200" t="s">
        <v>279</v>
      </c>
      <c r="AY2" s="276" t="s">
        <v>327</v>
      </c>
      <c r="AZ2" s="276" t="s">
        <v>343</v>
      </c>
      <c r="BA2" s="212" t="s">
        <v>72</v>
      </c>
      <c r="BB2" s="212" t="s">
        <v>73</v>
      </c>
      <c r="BC2" s="212" t="s">
        <v>74</v>
      </c>
      <c r="BD2" s="212" t="s">
        <v>75</v>
      </c>
      <c r="BE2" s="212" t="s">
        <v>76</v>
      </c>
      <c r="BF2" s="212" t="s">
        <v>77</v>
      </c>
      <c r="BG2" s="133"/>
      <c r="BH2" s="133"/>
      <c r="BI2" s="136" t="s">
        <v>78</v>
      </c>
      <c r="BJ2" s="135" t="s">
        <v>79</v>
      </c>
      <c r="BK2" s="137" t="s">
        <v>80</v>
      </c>
      <c r="BL2" s="212" t="s">
        <v>81</v>
      </c>
      <c r="BM2" s="212" t="s">
        <v>52</v>
      </c>
      <c r="BN2" s="138" t="s">
        <v>53</v>
      </c>
      <c r="BO2" s="212" t="s">
        <v>82</v>
      </c>
      <c r="BP2" s="133"/>
      <c r="BQ2" s="133"/>
      <c r="BR2" s="212" t="s">
        <v>83</v>
      </c>
      <c r="BS2" s="212" t="s">
        <v>84</v>
      </c>
      <c r="BT2" s="139"/>
      <c r="BU2" s="140" t="s">
        <v>54</v>
      </c>
      <c r="BV2" s="212" t="s">
        <v>259</v>
      </c>
      <c r="BW2" s="277" t="s">
        <v>328</v>
      </c>
      <c r="BX2" s="277" t="s">
        <v>250</v>
      </c>
      <c r="BY2" s="277" t="s">
        <v>260</v>
      </c>
      <c r="BZ2" s="277" t="s">
        <v>344</v>
      </c>
      <c r="CA2" s="202" t="s">
        <v>282</v>
      </c>
      <c r="CB2" s="277" t="s">
        <v>329</v>
      </c>
      <c r="CC2" s="277" t="s">
        <v>345</v>
      </c>
      <c r="CD2" s="212" t="s">
        <v>280</v>
      </c>
      <c r="CE2" s="277" t="s">
        <v>330</v>
      </c>
      <c r="CF2" s="277" t="s">
        <v>251</v>
      </c>
      <c r="CG2" s="277" t="s">
        <v>261</v>
      </c>
      <c r="CH2" s="277" t="s">
        <v>346</v>
      </c>
      <c r="CI2" s="202" t="s">
        <v>281</v>
      </c>
      <c r="CJ2" s="277" t="s">
        <v>331</v>
      </c>
      <c r="CK2" s="277" t="s">
        <v>347</v>
      </c>
      <c r="CL2" s="202" t="s">
        <v>85</v>
      </c>
      <c r="CM2" s="136" t="s">
        <v>55</v>
      </c>
      <c r="CN2" s="136" t="s">
        <v>56</v>
      </c>
      <c r="CO2" s="136" t="s">
        <v>57</v>
      </c>
      <c r="CP2" s="135" t="s">
        <v>58</v>
      </c>
      <c r="CQ2" s="135" t="s">
        <v>59</v>
      </c>
      <c r="CR2" s="135" t="s">
        <v>86</v>
      </c>
      <c r="CS2" s="135" t="s">
        <v>60</v>
      </c>
      <c r="CT2" s="135" t="s">
        <v>61</v>
      </c>
      <c r="CU2" s="135" t="s">
        <v>62</v>
      </c>
      <c r="CV2" s="135" t="s">
        <v>63</v>
      </c>
      <c r="CW2" s="135" t="s">
        <v>64</v>
      </c>
      <c r="CX2" s="137" t="s">
        <v>65</v>
      </c>
      <c r="CY2" s="212" t="s">
        <v>66</v>
      </c>
      <c r="CZ2" s="212" t="s">
        <v>67</v>
      </c>
      <c r="DA2" s="212" t="s">
        <v>68</v>
      </c>
      <c r="DB2" s="212" t="s">
        <v>69</v>
      </c>
      <c r="DC2" s="212" t="s">
        <v>70</v>
      </c>
      <c r="DD2" s="212" t="s">
        <v>71</v>
      </c>
    </row>
    <row r="3" spans="1:108" s="126" customFormat="1" x14ac:dyDescent="0.2">
      <c r="A3" s="120"/>
      <c r="B3" s="120"/>
      <c r="C3" s="120"/>
      <c r="D3" s="120"/>
      <c r="E3" s="116">
        <f>'Lines 1 &amp; 2 '!J9</f>
        <v>0</v>
      </c>
      <c r="F3" s="116">
        <f>'Lines 1 &amp; 2 '!J12</f>
        <v>0</v>
      </c>
      <c r="G3" s="116">
        <f>'Lines 1 &amp; 2 '!J15</f>
        <v>1485</v>
      </c>
      <c r="H3" s="116">
        <f>'Lines 1 &amp; 2 '!J18</f>
        <v>0</v>
      </c>
      <c r="I3" s="116">
        <f>'Lines 1 &amp; 2 '!J21</f>
        <v>0</v>
      </c>
      <c r="J3" s="116">
        <f>'Lines 1 &amp; 2 '!J28</f>
        <v>0</v>
      </c>
      <c r="K3" s="116">
        <f>'Lines 1 &amp; 2 '!J31</f>
        <v>0</v>
      </c>
      <c r="L3" s="116">
        <f>'Lines 1 &amp; 2 '!J34</f>
        <v>0</v>
      </c>
      <c r="M3" s="116">
        <f>'Lines 1 &amp; 2 '!J37</f>
        <v>0</v>
      </c>
      <c r="N3" s="116">
        <f>'Lines 1 &amp; 2 '!J40</f>
        <v>0</v>
      </c>
      <c r="O3" s="201">
        <f>'Lines 1 &amp; 2 '!J47</f>
        <v>0</v>
      </c>
      <c r="P3" s="201">
        <f>'Lines 1 &amp; 2 '!J50</f>
        <v>0</v>
      </c>
      <c r="Q3" s="201">
        <f>'Lines 1 &amp; 2 '!J53</f>
        <v>0</v>
      </c>
      <c r="R3" s="201">
        <f>'Lines 1 &amp; 2 '!J60</f>
        <v>0</v>
      </c>
      <c r="S3" s="201">
        <f>'Lines 1 &amp; 2 '!J63</f>
        <v>0</v>
      </c>
      <c r="T3" s="201">
        <f>'Lines 1 &amp; 2 '!J66</f>
        <v>0</v>
      </c>
      <c r="U3" s="116">
        <f>'Lines 1 &amp; 2 '!J73</f>
        <v>0</v>
      </c>
      <c r="V3" s="116">
        <f>'Lines 1 &amp; 2 '!J76</f>
        <v>0</v>
      </c>
      <c r="W3" s="116">
        <f>'Lines 1 &amp; 2 '!J79</f>
        <v>0</v>
      </c>
      <c r="X3" s="116">
        <f>'Lines 1 &amp; 2 '!J82</f>
        <v>482</v>
      </c>
      <c r="Y3" s="116">
        <f>'Lines 1 &amp; 2 '!J85</f>
        <v>0</v>
      </c>
      <c r="Z3" s="116">
        <f>'Lines 1 &amp; 2 '!J92</f>
        <v>0</v>
      </c>
      <c r="AA3" s="116">
        <f>'Lines 1 &amp; 2 '!J95</f>
        <v>0</v>
      </c>
      <c r="AB3" s="116">
        <f>'Lines 1 &amp; 2 '!J98</f>
        <v>0</v>
      </c>
      <c r="AC3" s="116">
        <f>'Lines 1 &amp; 2 '!J101</f>
        <v>0</v>
      </c>
      <c r="AD3" s="116">
        <f>'Lines 1 &amp; 2 '!J104</f>
        <v>0</v>
      </c>
      <c r="AE3" s="116">
        <f>'Lines 1 &amp; 2 '!J111</f>
        <v>0</v>
      </c>
      <c r="AF3" s="116">
        <f>'Lines 1 &amp; 2 '!J114</f>
        <v>0</v>
      </c>
      <c r="AG3" s="116">
        <f>'Lines 1 &amp; 2 '!J117</f>
        <v>0</v>
      </c>
      <c r="AH3" s="116">
        <f>'Lines 1 &amp; 2 '!J120</f>
        <v>0</v>
      </c>
      <c r="AI3" s="116">
        <f>'Lines 1 &amp; 2 '!J123</f>
        <v>0</v>
      </c>
      <c r="AJ3" s="116">
        <f>'Lines 1 &amp; 2 '!J130</f>
        <v>0</v>
      </c>
      <c r="AK3" s="116">
        <f>'Lines 1 &amp; 2 '!J133</f>
        <v>0</v>
      </c>
      <c r="AL3" s="116">
        <f>'Lines 1 &amp; 2 '!J136</f>
        <v>0</v>
      </c>
      <c r="AM3" s="116">
        <f>'Lines 1 &amp; 2 '!J139</f>
        <v>0</v>
      </c>
      <c r="AN3" s="116">
        <f>'Lines 1 &amp; 2 '!J142</f>
        <v>0</v>
      </c>
      <c r="AO3" s="201">
        <f>'Lines 1 &amp; 2 '!J149</f>
        <v>0</v>
      </c>
      <c r="AP3" s="201">
        <f>'Lines 1 &amp; 2 '!J152</f>
        <v>0</v>
      </c>
      <c r="AQ3" s="201">
        <f>'Lines 1 &amp; 2 '!J155</f>
        <v>0</v>
      </c>
      <c r="AR3" s="201">
        <f>'Lines 1 &amp; 2 '!J161</f>
        <v>0</v>
      </c>
      <c r="AS3" s="201">
        <f>'Lines 1 &amp; 2 '!J164</f>
        <v>43.1</v>
      </c>
      <c r="AT3" s="201">
        <f>'Lines 1 &amp; 2 '!J167</f>
        <v>0</v>
      </c>
      <c r="AU3" s="201">
        <f>'Lines 1 &amp; 2 '!J173</f>
        <v>20.100000000000001</v>
      </c>
      <c r="AV3" s="201">
        <f>'Lines 1 &amp; 2 '!J176</f>
        <v>0</v>
      </c>
      <c r="AW3" s="201">
        <f>'Lines 1 &amp; 2 '!J179</f>
        <v>0</v>
      </c>
      <c r="AX3" s="201">
        <f>'Lines 1 &amp; 2 '!J185</f>
        <v>0</v>
      </c>
      <c r="AY3" s="201">
        <f>'Lines 1 &amp; 2 '!J188</f>
        <v>0</v>
      </c>
      <c r="AZ3" s="201">
        <f>'Lines 1 &amp; 2 '!J191</f>
        <v>0</v>
      </c>
      <c r="BA3" s="116">
        <f>'Claim Form Summary'!B22</f>
        <v>975</v>
      </c>
      <c r="BB3" s="116">
        <f>'Claim Form Summary'!B23</f>
        <v>0</v>
      </c>
      <c r="BC3" s="116">
        <f>'Claim Form Summary'!B25</f>
        <v>585</v>
      </c>
      <c r="BD3" s="116">
        <f>'Claim Form Summary'!B26</f>
        <v>39</v>
      </c>
      <c r="BE3" s="116">
        <f>'Claim Form Summary'!B27</f>
        <v>0</v>
      </c>
      <c r="BF3" s="116">
        <f>'Claim Form Summary'!B28</f>
        <v>0</v>
      </c>
      <c r="BG3" s="120"/>
      <c r="BH3" s="120"/>
      <c r="BI3" s="116">
        <f>'Claim Form Summary'!B30</f>
        <v>0</v>
      </c>
      <c r="BJ3" s="116">
        <f>'Claim Form Summary'!B34</f>
        <v>52</v>
      </c>
      <c r="BK3" s="116">
        <f>'Claim Form Summary'!B35</f>
        <v>0</v>
      </c>
      <c r="BL3" s="116">
        <f>'Claim Form Summary'!B36</f>
        <v>0</v>
      </c>
      <c r="BM3" s="116">
        <f>'Claim Form Summary'!B38</f>
        <v>0</v>
      </c>
      <c r="BN3" s="117">
        <f>'Claim Form Summary'!B39</f>
        <v>3681.2</v>
      </c>
      <c r="BO3" s="117">
        <f>'Claim Form Summary'!B59</f>
        <v>42</v>
      </c>
      <c r="BP3" s="120"/>
      <c r="BQ3" s="120"/>
      <c r="BR3" s="117">
        <f>'Claim Form Summary'!B60</f>
        <v>104</v>
      </c>
      <c r="BS3" s="117">
        <f>'Claim Form Summary'!B61</f>
        <v>21</v>
      </c>
      <c r="BT3" s="120"/>
      <c r="BU3" s="117">
        <f>'Claim Form Summary'!B62</f>
        <v>125</v>
      </c>
      <c r="BV3" s="117">
        <f>'Claim Form Summary'!B63</f>
        <v>0</v>
      </c>
      <c r="BW3" s="117">
        <f>'Claim Form Summary'!B64</f>
        <v>0</v>
      </c>
      <c r="BX3" s="117">
        <f>'Claim Form Summary'!B65</f>
        <v>100</v>
      </c>
      <c r="BY3" s="117">
        <f>'Claim Form Summary'!B66</f>
        <v>0</v>
      </c>
      <c r="BZ3" s="117">
        <f>'Claim Form Summary'!B67</f>
        <v>0</v>
      </c>
      <c r="CA3" s="203">
        <f>'Claim Form Summary'!B68</f>
        <v>0</v>
      </c>
      <c r="CB3" s="203">
        <f>'Claim Form Summary'!B69</f>
        <v>2</v>
      </c>
      <c r="CC3" s="203">
        <f>'Claim Form Summary'!B70</f>
        <v>0</v>
      </c>
      <c r="CD3" s="117">
        <f>'Claim Form Summary'!B71</f>
        <v>0</v>
      </c>
      <c r="CE3" s="117">
        <f>'Claim Form Summary'!B72</f>
        <v>0</v>
      </c>
      <c r="CF3" s="117">
        <f>'Claim Form Summary'!B73</f>
        <v>0</v>
      </c>
      <c r="CG3" s="117">
        <f>'Claim Form Summary'!B74</f>
        <v>20</v>
      </c>
      <c r="CH3" s="117">
        <f>'Claim Form Summary'!B75</f>
        <v>0</v>
      </c>
      <c r="CI3" s="203">
        <f>'Claim Form Summary'!B76</f>
        <v>2</v>
      </c>
      <c r="CJ3" s="203">
        <f>'Claim Form Summary'!B77</f>
        <v>0</v>
      </c>
      <c r="CK3" s="203">
        <f>'Claim Form Summary'!B78</f>
        <v>0</v>
      </c>
      <c r="CL3" s="203">
        <f>'Claim Form Summary'!B79</f>
        <v>124</v>
      </c>
      <c r="CM3" s="116">
        <f>'Line 5'!C7</f>
        <v>0</v>
      </c>
      <c r="CN3" s="116">
        <f>'Line 5'!C8</f>
        <v>0</v>
      </c>
      <c r="CO3" s="116">
        <f>'Line 5'!C9</f>
        <v>0</v>
      </c>
      <c r="CP3" s="116">
        <f>'Lines 6 &amp; 7'!B9</f>
        <v>11</v>
      </c>
      <c r="CQ3" s="116">
        <f>'Lines 6 &amp; 7'!B10</f>
        <v>5</v>
      </c>
      <c r="CR3" s="116">
        <f>'Lines 6 &amp; 7'!B11</f>
        <v>14</v>
      </c>
      <c r="CS3" s="116">
        <f>'Lines 6 &amp; 7'!B12</f>
        <v>10</v>
      </c>
      <c r="CT3" s="116">
        <f>'Lines 6 &amp; 7'!B13</f>
        <v>12</v>
      </c>
      <c r="CU3" s="116">
        <f>SUM('Lines 6 &amp; 7'!B14:B16)</f>
        <v>0</v>
      </c>
      <c r="CV3" s="116">
        <f>'Lines 6 &amp; 7'!D24</f>
        <v>0.41935483870967744</v>
      </c>
      <c r="CW3" s="116">
        <f>'Lines 6 &amp; 7'!F24</f>
        <v>0.41935483870967744</v>
      </c>
      <c r="CX3" s="116">
        <f>'Lines 6 &amp; 7'!F24</f>
        <v>0.41935483870967744</v>
      </c>
      <c r="CY3" s="116">
        <f>'Lines 8 &amp; 9'!C7</f>
        <v>0</v>
      </c>
      <c r="CZ3" s="116">
        <f>'Lines 8 &amp; 9'!C8</f>
        <v>0</v>
      </c>
      <c r="DA3" s="116">
        <f>'Lines 8 &amp; 9'!C9</f>
        <v>0</v>
      </c>
      <c r="DB3" s="116">
        <f>'Lines 8 &amp; 9'!C10</f>
        <v>0</v>
      </c>
      <c r="DC3" s="116">
        <f>'Lines 8 &amp; 9'!C11</f>
        <v>0</v>
      </c>
      <c r="DD3" s="116">
        <f>'Lines 8 &amp; 9'!C20</f>
        <v>0</v>
      </c>
    </row>
    <row r="4" spans="1:108" s="103" customFormat="1" x14ac:dyDescent="0.2">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BG4" s="32"/>
      <c r="BH4" s="33"/>
      <c r="BI4" s="34"/>
      <c r="BL4" s="33"/>
      <c r="BR4" s="35"/>
      <c r="BS4" s="36"/>
      <c r="BV4" s="32"/>
      <c r="BW4" s="32"/>
      <c r="BX4" s="32"/>
      <c r="BY4" s="32"/>
      <c r="BZ4" s="32"/>
      <c r="CA4" s="32"/>
      <c r="CB4" s="32"/>
      <c r="CC4" s="32"/>
      <c r="CD4" s="32"/>
      <c r="CE4" s="32"/>
      <c r="CF4" s="32"/>
      <c r="CG4" s="32"/>
      <c r="CH4" s="32"/>
      <c r="CI4" s="32"/>
      <c r="CJ4" s="32"/>
      <c r="CK4" s="32"/>
      <c r="CL4" s="32"/>
      <c r="CM4" s="32"/>
      <c r="CN4" s="33"/>
      <c r="CO4" s="33"/>
      <c r="CP4" s="33"/>
      <c r="CQ4" s="33"/>
      <c r="CR4" s="33"/>
      <c r="CS4" s="33"/>
      <c r="CT4" s="33"/>
      <c r="CU4" s="33"/>
      <c r="CV4" s="34"/>
    </row>
    <row r="5" spans="1:108" x14ac:dyDescent="0.2">
      <c r="A5" s="42"/>
      <c r="B5" s="40"/>
      <c r="C5" s="103"/>
      <c r="D5" s="103"/>
      <c r="E5" s="103"/>
      <c r="U5" s="103"/>
      <c r="AE5" s="103"/>
      <c r="BC5" s="103"/>
      <c r="BE5" s="103"/>
      <c r="BF5" s="103"/>
      <c r="BG5" s="103"/>
      <c r="BH5" s="103"/>
      <c r="BI5" s="103"/>
      <c r="BJ5" s="103"/>
      <c r="BK5" s="103"/>
      <c r="BL5" s="103"/>
      <c r="BM5" s="103"/>
      <c r="BN5" s="103"/>
      <c r="BO5" s="103"/>
      <c r="BP5" s="103"/>
      <c r="BR5" s="103"/>
      <c r="BS5" s="103"/>
      <c r="BT5" s="103"/>
      <c r="BV5" s="103"/>
      <c r="CD5" s="103"/>
      <c r="CM5" s="103"/>
      <c r="CN5" s="103"/>
      <c r="CO5" s="103"/>
      <c r="CP5" s="103"/>
      <c r="CQ5" s="103"/>
      <c r="CR5" s="103"/>
      <c r="CS5" s="103"/>
      <c r="CT5" s="103"/>
      <c r="CU5" s="103"/>
      <c r="CV5" s="103"/>
      <c r="CW5" s="103"/>
      <c r="CX5" s="103"/>
      <c r="CY5" s="103"/>
      <c r="CZ5" s="103"/>
      <c r="DA5" s="103"/>
      <c r="DB5" s="103"/>
      <c r="DC5" s="103"/>
      <c r="DD5" s="103"/>
    </row>
    <row r="6" spans="1:108" x14ac:dyDescent="0.2">
      <c r="A6" s="103"/>
      <c r="B6" s="103"/>
      <c r="C6" s="103"/>
      <c r="D6" s="103"/>
      <c r="E6" s="103"/>
      <c r="U6" s="103"/>
      <c r="AE6" s="103"/>
      <c r="AJ6" s="71"/>
      <c r="AK6" s="71"/>
      <c r="AL6" s="71"/>
      <c r="AM6" s="71"/>
      <c r="AN6" s="71"/>
      <c r="AO6" s="71"/>
      <c r="AP6" s="71"/>
      <c r="AQ6" s="71"/>
      <c r="AR6" s="71"/>
      <c r="AS6" s="71"/>
      <c r="AT6" s="71"/>
      <c r="AU6" s="71"/>
      <c r="AV6" s="71"/>
      <c r="AW6" s="71"/>
      <c r="AX6" s="71"/>
      <c r="AY6" s="71"/>
      <c r="AZ6" s="71"/>
      <c r="BC6" s="103"/>
      <c r="BE6" s="103"/>
      <c r="BF6" s="103"/>
      <c r="BG6" s="103"/>
      <c r="BH6" s="103"/>
      <c r="BI6" s="103"/>
      <c r="BJ6" s="103"/>
      <c r="BK6" s="103"/>
      <c r="BL6" s="103"/>
      <c r="BM6" s="103"/>
      <c r="BN6" s="103"/>
      <c r="BO6" s="103"/>
      <c r="BP6" s="103"/>
      <c r="BR6" s="103"/>
      <c r="BS6" s="103"/>
      <c r="BT6" s="103"/>
      <c r="BV6" s="103"/>
      <c r="CD6" s="103"/>
      <c r="CM6" s="103"/>
      <c r="CN6" s="103"/>
      <c r="CO6" s="103"/>
      <c r="CP6" s="103"/>
      <c r="CQ6" s="103"/>
      <c r="CR6" s="103"/>
      <c r="CS6" s="103"/>
      <c r="CT6" s="103"/>
      <c r="CU6" s="103"/>
      <c r="CV6" s="103"/>
      <c r="CW6" s="103"/>
      <c r="CX6" s="103"/>
      <c r="CY6" s="103"/>
      <c r="CZ6" s="103"/>
      <c r="DA6" s="103"/>
      <c r="DB6" s="103"/>
      <c r="DC6" s="103"/>
      <c r="DD6" s="103"/>
    </row>
  </sheetData>
  <phoneticPr fontId="12" type="noConversion"/>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workbookViewId="0">
      <selection activeCell="C5" sqref="C5"/>
    </sheetView>
  </sheetViews>
  <sheetFormatPr defaultRowHeight="12.75" x14ac:dyDescent="0.2"/>
  <cols>
    <col min="1" max="1" width="14.140625" customWidth="1"/>
    <col min="2" max="2" width="22.140625" bestFit="1" customWidth="1"/>
    <col min="3" max="3" width="14.140625" customWidth="1"/>
    <col min="4" max="4" width="26.28515625" style="103" customWidth="1"/>
    <col min="5" max="5" width="12.7109375" customWidth="1"/>
    <col min="6" max="6" width="13.85546875" customWidth="1"/>
    <col min="7" max="7" width="16" customWidth="1"/>
    <col min="8" max="8" width="12.5703125" customWidth="1"/>
  </cols>
  <sheetData>
    <row r="1" spans="1:13" x14ac:dyDescent="0.2">
      <c r="A1" s="104" t="s">
        <v>0</v>
      </c>
      <c r="B1" s="104"/>
      <c r="C1" s="104"/>
      <c r="D1" s="104"/>
      <c r="E1" s="104"/>
      <c r="F1" s="104"/>
      <c r="G1" s="104"/>
      <c r="H1" s="104"/>
      <c r="I1" s="104"/>
      <c r="J1" s="104"/>
      <c r="K1" s="103"/>
    </row>
    <row r="2" spans="1:13" x14ac:dyDescent="0.2">
      <c r="A2" s="104"/>
      <c r="B2" s="104"/>
      <c r="C2" s="104"/>
      <c r="D2" s="104"/>
      <c r="E2" s="104"/>
      <c r="F2" s="104"/>
      <c r="G2" s="104"/>
      <c r="H2" s="104"/>
      <c r="I2" s="104"/>
      <c r="J2" s="104"/>
      <c r="K2" s="103"/>
    </row>
    <row r="3" spans="1:13" s="6" customFormat="1" ht="51.75" thickBot="1" x14ac:dyDescent="0.25">
      <c r="A3" s="141" t="s">
        <v>87</v>
      </c>
      <c r="B3" s="141" t="s">
        <v>88</v>
      </c>
      <c r="C3" s="141" t="s">
        <v>242</v>
      </c>
      <c r="D3" s="141" t="s">
        <v>195</v>
      </c>
      <c r="E3" s="142" t="s">
        <v>89</v>
      </c>
      <c r="F3" s="142" t="s">
        <v>90</v>
      </c>
      <c r="G3" s="142" t="s">
        <v>91</v>
      </c>
      <c r="H3" s="173" t="s">
        <v>92</v>
      </c>
      <c r="I3" s="142" t="s">
        <v>85</v>
      </c>
      <c r="J3" s="142" t="s">
        <v>93</v>
      </c>
      <c r="K3" s="211"/>
      <c r="L3" s="211"/>
      <c r="M3" s="211"/>
    </row>
    <row r="4" spans="1:13" ht="13.5" thickBot="1" x14ac:dyDescent="0.25">
      <c r="A4" s="53" t="s">
        <v>94</v>
      </c>
      <c r="B4" s="103" t="s">
        <v>290</v>
      </c>
      <c r="C4" s="75" t="s">
        <v>243</v>
      </c>
      <c r="D4" s="152" t="s">
        <v>288</v>
      </c>
      <c r="E4" s="118" t="s">
        <v>96</v>
      </c>
      <c r="F4" s="118" t="s">
        <v>97</v>
      </c>
      <c r="G4" s="118" t="s">
        <v>97</v>
      </c>
      <c r="H4" s="118" t="s">
        <v>98</v>
      </c>
      <c r="I4" s="52">
        <v>100</v>
      </c>
      <c r="J4" s="52">
        <v>102</v>
      </c>
      <c r="K4" s="104"/>
      <c r="L4" s="104"/>
      <c r="M4" s="104"/>
    </row>
    <row r="5" spans="1:13" ht="13.5" thickBot="1" x14ac:dyDescent="0.25">
      <c r="A5" s="53" t="s">
        <v>94</v>
      </c>
      <c r="B5" s="75"/>
      <c r="C5" s="75"/>
      <c r="D5" s="152"/>
      <c r="E5" s="118" t="s">
        <v>96</v>
      </c>
      <c r="F5" s="118" t="s">
        <v>98</v>
      </c>
      <c r="G5" s="118" t="s">
        <v>97</v>
      </c>
      <c r="H5" s="118" t="s">
        <v>98</v>
      </c>
      <c r="I5" s="52">
        <v>0</v>
      </c>
      <c r="J5" s="52">
        <v>0</v>
      </c>
      <c r="K5" s="104"/>
      <c r="L5" s="104"/>
      <c r="M5" s="104"/>
    </row>
    <row r="6" spans="1:13" s="103" customFormat="1" ht="13.5" thickBot="1" x14ac:dyDescent="0.25">
      <c r="A6" s="53" t="s">
        <v>94</v>
      </c>
      <c r="B6" s="103" t="s">
        <v>290</v>
      </c>
      <c r="C6" s="75" t="s">
        <v>314</v>
      </c>
      <c r="D6" s="152" t="s">
        <v>286</v>
      </c>
      <c r="E6" s="118" t="s">
        <v>96</v>
      </c>
      <c r="F6" s="118" t="s">
        <v>97</v>
      </c>
      <c r="G6" s="118" t="s">
        <v>97</v>
      </c>
      <c r="H6" s="118" t="s">
        <v>97</v>
      </c>
      <c r="I6" s="52">
        <v>2</v>
      </c>
      <c r="J6" s="52">
        <v>2</v>
      </c>
      <c r="K6" s="104"/>
      <c r="L6" s="104"/>
      <c r="M6" s="104"/>
    </row>
    <row r="7" spans="1:13" s="103" customFormat="1" ht="13.5" thickBot="1" x14ac:dyDescent="0.25">
      <c r="A7" s="53" t="s">
        <v>94</v>
      </c>
      <c r="B7" s="75"/>
      <c r="C7" s="75"/>
      <c r="D7" s="152"/>
      <c r="E7" s="118" t="s">
        <v>96</v>
      </c>
      <c r="F7" s="118" t="s">
        <v>98</v>
      </c>
      <c r="G7" s="118" t="s">
        <v>97</v>
      </c>
      <c r="H7" s="118" t="s">
        <v>97</v>
      </c>
      <c r="I7" s="52">
        <v>0</v>
      </c>
      <c r="J7" s="52">
        <v>0</v>
      </c>
      <c r="K7" s="104"/>
      <c r="L7" s="104"/>
      <c r="M7" s="104"/>
    </row>
    <row r="8" spans="1:13" ht="13.5" thickBot="1" x14ac:dyDescent="0.25">
      <c r="A8" s="53" t="s">
        <v>94</v>
      </c>
      <c r="B8" s="103" t="s">
        <v>290</v>
      </c>
      <c r="C8" s="75" t="s">
        <v>202</v>
      </c>
      <c r="D8" s="152" t="s">
        <v>288</v>
      </c>
      <c r="E8" s="118" t="s">
        <v>94</v>
      </c>
      <c r="F8" s="118" t="s">
        <v>97</v>
      </c>
      <c r="G8" s="118" t="s">
        <v>97</v>
      </c>
      <c r="H8" s="118" t="s">
        <v>98</v>
      </c>
      <c r="I8" s="52">
        <v>20</v>
      </c>
      <c r="J8" s="52">
        <v>19</v>
      </c>
      <c r="K8" s="104"/>
      <c r="L8" s="104"/>
      <c r="M8" s="104"/>
    </row>
    <row r="9" spans="1:13" ht="13.5" thickBot="1" x14ac:dyDescent="0.25">
      <c r="A9" s="53" t="s">
        <v>94</v>
      </c>
      <c r="B9" s="75"/>
      <c r="C9" s="75"/>
      <c r="D9" s="152" t="s">
        <v>287</v>
      </c>
      <c r="E9" s="118" t="s">
        <v>94</v>
      </c>
      <c r="F9" s="118" t="s">
        <v>98</v>
      </c>
      <c r="G9" s="118" t="s">
        <v>97</v>
      </c>
      <c r="H9" s="118" t="s">
        <v>98</v>
      </c>
      <c r="I9" s="52">
        <v>0</v>
      </c>
      <c r="J9" s="52">
        <v>0</v>
      </c>
      <c r="K9" s="104"/>
      <c r="L9" s="104"/>
      <c r="M9" s="104"/>
    </row>
    <row r="10" spans="1:13" ht="13.5" thickBot="1" x14ac:dyDescent="0.25">
      <c r="A10" s="53" t="s">
        <v>94</v>
      </c>
      <c r="B10" s="75"/>
      <c r="C10" s="75"/>
      <c r="D10" s="152"/>
      <c r="E10" s="118" t="s">
        <v>94</v>
      </c>
      <c r="F10" s="118" t="s">
        <v>97</v>
      </c>
      <c r="G10" s="118" t="s">
        <v>98</v>
      </c>
      <c r="H10" s="118" t="s">
        <v>98</v>
      </c>
      <c r="I10" s="52">
        <v>0</v>
      </c>
      <c r="J10" s="52">
        <v>0</v>
      </c>
      <c r="K10" s="104"/>
      <c r="L10" s="104"/>
      <c r="M10" s="104"/>
    </row>
    <row r="11" spans="1:13" ht="13.5" thickBot="1" x14ac:dyDescent="0.25">
      <c r="A11" s="53" t="s">
        <v>94</v>
      </c>
      <c r="B11" s="75"/>
      <c r="C11" s="75"/>
      <c r="D11" s="152"/>
      <c r="E11" s="118" t="s">
        <v>94</v>
      </c>
      <c r="F11" s="118" t="s">
        <v>98</v>
      </c>
      <c r="G11" s="118" t="s">
        <v>98</v>
      </c>
      <c r="H11" s="118" t="s">
        <v>98</v>
      </c>
      <c r="I11" s="52">
        <v>0</v>
      </c>
      <c r="J11" s="52">
        <v>0</v>
      </c>
      <c r="K11" s="104"/>
      <c r="L11" s="104"/>
      <c r="M11" s="104"/>
    </row>
    <row r="12" spans="1:13" s="103" customFormat="1" ht="13.5" thickBot="1" x14ac:dyDescent="0.25">
      <c r="A12" s="53" t="s">
        <v>94</v>
      </c>
      <c r="B12" s="75"/>
      <c r="C12" s="75"/>
      <c r="D12" s="152"/>
      <c r="E12" s="118" t="s">
        <v>94</v>
      </c>
      <c r="F12" s="118" t="s">
        <v>97</v>
      </c>
      <c r="G12" s="118" t="s">
        <v>97</v>
      </c>
      <c r="H12" s="118" t="s">
        <v>97</v>
      </c>
      <c r="I12" s="52">
        <v>0</v>
      </c>
      <c r="J12" s="52">
        <v>0</v>
      </c>
      <c r="K12" s="104"/>
      <c r="L12" s="104"/>
      <c r="M12" s="104"/>
    </row>
    <row r="13" spans="1:13" s="103" customFormat="1" ht="13.5" thickBot="1" x14ac:dyDescent="0.25">
      <c r="A13" s="53" t="s">
        <v>94</v>
      </c>
      <c r="B13" s="103" t="s">
        <v>290</v>
      </c>
      <c r="C13" s="75" t="s">
        <v>314</v>
      </c>
      <c r="D13" s="152" t="s">
        <v>287</v>
      </c>
      <c r="E13" s="118" t="s">
        <v>94</v>
      </c>
      <c r="F13" s="118" t="s">
        <v>98</v>
      </c>
      <c r="G13" s="118" t="s">
        <v>97</v>
      </c>
      <c r="H13" s="118" t="s">
        <v>97</v>
      </c>
      <c r="I13" s="52">
        <v>1</v>
      </c>
      <c r="J13" s="52">
        <v>1</v>
      </c>
      <c r="K13" s="104"/>
      <c r="L13" s="104"/>
      <c r="M13" s="104"/>
    </row>
    <row r="14" spans="1:13" s="103" customFormat="1" x14ac:dyDescent="0.2">
      <c r="A14" s="53" t="s">
        <v>94</v>
      </c>
      <c r="B14" s="103" t="s">
        <v>290</v>
      </c>
      <c r="C14" s="75" t="s">
        <v>200</v>
      </c>
      <c r="D14" s="152" t="s">
        <v>287</v>
      </c>
      <c r="E14" s="118" t="s">
        <v>94</v>
      </c>
      <c r="F14" s="118" t="s">
        <v>97</v>
      </c>
      <c r="G14" s="118" t="s">
        <v>98</v>
      </c>
      <c r="H14" s="118" t="s">
        <v>97</v>
      </c>
      <c r="I14" s="52">
        <v>1</v>
      </c>
      <c r="J14" s="52">
        <v>1</v>
      </c>
      <c r="K14" s="104"/>
      <c r="L14" s="104"/>
      <c r="M14" s="104"/>
    </row>
    <row r="15" spans="1:13" s="103" customFormat="1" ht="13.5" thickBot="1" x14ac:dyDescent="0.25">
      <c r="A15" s="53" t="s">
        <v>94</v>
      </c>
      <c r="B15" s="75"/>
      <c r="C15" s="226"/>
      <c r="D15" s="226"/>
      <c r="E15" s="118" t="s">
        <v>94</v>
      </c>
      <c r="F15" s="118" t="s">
        <v>98</v>
      </c>
      <c r="G15" s="118" t="s">
        <v>98</v>
      </c>
      <c r="H15" s="118" t="s">
        <v>97</v>
      </c>
      <c r="I15" s="52">
        <v>0</v>
      </c>
      <c r="J15" s="52">
        <v>0</v>
      </c>
      <c r="K15" s="104"/>
      <c r="L15" s="104"/>
      <c r="M15" s="104"/>
    </row>
    <row r="16" spans="1:13" ht="13.5" thickBot="1" x14ac:dyDescent="0.25">
      <c r="A16" s="386" t="s">
        <v>99</v>
      </c>
      <c r="B16" s="387"/>
      <c r="C16" s="387"/>
      <c r="D16" s="387"/>
      <c r="E16" s="387"/>
      <c r="F16" s="172"/>
      <c r="G16" s="172"/>
      <c r="H16" s="172"/>
      <c r="I16" s="143">
        <f>SUM(I4:I15)</f>
        <v>124</v>
      </c>
      <c r="J16" s="143">
        <f>SUM(J4:J15)</f>
        <v>125</v>
      </c>
      <c r="K16" s="104"/>
      <c r="L16" s="104"/>
      <c r="M16" s="104"/>
    </row>
    <row r="17" spans="1:11" x14ac:dyDescent="0.2">
      <c r="A17" s="104"/>
      <c r="B17" s="104"/>
      <c r="C17" s="104"/>
      <c r="D17" s="104"/>
      <c r="E17" s="104"/>
      <c r="F17" s="104"/>
      <c r="G17" s="104"/>
      <c r="H17" s="104"/>
      <c r="I17" s="104"/>
      <c r="J17" s="104"/>
      <c r="K17" s="103"/>
    </row>
    <row r="18" spans="1:11" x14ac:dyDescent="0.2">
      <c r="A18" s="104"/>
      <c r="B18" s="104"/>
      <c r="C18" s="104"/>
      <c r="D18" s="104"/>
      <c r="E18" s="104"/>
      <c r="F18" s="104"/>
      <c r="G18" s="104"/>
      <c r="H18" s="104"/>
      <c r="I18" s="104"/>
      <c r="J18" s="104"/>
      <c r="K18" s="103"/>
    </row>
    <row r="19" spans="1:11" x14ac:dyDescent="0.2">
      <c r="A19" s="104"/>
      <c r="B19" s="104"/>
      <c r="C19" s="104"/>
      <c r="D19" s="104"/>
      <c r="E19" s="104"/>
      <c r="F19" s="104"/>
      <c r="G19" s="104"/>
      <c r="H19" s="104"/>
      <c r="I19" s="104"/>
      <c r="J19" s="104"/>
      <c r="K19" s="103"/>
    </row>
    <row r="20" spans="1:11" x14ac:dyDescent="0.2">
      <c r="A20" s="51" t="s">
        <v>100</v>
      </c>
      <c r="B20" s="104"/>
      <c r="C20" s="104"/>
      <c r="D20" s="104"/>
      <c r="E20" s="126"/>
      <c r="F20" s="126"/>
      <c r="G20" s="104"/>
      <c r="H20" s="104"/>
      <c r="I20" s="104"/>
      <c r="J20" s="104"/>
      <c r="K20" s="103"/>
    </row>
    <row r="21" spans="1:11" s="6" customFormat="1" ht="38.25" x14ac:dyDescent="0.2">
      <c r="A21" s="144" t="s">
        <v>88</v>
      </c>
      <c r="B21" s="144" t="s">
        <v>101</v>
      </c>
      <c r="C21" s="144" t="s">
        <v>102</v>
      </c>
      <c r="D21" s="144" t="s">
        <v>90</v>
      </c>
      <c r="E21" s="144" t="s">
        <v>91</v>
      </c>
      <c r="F21" s="144" t="s">
        <v>92</v>
      </c>
      <c r="G21" s="144" t="s">
        <v>103</v>
      </c>
      <c r="H21" s="144" t="s">
        <v>104</v>
      </c>
      <c r="I21" s="211"/>
      <c r="J21" s="211"/>
      <c r="K21" s="211"/>
    </row>
    <row r="22" spans="1:11" x14ac:dyDescent="0.2">
      <c r="A22" s="145" t="s">
        <v>95</v>
      </c>
      <c r="B22" s="105" t="s">
        <v>314</v>
      </c>
      <c r="C22" s="118" t="s">
        <v>105</v>
      </c>
      <c r="D22" s="118" t="s">
        <v>97</v>
      </c>
      <c r="E22" s="118" t="s">
        <v>106</v>
      </c>
      <c r="F22" s="118" t="s">
        <v>106</v>
      </c>
      <c r="G22" s="92">
        <v>30</v>
      </c>
      <c r="H22" s="92">
        <v>0</v>
      </c>
      <c r="I22" s="104"/>
      <c r="J22" s="104"/>
      <c r="K22" s="104"/>
    </row>
    <row r="23" spans="1:11" x14ac:dyDescent="0.2">
      <c r="A23" s="145" t="s">
        <v>95</v>
      </c>
      <c r="B23" s="105" t="s">
        <v>200</v>
      </c>
      <c r="C23" s="118" t="s">
        <v>105</v>
      </c>
      <c r="D23" s="118" t="s">
        <v>98</v>
      </c>
      <c r="E23" s="118" t="s">
        <v>106</v>
      </c>
      <c r="F23" s="118" t="s">
        <v>106</v>
      </c>
      <c r="G23" s="92">
        <v>50</v>
      </c>
      <c r="H23" s="92">
        <v>0</v>
      </c>
      <c r="I23" s="104"/>
      <c r="J23" s="104"/>
      <c r="K23" s="104"/>
    </row>
    <row r="24" spans="1:11" x14ac:dyDescent="0.2">
      <c r="A24" s="145" t="s">
        <v>95</v>
      </c>
      <c r="B24" s="105" t="s">
        <v>243</v>
      </c>
      <c r="C24" s="118" t="s">
        <v>105</v>
      </c>
      <c r="D24" s="118" t="s">
        <v>97</v>
      </c>
      <c r="E24" s="118" t="s">
        <v>106</v>
      </c>
      <c r="F24" s="118" t="s">
        <v>106</v>
      </c>
      <c r="G24" s="92">
        <v>34</v>
      </c>
      <c r="H24" s="92">
        <v>5</v>
      </c>
      <c r="I24" s="104"/>
      <c r="J24" s="104"/>
      <c r="K24" s="104"/>
    </row>
    <row r="25" spans="1:11" x14ac:dyDescent="0.2">
      <c r="A25" s="145" t="s">
        <v>95</v>
      </c>
      <c r="B25" s="105" t="s">
        <v>202</v>
      </c>
      <c r="C25" s="118" t="s">
        <v>105</v>
      </c>
      <c r="D25" s="118" t="s">
        <v>97</v>
      </c>
      <c r="E25" s="118" t="s">
        <v>106</v>
      </c>
      <c r="F25" s="118" t="s">
        <v>106</v>
      </c>
      <c r="G25" s="92">
        <v>34</v>
      </c>
      <c r="H25" s="92">
        <v>5</v>
      </c>
      <c r="I25" s="104"/>
      <c r="J25" s="104"/>
      <c r="K25" s="104"/>
    </row>
    <row r="26" spans="1:11" x14ac:dyDescent="0.2">
      <c r="A26" s="145" t="s">
        <v>95</v>
      </c>
      <c r="B26" s="105" t="s">
        <v>315</v>
      </c>
      <c r="C26" s="118" t="s">
        <v>105</v>
      </c>
      <c r="D26" s="118" t="s">
        <v>97</v>
      </c>
      <c r="E26" s="118" t="s">
        <v>106</v>
      </c>
      <c r="F26" s="118" t="s">
        <v>106</v>
      </c>
      <c r="G26" s="92">
        <v>34</v>
      </c>
      <c r="H26" s="92">
        <v>5</v>
      </c>
      <c r="I26" s="104"/>
      <c r="J26" s="104"/>
      <c r="K26" s="104"/>
    </row>
    <row r="27" spans="1:11" x14ac:dyDescent="0.2">
      <c r="A27" s="145"/>
      <c r="B27" s="105"/>
      <c r="C27" s="118"/>
      <c r="D27" s="118"/>
      <c r="E27" s="118"/>
      <c r="F27" s="118"/>
      <c r="G27" s="92"/>
      <c r="H27" s="146"/>
      <c r="I27" s="104"/>
      <c r="J27" s="104"/>
      <c r="K27" s="104"/>
    </row>
    <row r="28" spans="1:11" x14ac:dyDescent="0.2">
      <c r="A28" s="145"/>
      <c r="B28" s="105"/>
      <c r="C28" s="118"/>
      <c r="D28" s="118"/>
      <c r="E28" s="118"/>
      <c r="F28" s="118"/>
      <c r="G28" s="92"/>
      <c r="H28" s="92"/>
      <c r="I28" s="104"/>
      <c r="J28" s="104"/>
      <c r="K28" s="104"/>
    </row>
    <row r="29" spans="1:11" x14ac:dyDescent="0.2">
      <c r="A29" s="145"/>
      <c r="B29" s="105"/>
      <c r="C29" s="118"/>
      <c r="D29" s="118"/>
      <c r="E29" s="118"/>
      <c r="F29" s="118"/>
      <c r="G29" s="92"/>
      <c r="H29" s="146"/>
      <c r="I29" s="104"/>
      <c r="J29" s="104"/>
      <c r="K29" s="104"/>
    </row>
    <row r="30" spans="1:11" x14ac:dyDescent="0.2">
      <c r="A30" s="145"/>
      <c r="B30" s="105"/>
      <c r="C30" s="118"/>
      <c r="D30" s="118"/>
      <c r="E30" s="118"/>
      <c r="F30" s="118"/>
      <c r="G30" s="92"/>
      <c r="H30" s="146"/>
      <c r="I30" s="104"/>
      <c r="J30" s="104"/>
      <c r="K30" s="104"/>
    </row>
    <row r="31" spans="1:11" x14ac:dyDescent="0.2">
      <c r="A31" s="126"/>
      <c r="B31" s="126"/>
      <c r="C31" s="126"/>
      <c r="D31" s="126"/>
      <c r="E31" s="126"/>
      <c r="F31" s="126"/>
      <c r="G31" s="104"/>
      <c r="H31" s="104"/>
      <c r="I31" s="104"/>
      <c r="J31" s="104"/>
      <c r="K31" s="103"/>
    </row>
    <row r="32" spans="1:11" x14ac:dyDescent="0.2">
      <c r="A32" s="126"/>
      <c r="B32" s="126"/>
      <c r="C32" s="126"/>
      <c r="D32" s="126"/>
      <c r="E32" s="126"/>
      <c r="F32" s="126"/>
      <c r="G32" s="104"/>
      <c r="H32" s="104"/>
      <c r="I32" s="104"/>
      <c r="J32" s="104"/>
      <c r="K32" s="103"/>
    </row>
    <row r="33" spans="1:10" x14ac:dyDescent="0.2">
      <c r="A33" s="126"/>
      <c r="B33" s="104"/>
      <c r="C33" s="104"/>
      <c r="D33" s="104"/>
      <c r="E33" s="104"/>
      <c r="F33" s="104"/>
      <c r="G33" s="104"/>
      <c r="H33" s="104"/>
      <c r="I33" s="104"/>
      <c r="J33" s="104"/>
    </row>
    <row r="34" spans="1:10" x14ac:dyDescent="0.2">
      <c r="A34" s="104" t="s">
        <v>107</v>
      </c>
      <c r="B34" s="104"/>
      <c r="C34" s="104"/>
      <c r="D34" s="104"/>
      <c r="E34" s="104"/>
      <c r="F34" s="104"/>
      <c r="G34" s="104"/>
      <c r="H34" s="104"/>
      <c r="I34" s="104"/>
      <c r="J34" s="104"/>
    </row>
    <row r="35" spans="1:10" x14ac:dyDescent="0.2">
      <c r="A35" s="104" t="s">
        <v>196</v>
      </c>
      <c r="B35" s="104"/>
      <c r="C35" s="104"/>
      <c r="D35" s="104"/>
      <c r="E35" s="104"/>
      <c r="F35" s="104"/>
      <c r="G35" s="104"/>
      <c r="H35" s="104"/>
      <c r="I35" s="104"/>
      <c r="J35" s="104"/>
    </row>
    <row r="36" spans="1:10" x14ac:dyDescent="0.2">
      <c r="A36" s="104"/>
      <c r="B36" s="103"/>
      <c r="C36" s="103"/>
      <c r="E36" s="103"/>
      <c r="F36" s="103"/>
      <c r="G36" s="103"/>
      <c r="H36" s="103"/>
      <c r="I36" s="103"/>
      <c r="J36" s="103"/>
    </row>
    <row r="37" spans="1:10" x14ac:dyDescent="0.2">
      <c r="A37" s="71"/>
      <c r="B37" s="103"/>
      <c r="C37" s="103"/>
      <c r="E37" s="103"/>
      <c r="F37" s="103"/>
      <c r="G37" s="103"/>
      <c r="H37" s="103"/>
      <c r="I37" s="103"/>
      <c r="J37" s="103"/>
    </row>
  </sheetData>
  <mergeCells count="1">
    <mergeCell ref="A16:E16"/>
  </mergeCells>
  <phoneticPr fontId="12" type="noConversion"/>
  <dataValidations count="5">
    <dataValidation type="list" allowBlank="1" showInputMessage="1" showErrorMessage="1" sqref="B22:B30 C5:C15" xr:uid="{AEB3AC7D-ACFD-4AA9-9E00-4B67D0063820}">
      <formula1>"Basic $5.25, Standard, Family, Upgrade, Basic $9.25"</formula1>
    </dataValidation>
    <dataValidation type="list" allowBlank="1" showInputMessage="1" showErrorMessage="1" sqref="D4:D14" xr:uid="{8B16CBAB-C8D3-4BC1-88CC-0DD3D9E90136}">
      <formula1>"Voice, Bundled Voice, Bundled Broadband, Bundled Voice and Broadband"</formula1>
    </dataValidation>
    <dataValidation type="list" allowBlank="1" showInputMessage="1" showErrorMessage="1" sqref="E4:E15" xr:uid="{59D90403-646B-4284-B31A-9E0B136973CF}">
      <formula1>"F, C"</formula1>
    </dataValidation>
    <dataValidation type="list" allowBlank="1" showInputMessage="1" showErrorMessage="1" sqref="F4:H15 D22:D30" xr:uid="{CE726D96-41F4-41F2-AA23-A7378E32D988}">
      <formula1>"Y, N"</formula1>
    </dataValidation>
    <dataValidation type="list" allowBlank="1" showInputMessage="1" showErrorMessage="1" sqref="C4" xr:uid="{5C8EC79D-3C61-46CD-8F49-87388214F833}">
      <formula1>"Basic $5.25 , Standard, Family, Upgrade, Basic $9.25"</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1"/>
  <sheetViews>
    <sheetView zoomScale="130" zoomScaleNormal="130" workbookViewId="0">
      <selection activeCell="K15" sqref="K15"/>
    </sheetView>
  </sheetViews>
  <sheetFormatPr defaultRowHeight="12.75" x14ac:dyDescent="0.2"/>
  <cols>
    <col min="1" max="1" width="13.140625" style="264" customWidth="1"/>
    <col min="2" max="2" width="16" style="43" bestFit="1" customWidth="1"/>
    <col min="3" max="3" width="16" style="104" customWidth="1"/>
    <col min="4" max="4" width="12.85546875" style="43" customWidth="1"/>
    <col min="5" max="5" width="21.140625" style="43" bestFit="1" customWidth="1"/>
    <col min="6" max="6" width="21.140625" style="104" customWidth="1"/>
    <col min="7" max="7" width="21.140625" style="54" customWidth="1"/>
    <col min="8" max="8" width="9.140625" style="43"/>
    <col min="9" max="9" width="12.5703125" style="43" customWidth="1"/>
    <col min="10" max="10" width="14" style="54" customWidth="1"/>
    <col min="11" max="11" width="17.140625" style="43" customWidth="1"/>
    <col min="12" max="12" width="18.85546875" style="255" bestFit="1" customWidth="1"/>
    <col min="13" max="15" width="9.140625" style="43"/>
  </cols>
  <sheetData>
    <row r="1" spans="1:16" x14ac:dyDescent="0.2">
      <c r="A1" s="262" t="s">
        <v>0</v>
      </c>
      <c r="B1" s="104"/>
      <c r="D1" s="104"/>
      <c r="E1" s="104"/>
      <c r="G1" s="104"/>
      <c r="H1" s="104"/>
      <c r="I1" s="104"/>
      <c r="J1" s="104"/>
      <c r="K1" s="104"/>
      <c r="M1" s="104"/>
      <c r="N1" s="104"/>
      <c r="O1" s="104"/>
      <c r="P1" s="126"/>
    </row>
    <row r="2" spans="1:16" x14ac:dyDescent="0.2">
      <c r="A2" s="262"/>
      <c r="B2" s="104"/>
      <c r="D2" s="104"/>
      <c r="E2" s="104"/>
      <c r="G2" s="104"/>
      <c r="H2" s="104"/>
      <c r="I2" s="104"/>
      <c r="J2" s="104"/>
      <c r="K2" s="104"/>
      <c r="M2" s="104"/>
      <c r="N2" s="104"/>
      <c r="O2" s="104"/>
      <c r="P2" s="126"/>
    </row>
    <row r="3" spans="1:16" ht="15.75" x14ac:dyDescent="0.25">
      <c r="A3" s="263" t="s">
        <v>108</v>
      </c>
      <c r="B3" s="73"/>
      <c r="C3" s="73"/>
      <c r="D3" s="73"/>
      <c r="E3" s="73"/>
      <c r="F3" s="73"/>
      <c r="G3" s="73"/>
      <c r="H3" s="73"/>
      <c r="I3" s="73"/>
      <c r="J3" s="104"/>
      <c r="K3" s="104"/>
      <c r="M3" s="104"/>
      <c r="N3" s="104"/>
      <c r="O3" s="104"/>
      <c r="P3" s="126"/>
    </row>
    <row r="4" spans="1:16" ht="11.85" customHeight="1" thickBot="1" x14ac:dyDescent="0.25">
      <c r="B4" s="104"/>
      <c r="D4" s="104"/>
      <c r="E4" s="104"/>
      <c r="G4" s="104"/>
      <c r="H4" s="104"/>
      <c r="I4" s="104"/>
      <c r="J4" s="104"/>
      <c r="K4" s="104"/>
      <c r="M4" s="104"/>
      <c r="N4" s="104"/>
      <c r="O4" s="104"/>
      <c r="P4" s="126"/>
    </row>
    <row r="5" spans="1:16" ht="13.5" thickBot="1" x14ac:dyDescent="0.25">
      <c r="A5" s="265" t="s">
        <v>109</v>
      </c>
      <c r="B5" s="72"/>
      <c r="C5" s="72"/>
      <c r="D5" s="72"/>
      <c r="E5" s="72"/>
      <c r="F5" s="72"/>
      <c r="G5" s="72"/>
      <c r="H5" s="72"/>
      <c r="I5" s="72"/>
      <c r="J5" s="147"/>
      <c r="K5" s="72"/>
      <c r="L5" s="256"/>
      <c r="M5" s="104"/>
      <c r="N5" s="104"/>
      <c r="O5" s="104"/>
      <c r="P5" s="126"/>
    </row>
    <row r="6" spans="1:16" ht="13.5" thickBot="1" x14ac:dyDescent="0.25">
      <c r="A6" s="266" t="s">
        <v>110</v>
      </c>
      <c r="B6" s="56" t="s">
        <v>111</v>
      </c>
      <c r="C6" s="56" t="s">
        <v>112</v>
      </c>
      <c r="D6" s="56" t="s">
        <v>113</v>
      </c>
      <c r="E6" s="56" t="s">
        <v>114</v>
      </c>
      <c r="F6" s="56" t="s">
        <v>115</v>
      </c>
      <c r="G6" s="56" t="s">
        <v>116</v>
      </c>
      <c r="H6" s="56" t="s">
        <v>117</v>
      </c>
      <c r="I6" s="56" t="s">
        <v>118</v>
      </c>
      <c r="J6" s="56" t="s">
        <v>119</v>
      </c>
      <c r="K6" s="56" t="s">
        <v>145</v>
      </c>
      <c r="L6" s="257" t="s">
        <v>240</v>
      </c>
      <c r="M6" s="104"/>
      <c r="N6" s="104"/>
      <c r="O6" s="104"/>
      <c r="P6" s="126"/>
    </row>
    <row r="7" spans="1:16" ht="101.25" thickBot="1" x14ac:dyDescent="0.25">
      <c r="A7" s="267" t="s">
        <v>120</v>
      </c>
      <c r="B7" s="57" t="s">
        <v>121</v>
      </c>
      <c r="C7" s="57" t="s">
        <v>221</v>
      </c>
      <c r="D7" s="58" t="s">
        <v>122</v>
      </c>
      <c r="E7" s="58" t="s">
        <v>88</v>
      </c>
      <c r="F7" s="59" t="s">
        <v>222</v>
      </c>
      <c r="G7" s="148" t="s">
        <v>123</v>
      </c>
      <c r="H7" s="59" t="s">
        <v>104</v>
      </c>
      <c r="I7" s="59" t="s">
        <v>349</v>
      </c>
      <c r="J7" s="57" t="s">
        <v>350</v>
      </c>
      <c r="K7" s="57" t="s">
        <v>292</v>
      </c>
      <c r="L7" s="258" t="s">
        <v>124</v>
      </c>
      <c r="M7" s="55"/>
      <c r="N7" s="126"/>
      <c r="O7" s="126"/>
      <c r="P7" s="126"/>
    </row>
    <row r="8" spans="1:16" ht="13.5" thickBot="1" x14ac:dyDescent="0.25">
      <c r="A8" s="280">
        <v>1</v>
      </c>
      <c r="B8" s="60" t="s">
        <v>125</v>
      </c>
      <c r="C8" s="60" t="s">
        <v>200</v>
      </c>
      <c r="D8" s="60"/>
      <c r="E8" s="88" t="s">
        <v>290</v>
      </c>
      <c r="F8" s="88"/>
      <c r="G8" s="149" t="s">
        <v>96</v>
      </c>
      <c r="H8" s="89"/>
      <c r="I8" s="176"/>
      <c r="J8" s="177">
        <v>0</v>
      </c>
      <c r="K8" s="89"/>
      <c r="L8" s="90">
        <f>SUM(J8:K8)</f>
        <v>0</v>
      </c>
      <c r="M8" s="55"/>
      <c r="N8" s="126"/>
      <c r="O8" s="126"/>
      <c r="P8" s="126"/>
    </row>
    <row r="9" spans="1:16" s="103" customFormat="1" ht="13.5" thickBot="1" x14ac:dyDescent="0.25">
      <c r="A9" s="149" t="s">
        <v>197</v>
      </c>
      <c r="B9" s="60" t="s">
        <v>125</v>
      </c>
      <c r="C9" s="60" t="s">
        <v>314</v>
      </c>
      <c r="D9" s="60"/>
      <c r="E9" s="88" t="s">
        <v>290</v>
      </c>
      <c r="F9" s="88"/>
      <c r="G9" s="149" t="s">
        <v>96</v>
      </c>
      <c r="H9" s="89"/>
      <c r="I9" s="176"/>
      <c r="J9" s="177">
        <v>0</v>
      </c>
      <c r="K9" s="89"/>
      <c r="L9" s="90">
        <f t="shared" ref="L9:L16" si="0">SUM(J9:K9)</f>
        <v>0</v>
      </c>
      <c r="M9" s="55"/>
      <c r="N9" s="126"/>
      <c r="O9" s="126"/>
      <c r="P9" s="126"/>
    </row>
    <row r="10" spans="1:16" s="103" customFormat="1" ht="13.5" thickBot="1" x14ac:dyDescent="0.25">
      <c r="A10" s="149" t="s">
        <v>198</v>
      </c>
      <c r="B10" s="60" t="s">
        <v>125</v>
      </c>
      <c r="C10" s="60" t="s">
        <v>243</v>
      </c>
      <c r="D10" s="60"/>
      <c r="E10" s="88" t="s">
        <v>290</v>
      </c>
      <c r="F10" s="88" t="s">
        <v>288</v>
      </c>
      <c r="G10" s="149" t="s">
        <v>96</v>
      </c>
      <c r="H10" s="89"/>
      <c r="I10" s="176">
        <v>9.25</v>
      </c>
      <c r="J10" s="177">
        <v>0</v>
      </c>
      <c r="K10" s="89">
        <v>14.85</v>
      </c>
      <c r="L10" s="90">
        <f t="shared" si="0"/>
        <v>14.85</v>
      </c>
      <c r="M10" s="55"/>
      <c r="N10" s="126"/>
      <c r="O10" s="126"/>
      <c r="P10" s="126"/>
    </row>
    <row r="11" spans="1:16" s="103" customFormat="1" ht="13.5" thickBot="1" x14ac:dyDescent="0.25">
      <c r="A11" s="149" t="s">
        <v>199</v>
      </c>
      <c r="B11" s="60" t="s">
        <v>125</v>
      </c>
      <c r="C11" s="60" t="s">
        <v>202</v>
      </c>
      <c r="D11" s="60"/>
      <c r="E11" s="88" t="s">
        <v>290</v>
      </c>
      <c r="F11" s="88"/>
      <c r="G11" s="149" t="s">
        <v>96</v>
      </c>
      <c r="H11" s="89"/>
      <c r="I11" s="176"/>
      <c r="J11" s="177">
        <v>0</v>
      </c>
      <c r="K11" s="89"/>
      <c r="L11" s="90">
        <f t="shared" si="0"/>
        <v>0</v>
      </c>
      <c r="M11" s="55"/>
      <c r="N11" s="126"/>
      <c r="O11" s="126"/>
      <c r="P11" s="126"/>
    </row>
    <row r="12" spans="1:16" s="103" customFormat="1" ht="13.5" thickBot="1" x14ac:dyDescent="0.25">
      <c r="A12" s="149" t="s">
        <v>295</v>
      </c>
      <c r="B12" s="60" t="s">
        <v>125</v>
      </c>
      <c r="C12" s="60" t="s">
        <v>315</v>
      </c>
      <c r="D12" s="60"/>
      <c r="E12" s="88" t="s">
        <v>290</v>
      </c>
      <c r="F12" s="88"/>
      <c r="G12" s="149" t="s">
        <v>96</v>
      </c>
      <c r="H12" s="176"/>
      <c r="I12" s="176">
        <v>0</v>
      </c>
      <c r="J12" s="177">
        <v>0</v>
      </c>
      <c r="K12" s="176"/>
      <c r="L12" s="176">
        <f>SUM(J12:K12)</f>
        <v>0</v>
      </c>
      <c r="M12" s="55"/>
      <c r="N12" s="126"/>
      <c r="O12" s="126"/>
      <c r="P12" s="126"/>
    </row>
    <row r="13" spans="1:16" s="103" customFormat="1" ht="13.5" thickBot="1" x14ac:dyDescent="0.25">
      <c r="A13" s="149">
        <v>2</v>
      </c>
      <c r="B13" s="60" t="s">
        <v>125</v>
      </c>
      <c r="C13" s="60" t="s">
        <v>200</v>
      </c>
      <c r="D13" s="60"/>
      <c r="E13" s="88" t="s">
        <v>290</v>
      </c>
      <c r="F13" s="88"/>
      <c r="G13" s="150" t="s">
        <v>94</v>
      </c>
      <c r="H13" s="91"/>
      <c r="I13" s="179">
        <v>0</v>
      </c>
      <c r="J13" s="176"/>
      <c r="K13" s="91"/>
      <c r="L13" s="90">
        <f t="shared" si="0"/>
        <v>0</v>
      </c>
      <c r="M13" s="55"/>
      <c r="N13" s="126"/>
      <c r="O13" s="126"/>
      <c r="P13" s="126"/>
    </row>
    <row r="14" spans="1:16" s="103" customFormat="1" ht="13.5" thickBot="1" x14ac:dyDescent="0.25">
      <c r="A14" s="149" t="s">
        <v>203</v>
      </c>
      <c r="B14" s="60" t="s">
        <v>125</v>
      </c>
      <c r="C14" s="60" t="s">
        <v>314</v>
      </c>
      <c r="D14" s="60"/>
      <c r="E14" s="88" t="s">
        <v>290</v>
      </c>
      <c r="F14" s="88"/>
      <c r="G14" s="150" t="s">
        <v>94</v>
      </c>
      <c r="H14" s="91"/>
      <c r="I14" s="179">
        <v>0</v>
      </c>
      <c r="J14" s="176"/>
      <c r="K14" s="91"/>
      <c r="L14" s="90">
        <f t="shared" si="0"/>
        <v>0</v>
      </c>
      <c r="M14" s="55"/>
      <c r="N14" s="126"/>
      <c r="O14" s="126"/>
      <c r="P14" s="126"/>
    </row>
    <row r="15" spans="1:16" s="12" customFormat="1" ht="13.5" thickBot="1" x14ac:dyDescent="0.25">
      <c r="A15" s="149" t="s">
        <v>204</v>
      </c>
      <c r="B15" s="60" t="s">
        <v>125</v>
      </c>
      <c r="C15" s="60" t="s">
        <v>243</v>
      </c>
      <c r="D15" s="60"/>
      <c r="E15" s="88" t="s">
        <v>290</v>
      </c>
      <c r="F15" s="88"/>
      <c r="G15" s="150" t="s">
        <v>94</v>
      </c>
      <c r="H15" s="91"/>
      <c r="I15" s="179">
        <v>0</v>
      </c>
      <c r="J15" s="176"/>
      <c r="K15" s="91"/>
      <c r="L15" s="90">
        <f t="shared" si="0"/>
        <v>0</v>
      </c>
      <c r="M15" s="61"/>
      <c r="N15" s="126"/>
      <c r="O15" s="126"/>
      <c r="P15" s="126"/>
    </row>
    <row r="16" spans="1:16" ht="13.5" thickBot="1" x14ac:dyDescent="0.25">
      <c r="A16" s="149" t="s">
        <v>205</v>
      </c>
      <c r="B16" s="60" t="s">
        <v>125</v>
      </c>
      <c r="C16" s="60" t="s">
        <v>202</v>
      </c>
      <c r="D16" s="60"/>
      <c r="E16" s="88" t="s">
        <v>290</v>
      </c>
      <c r="F16" s="88" t="s">
        <v>288</v>
      </c>
      <c r="G16" s="150" t="s">
        <v>94</v>
      </c>
      <c r="H16" s="91"/>
      <c r="I16" s="179">
        <v>0</v>
      </c>
      <c r="J16" s="176">
        <v>9.25</v>
      </c>
      <c r="K16" s="91">
        <v>14.85</v>
      </c>
      <c r="L16" s="90">
        <f t="shared" si="0"/>
        <v>24.1</v>
      </c>
      <c r="M16" s="55"/>
      <c r="N16" s="126"/>
      <c r="O16" s="126"/>
      <c r="P16" s="126"/>
    </row>
    <row r="17" spans="1:16" s="103" customFormat="1" ht="13.5" thickBot="1" x14ac:dyDescent="0.25">
      <c r="A17" s="149" t="s">
        <v>294</v>
      </c>
      <c r="B17" s="60" t="s">
        <v>125</v>
      </c>
      <c r="C17" s="60" t="s">
        <v>315</v>
      </c>
      <c r="D17" s="60"/>
      <c r="E17" s="88" t="s">
        <v>290</v>
      </c>
      <c r="F17" s="88"/>
      <c r="G17" s="150" t="s">
        <v>94</v>
      </c>
      <c r="H17" s="178"/>
      <c r="I17" s="179">
        <v>0</v>
      </c>
      <c r="J17" s="176">
        <v>0</v>
      </c>
      <c r="K17" s="178"/>
      <c r="L17" s="176">
        <f>SUM(J17:K17)</f>
        <v>0</v>
      </c>
      <c r="M17" s="55"/>
      <c r="N17" s="126"/>
      <c r="O17" s="126"/>
      <c r="P17" s="126"/>
    </row>
    <row r="18" spans="1:16" ht="16.5" thickBot="1" x14ac:dyDescent="0.3">
      <c r="A18" s="268"/>
      <c r="B18" s="104"/>
      <c r="D18" s="104"/>
      <c r="E18" s="104"/>
      <c r="G18" s="104"/>
      <c r="H18" s="104"/>
      <c r="I18" s="104"/>
      <c r="J18" s="104"/>
      <c r="K18" s="104"/>
      <c r="M18" s="55"/>
      <c r="N18" s="126"/>
      <c r="O18" s="126"/>
      <c r="P18" s="126"/>
    </row>
    <row r="19" spans="1:16" ht="13.5" thickBot="1" x14ac:dyDescent="0.25">
      <c r="A19" s="265" t="s">
        <v>126</v>
      </c>
      <c r="B19" s="72"/>
      <c r="C19" s="72"/>
      <c r="D19" s="72"/>
      <c r="E19" s="72"/>
      <c r="F19" s="72"/>
      <c r="G19" s="72"/>
      <c r="H19" s="72"/>
      <c r="I19" s="72"/>
      <c r="J19" s="147"/>
      <c r="K19" s="72"/>
      <c r="L19" s="256"/>
      <c r="M19" s="104"/>
      <c r="N19" s="104"/>
      <c r="O19" s="104"/>
      <c r="P19" s="126"/>
    </row>
    <row r="20" spans="1:16" ht="13.5" thickBot="1" x14ac:dyDescent="0.25">
      <c r="A20" s="266" t="s">
        <v>110</v>
      </c>
      <c r="B20" s="56" t="s">
        <v>111</v>
      </c>
      <c r="C20" s="56" t="s">
        <v>112</v>
      </c>
      <c r="D20" s="56" t="s">
        <v>113</v>
      </c>
      <c r="E20" s="56" t="s">
        <v>114</v>
      </c>
      <c r="F20" s="56" t="s">
        <v>115</v>
      </c>
      <c r="G20" s="56" t="s">
        <v>116</v>
      </c>
      <c r="H20" s="56" t="s">
        <v>117</v>
      </c>
      <c r="I20" s="56" t="s">
        <v>118</v>
      </c>
      <c r="J20" s="56" t="s">
        <v>119</v>
      </c>
      <c r="K20" s="56" t="s">
        <v>145</v>
      </c>
      <c r="L20" s="257" t="s">
        <v>240</v>
      </c>
      <c r="M20" s="104"/>
      <c r="N20" s="104"/>
      <c r="O20" s="104"/>
      <c r="P20" s="126"/>
    </row>
    <row r="21" spans="1:16" ht="101.25" thickBot="1" x14ac:dyDescent="0.25">
      <c r="A21" s="267" t="s">
        <v>120</v>
      </c>
      <c r="B21" s="57" t="s">
        <v>121</v>
      </c>
      <c r="C21" s="57" t="s">
        <v>221</v>
      </c>
      <c r="D21" s="58" t="s">
        <v>122</v>
      </c>
      <c r="E21" s="58" t="s">
        <v>88</v>
      </c>
      <c r="F21" s="59" t="s">
        <v>222</v>
      </c>
      <c r="G21" s="148" t="s">
        <v>123</v>
      </c>
      <c r="H21" s="59" t="s">
        <v>104</v>
      </c>
      <c r="I21" s="59" t="s">
        <v>351</v>
      </c>
      <c r="J21" s="57" t="s">
        <v>352</v>
      </c>
      <c r="K21" s="57" t="s">
        <v>292</v>
      </c>
      <c r="L21" s="258" t="s">
        <v>124</v>
      </c>
      <c r="M21" s="104"/>
      <c r="N21" s="104"/>
      <c r="O21" s="104"/>
      <c r="P21" s="126"/>
    </row>
    <row r="22" spans="1:16" ht="13.5" thickBot="1" x14ac:dyDescent="0.25">
      <c r="A22" s="280">
        <v>1.1000000000000001</v>
      </c>
      <c r="B22" s="60" t="s">
        <v>125</v>
      </c>
      <c r="C22" s="60" t="s">
        <v>200</v>
      </c>
      <c r="D22" s="60"/>
      <c r="E22" s="88" t="s">
        <v>290</v>
      </c>
      <c r="F22" s="88"/>
      <c r="G22" s="149" t="s">
        <v>96</v>
      </c>
      <c r="H22" s="89"/>
      <c r="I22" s="176"/>
      <c r="J22" s="177">
        <v>0</v>
      </c>
      <c r="K22" s="91"/>
      <c r="L22" s="90">
        <f t="shared" ref="L22:L30" si="1">SUM(J22:K22)</f>
        <v>0</v>
      </c>
      <c r="M22" s="104"/>
      <c r="N22" s="104"/>
      <c r="O22" s="104"/>
      <c r="P22" s="126"/>
    </row>
    <row r="23" spans="1:16" s="103" customFormat="1" ht="13.5" thickBot="1" x14ac:dyDescent="0.25">
      <c r="A23" s="149" t="s">
        <v>206</v>
      </c>
      <c r="B23" s="60" t="s">
        <v>125</v>
      </c>
      <c r="C23" s="60" t="s">
        <v>314</v>
      </c>
      <c r="D23" s="60"/>
      <c r="E23" s="88" t="s">
        <v>290</v>
      </c>
      <c r="F23" s="88"/>
      <c r="G23" s="149" t="s">
        <v>96</v>
      </c>
      <c r="H23" s="89"/>
      <c r="I23" s="176"/>
      <c r="J23" s="177">
        <v>0</v>
      </c>
      <c r="K23" s="91"/>
      <c r="L23" s="90">
        <f>SUM(J23:K23)</f>
        <v>0</v>
      </c>
      <c r="M23" s="104"/>
      <c r="N23" s="104"/>
      <c r="O23" s="104"/>
      <c r="P23" s="126"/>
    </row>
    <row r="24" spans="1:16" s="103" customFormat="1" ht="13.5" thickBot="1" x14ac:dyDescent="0.25">
      <c r="A24" s="149" t="s">
        <v>207</v>
      </c>
      <c r="B24" s="60" t="s">
        <v>125</v>
      </c>
      <c r="C24" s="60" t="s">
        <v>243</v>
      </c>
      <c r="D24" s="60"/>
      <c r="E24" s="88" t="s">
        <v>290</v>
      </c>
      <c r="F24" s="88"/>
      <c r="G24" s="149" t="s">
        <v>96</v>
      </c>
      <c r="H24" s="89"/>
      <c r="I24" s="176"/>
      <c r="J24" s="177">
        <v>0</v>
      </c>
      <c r="K24" s="91"/>
      <c r="L24" s="90">
        <f t="shared" ref="L24:L29" si="2">SUM(J24:K24)</f>
        <v>0</v>
      </c>
      <c r="M24" s="104"/>
      <c r="N24" s="104"/>
      <c r="O24" s="104"/>
      <c r="P24" s="126"/>
    </row>
    <row r="25" spans="1:16" s="103" customFormat="1" ht="13.5" thickBot="1" x14ac:dyDescent="0.25">
      <c r="A25" s="149" t="s">
        <v>208</v>
      </c>
      <c r="B25" s="60" t="s">
        <v>125</v>
      </c>
      <c r="C25" s="60" t="s">
        <v>202</v>
      </c>
      <c r="D25" s="60"/>
      <c r="E25" s="88" t="s">
        <v>290</v>
      </c>
      <c r="F25" s="88"/>
      <c r="G25" s="149" t="s">
        <v>96</v>
      </c>
      <c r="H25" s="89"/>
      <c r="I25" s="176"/>
      <c r="J25" s="177">
        <v>0</v>
      </c>
      <c r="K25" s="91"/>
      <c r="L25" s="90">
        <f t="shared" si="2"/>
        <v>0</v>
      </c>
      <c r="M25" s="104"/>
      <c r="N25" s="104"/>
      <c r="O25" s="104"/>
      <c r="P25" s="126"/>
    </row>
    <row r="26" spans="1:16" s="103" customFormat="1" ht="13.5" thickBot="1" x14ac:dyDescent="0.25">
      <c r="A26" s="149" t="s">
        <v>296</v>
      </c>
      <c r="B26" s="60" t="s">
        <v>125</v>
      </c>
      <c r="C26" s="60" t="s">
        <v>315</v>
      </c>
      <c r="D26" s="60"/>
      <c r="E26" s="88" t="s">
        <v>290</v>
      </c>
      <c r="F26" s="88"/>
      <c r="G26" s="149" t="s">
        <v>96</v>
      </c>
      <c r="H26" s="176"/>
      <c r="I26" s="176">
        <v>0</v>
      </c>
      <c r="J26" s="177">
        <v>0</v>
      </c>
      <c r="K26" s="176"/>
      <c r="L26" s="176">
        <f>SUM(J26:K26)</f>
        <v>0</v>
      </c>
      <c r="M26" s="104"/>
      <c r="N26" s="104"/>
      <c r="O26" s="104"/>
      <c r="P26" s="126"/>
    </row>
    <row r="27" spans="1:16" s="103" customFormat="1" ht="13.5" thickBot="1" x14ac:dyDescent="0.25">
      <c r="A27" s="280">
        <v>2.1</v>
      </c>
      <c r="B27" s="60" t="s">
        <v>125</v>
      </c>
      <c r="C27" s="60" t="s">
        <v>200</v>
      </c>
      <c r="D27" s="60"/>
      <c r="E27" s="88" t="s">
        <v>290</v>
      </c>
      <c r="F27" s="88"/>
      <c r="G27" s="150" t="s">
        <v>94</v>
      </c>
      <c r="H27" s="91"/>
      <c r="I27" s="179">
        <v>0</v>
      </c>
      <c r="J27" s="176"/>
      <c r="K27" s="91"/>
      <c r="L27" s="90">
        <f t="shared" si="2"/>
        <v>0</v>
      </c>
      <c r="M27" s="104"/>
      <c r="N27" s="104"/>
      <c r="O27" s="104"/>
      <c r="P27" s="126"/>
    </row>
    <row r="28" spans="1:16" s="103" customFormat="1" ht="13.5" thickBot="1" x14ac:dyDescent="0.25">
      <c r="A28" s="149" t="s">
        <v>209</v>
      </c>
      <c r="B28" s="60" t="s">
        <v>125</v>
      </c>
      <c r="C28" s="60" t="s">
        <v>314</v>
      </c>
      <c r="D28" s="60"/>
      <c r="E28" s="88" t="s">
        <v>290</v>
      </c>
      <c r="F28" s="88"/>
      <c r="G28" s="150" t="s">
        <v>94</v>
      </c>
      <c r="H28" s="91"/>
      <c r="I28" s="179">
        <v>0</v>
      </c>
      <c r="J28" s="176"/>
      <c r="K28" s="91"/>
      <c r="L28" s="90">
        <f t="shared" si="2"/>
        <v>0</v>
      </c>
      <c r="M28" s="104"/>
      <c r="N28" s="104"/>
      <c r="O28" s="104"/>
      <c r="P28" s="126"/>
    </row>
    <row r="29" spans="1:16" s="103" customFormat="1" ht="13.5" thickBot="1" x14ac:dyDescent="0.25">
      <c r="A29" s="149" t="s">
        <v>210</v>
      </c>
      <c r="B29" s="60" t="s">
        <v>125</v>
      </c>
      <c r="C29" s="60" t="s">
        <v>243</v>
      </c>
      <c r="D29" s="60"/>
      <c r="E29" s="88" t="s">
        <v>290</v>
      </c>
      <c r="F29" s="88"/>
      <c r="G29" s="150" t="s">
        <v>94</v>
      </c>
      <c r="H29" s="91"/>
      <c r="I29" s="179">
        <v>0</v>
      </c>
      <c r="J29" s="176"/>
      <c r="K29" s="91"/>
      <c r="L29" s="90">
        <f t="shared" si="2"/>
        <v>0</v>
      </c>
      <c r="M29" s="104"/>
      <c r="N29" s="104"/>
      <c r="O29" s="104"/>
      <c r="P29" s="126"/>
    </row>
    <row r="30" spans="1:16" ht="13.5" thickBot="1" x14ac:dyDescent="0.25">
      <c r="A30" s="149" t="s">
        <v>211</v>
      </c>
      <c r="B30" s="60" t="s">
        <v>125</v>
      </c>
      <c r="C30" s="60" t="s">
        <v>202</v>
      </c>
      <c r="D30" s="60"/>
      <c r="E30" s="88" t="s">
        <v>290</v>
      </c>
      <c r="F30" s="88"/>
      <c r="G30" s="150" t="s">
        <v>94</v>
      </c>
      <c r="H30" s="91"/>
      <c r="I30" s="179">
        <v>0</v>
      </c>
      <c r="J30" s="176"/>
      <c r="K30" s="91"/>
      <c r="L30" s="90">
        <f t="shared" si="1"/>
        <v>0</v>
      </c>
      <c r="M30" s="104"/>
      <c r="N30" s="104"/>
      <c r="O30" s="104"/>
      <c r="P30" s="126"/>
    </row>
    <row r="31" spans="1:16" s="103" customFormat="1" ht="13.5" thickBot="1" x14ac:dyDescent="0.25">
      <c r="A31" s="149" t="s">
        <v>297</v>
      </c>
      <c r="B31" s="60" t="s">
        <v>125</v>
      </c>
      <c r="C31" s="60" t="s">
        <v>315</v>
      </c>
      <c r="D31" s="60"/>
      <c r="E31" s="88" t="s">
        <v>290</v>
      </c>
      <c r="F31" s="88"/>
      <c r="G31" s="150" t="s">
        <v>94</v>
      </c>
      <c r="H31" s="178"/>
      <c r="I31" s="179">
        <v>0</v>
      </c>
      <c r="J31" s="176">
        <v>0</v>
      </c>
      <c r="K31" s="176"/>
      <c r="L31" s="176">
        <f>SUM(J31:K31)</f>
        <v>0</v>
      </c>
      <c r="M31" s="104"/>
      <c r="N31" s="104"/>
      <c r="O31" s="104"/>
      <c r="P31" s="126"/>
    </row>
    <row r="32" spans="1:16" ht="13.5" thickBot="1" x14ac:dyDescent="0.25">
      <c r="B32" s="104"/>
      <c r="D32" s="104"/>
      <c r="E32" s="104"/>
      <c r="G32" s="104"/>
      <c r="H32" s="104"/>
      <c r="I32" s="104"/>
      <c r="J32" s="104"/>
      <c r="K32" s="104"/>
      <c r="M32" s="104"/>
      <c r="N32" s="104"/>
      <c r="O32" s="104"/>
      <c r="P32" s="126"/>
    </row>
    <row r="33" spans="1:16" ht="13.5" thickBot="1" x14ac:dyDescent="0.25">
      <c r="A33" s="265" t="s">
        <v>127</v>
      </c>
      <c r="B33" s="72"/>
      <c r="C33" s="72"/>
      <c r="D33" s="72"/>
      <c r="E33" s="72"/>
      <c r="F33" s="72"/>
      <c r="G33" s="72"/>
      <c r="H33" s="72"/>
      <c r="I33" s="72"/>
      <c r="J33" s="147"/>
      <c r="K33" s="72"/>
      <c r="L33" s="256"/>
      <c r="M33" s="104"/>
      <c r="N33" s="104"/>
      <c r="O33" s="104"/>
      <c r="P33" s="126"/>
    </row>
    <row r="34" spans="1:16" ht="13.5" thickBot="1" x14ac:dyDescent="0.25">
      <c r="A34" s="266" t="s">
        <v>110</v>
      </c>
      <c r="B34" s="56" t="s">
        <v>111</v>
      </c>
      <c r="C34" s="56" t="s">
        <v>112</v>
      </c>
      <c r="D34" s="56" t="s">
        <v>113</v>
      </c>
      <c r="E34" s="56" t="s">
        <v>114</v>
      </c>
      <c r="F34" s="56" t="s">
        <v>115</v>
      </c>
      <c r="G34" s="56" t="s">
        <v>116</v>
      </c>
      <c r="H34" s="56" t="s">
        <v>117</v>
      </c>
      <c r="I34" s="56" t="s">
        <v>118</v>
      </c>
      <c r="J34" s="56" t="s">
        <v>119</v>
      </c>
      <c r="K34" s="56" t="s">
        <v>145</v>
      </c>
      <c r="L34" s="257" t="s">
        <v>240</v>
      </c>
      <c r="M34" s="104"/>
      <c r="N34" s="104"/>
      <c r="O34" s="104"/>
      <c r="P34" s="126"/>
    </row>
    <row r="35" spans="1:16" ht="101.25" thickBot="1" x14ac:dyDescent="0.25">
      <c r="A35" s="267" t="s">
        <v>120</v>
      </c>
      <c r="B35" s="57" t="s">
        <v>121</v>
      </c>
      <c r="C35" s="57" t="s">
        <v>221</v>
      </c>
      <c r="D35" s="58" t="s">
        <v>122</v>
      </c>
      <c r="E35" s="58" t="s">
        <v>88</v>
      </c>
      <c r="F35" s="59" t="s">
        <v>222</v>
      </c>
      <c r="G35" s="148" t="s">
        <v>123</v>
      </c>
      <c r="H35" s="59" t="s">
        <v>104</v>
      </c>
      <c r="I35" s="59" t="s">
        <v>349</v>
      </c>
      <c r="J35" s="57" t="s">
        <v>350</v>
      </c>
      <c r="K35" s="57" t="s">
        <v>292</v>
      </c>
      <c r="L35" s="258" t="s">
        <v>124</v>
      </c>
      <c r="M35" s="104"/>
      <c r="N35" s="104"/>
      <c r="O35" s="104"/>
      <c r="P35" s="126"/>
    </row>
    <row r="36" spans="1:16" ht="13.5" thickBot="1" x14ac:dyDescent="0.25">
      <c r="A36" s="280">
        <v>2.2000000000000002</v>
      </c>
      <c r="B36" s="60" t="s">
        <v>125</v>
      </c>
      <c r="C36" s="60" t="s">
        <v>200</v>
      </c>
      <c r="D36" s="60"/>
      <c r="E36" s="88" t="s">
        <v>290</v>
      </c>
      <c r="F36" s="88"/>
      <c r="G36" s="150" t="s">
        <v>94</v>
      </c>
      <c r="H36" s="91"/>
      <c r="I36" s="179">
        <v>0</v>
      </c>
      <c r="J36" s="176"/>
      <c r="K36" s="91"/>
      <c r="L36" s="90">
        <f>SUM(J36:K36)</f>
        <v>0</v>
      </c>
      <c r="M36" s="104"/>
      <c r="N36" s="104"/>
      <c r="O36" s="104"/>
      <c r="P36" s="126"/>
    </row>
    <row r="37" spans="1:16" s="103" customFormat="1" ht="13.5" thickBot="1" x14ac:dyDescent="0.25">
      <c r="A37" s="149" t="s">
        <v>231</v>
      </c>
      <c r="B37" s="60" t="s">
        <v>125</v>
      </c>
      <c r="C37" s="60" t="s">
        <v>314</v>
      </c>
      <c r="D37" s="60"/>
      <c r="E37" s="88" t="s">
        <v>290</v>
      </c>
      <c r="F37" s="88"/>
      <c r="G37" s="150" t="s">
        <v>94</v>
      </c>
      <c r="H37" s="91"/>
      <c r="I37" s="179">
        <v>0</v>
      </c>
      <c r="J37" s="176"/>
      <c r="K37" s="91"/>
      <c r="L37" s="90">
        <f t="shared" ref="L37:L39" si="3">SUM(J37:K37)</f>
        <v>0</v>
      </c>
      <c r="M37" s="104"/>
      <c r="N37" s="104"/>
      <c r="O37" s="104"/>
      <c r="P37" s="126"/>
    </row>
    <row r="38" spans="1:16" s="103" customFormat="1" ht="13.5" thickBot="1" x14ac:dyDescent="0.25">
      <c r="A38" s="149" t="s">
        <v>232</v>
      </c>
      <c r="B38" s="60" t="s">
        <v>125</v>
      </c>
      <c r="C38" s="60" t="s">
        <v>243</v>
      </c>
      <c r="D38" s="60"/>
      <c r="E38" s="88" t="s">
        <v>290</v>
      </c>
      <c r="F38" s="88"/>
      <c r="G38" s="150" t="s">
        <v>94</v>
      </c>
      <c r="H38" s="91"/>
      <c r="I38" s="179">
        <v>0</v>
      </c>
      <c r="J38" s="176"/>
      <c r="K38" s="91"/>
      <c r="L38" s="90">
        <f t="shared" si="3"/>
        <v>0</v>
      </c>
      <c r="M38" s="104"/>
      <c r="N38" s="104"/>
      <c r="O38" s="104"/>
      <c r="P38" s="126"/>
    </row>
    <row r="39" spans="1:16" s="103" customFormat="1" ht="13.5" thickBot="1" x14ac:dyDescent="0.25">
      <c r="A39" s="149" t="s">
        <v>233</v>
      </c>
      <c r="B39" s="60" t="s">
        <v>125</v>
      </c>
      <c r="C39" s="60" t="s">
        <v>202</v>
      </c>
      <c r="D39" s="60"/>
      <c r="E39" s="88" t="s">
        <v>290</v>
      </c>
      <c r="F39" s="88"/>
      <c r="G39" s="150" t="s">
        <v>94</v>
      </c>
      <c r="H39" s="91"/>
      <c r="I39" s="179">
        <v>0</v>
      </c>
      <c r="J39" s="176"/>
      <c r="K39" s="91"/>
      <c r="L39" s="90">
        <f t="shared" si="3"/>
        <v>0</v>
      </c>
      <c r="M39" s="104"/>
      <c r="N39" s="104"/>
      <c r="O39" s="104"/>
      <c r="P39" s="126"/>
    </row>
    <row r="40" spans="1:16" s="103" customFormat="1" ht="13.5" thickBot="1" x14ac:dyDescent="0.25">
      <c r="A40" s="149" t="s">
        <v>298</v>
      </c>
      <c r="B40" s="60" t="s">
        <v>125</v>
      </c>
      <c r="C40" s="60" t="s">
        <v>315</v>
      </c>
      <c r="D40" s="60"/>
      <c r="E40" s="88" t="s">
        <v>290</v>
      </c>
      <c r="F40" s="88"/>
      <c r="G40" s="150" t="s">
        <v>94</v>
      </c>
      <c r="H40" s="178"/>
      <c r="I40" s="179">
        <v>0</v>
      </c>
      <c r="J40" s="176">
        <v>0</v>
      </c>
      <c r="K40" s="176"/>
      <c r="L40" s="176">
        <f>SUM(J40:K40)</f>
        <v>0</v>
      </c>
      <c r="M40" s="104"/>
      <c r="N40" s="104"/>
      <c r="O40" s="104"/>
      <c r="P40" s="126"/>
    </row>
    <row r="41" spans="1:16" ht="13.5" thickBot="1" x14ac:dyDescent="0.25">
      <c r="B41" s="104"/>
      <c r="D41" s="104"/>
      <c r="E41" s="104"/>
      <c r="G41" s="104"/>
      <c r="H41" s="104"/>
      <c r="I41" s="104"/>
      <c r="J41" s="104"/>
      <c r="K41" s="104"/>
      <c r="M41" s="104"/>
      <c r="N41" s="104"/>
      <c r="O41" s="104"/>
      <c r="P41" s="126"/>
    </row>
    <row r="42" spans="1:16" ht="13.5" thickBot="1" x14ac:dyDescent="0.25">
      <c r="A42" s="265" t="s">
        <v>128</v>
      </c>
      <c r="B42" s="72"/>
      <c r="C42" s="72"/>
      <c r="D42" s="72"/>
      <c r="E42" s="72"/>
      <c r="F42" s="72"/>
      <c r="G42" s="72"/>
      <c r="H42" s="72"/>
      <c r="I42" s="72"/>
      <c r="J42" s="147"/>
      <c r="K42" s="72"/>
      <c r="L42" s="256"/>
      <c r="M42" s="104"/>
      <c r="N42" s="104"/>
      <c r="O42" s="104"/>
      <c r="P42" s="126"/>
    </row>
    <row r="43" spans="1:16" ht="13.5" thickBot="1" x14ac:dyDescent="0.25">
      <c r="A43" s="266" t="s">
        <v>110</v>
      </c>
      <c r="B43" s="56" t="s">
        <v>111</v>
      </c>
      <c r="C43" s="56" t="s">
        <v>112</v>
      </c>
      <c r="D43" s="56" t="s">
        <v>113</v>
      </c>
      <c r="E43" s="56" t="s">
        <v>114</v>
      </c>
      <c r="F43" s="56" t="s">
        <v>115</v>
      </c>
      <c r="G43" s="56" t="s">
        <v>116</v>
      </c>
      <c r="H43" s="56" t="s">
        <v>117</v>
      </c>
      <c r="I43" s="56" t="s">
        <v>118</v>
      </c>
      <c r="J43" s="56" t="s">
        <v>119</v>
      </c>
      <c r="K43" s="56" t="s">
        <v>145</v>
      </c>
      <c r="L43" s="257" t="s">
        <v>240</v>
      </c>
      <c r="M43" s="104"/>
      <c r="N43" s="104"/>
      <c r="O43" s="104"/>
      <c r="P43" s="126"/>
    </row>
    <row r="44" spans="1:16" ht="101.25" thickBot="1" x14ac:dyDescent="0.25">
      <c r="A44" s="267" t="s">
        <v>120</v>
      </c>
      <c r="B44" s="57" t="s">
        <v>121</v>
      </c>
      <c r="C44" s="57" t="s">
        <v>221</v>
      </c>
      <c r="D44" s="58" t="s">
        <v>122</v>
      </c>
      <c r="E44" s="58" t="s">
        <v>88</v>
      </c>
      <c r="F44" s="59" t="s">
        <v>222</v>
      </c>
      <c r="G44" s="148" t="s">
        <v>123</v>
      </c>
      <c r="H44" s="59" t="s">
        <v>104</v>
      </c>
      <c r="I44" s="59" t="s">
        <v>351</v>
      </c>
      <c r="J44" s="57" t="s">
        <v>352</v>
      </c>
      <c r="K44" s="57" t="s">
        <v>292</v>
      </c>
      <c r="L44" s="258" t="s">
        <v>124</v>
      </c>
      <c r="M44" s="104"/>
      <c r="N44" s="104"/>
      <c r="O44" s="104"/>
      <c r="P44" s="126"/>
    </row>
    <row r="45" spans="1:16" ht="13.5" thickBot="1" x14ac:dyDescent="0.25">
      <c r="A45" s="280">
        <v>2.2999999999999998</v>
      </c>
      <c r="B45" s="60" t="s">
        <v>125</v>
      </c>
      <c r="C45" s="60" t="s">
        <v>200</v>
      </c>
      <c r="D45" s="60"/>
      <c r="E45" s="88" t="s">
        <v>290</v>
      </c>
      <c r="F45" s="88"/>
      <c r="G45" s="150" t="s">
        <v>94</v>
      </c>
      <c r="H45" s="91"/>
      <c r="I45" s="179">
        <v>0</v>
      </c>
      <c r="J45" s="176"/>
      <c r="K45" s="91"/>
      <c r="L45" s="90">
        <f>SUM(J45:K45)</f>
        <v>0</v>
      </c>
      <c r="M45" s="104"/>
      <c r="N45" s="104"/>
      <c r="O45" s="104"/>
      <c r="P45" s="126"/>
    </row>
    <row r="46" spans="1:16" s="103" customFormat="1" ht="13.5" thickBot="1" x14ac:dyDescent="0.25">
      <c r="A46" s="149" t="s">
        <v>212</v>
      </c>
      <c r="B46" s="60" t="s">
        <v>125</v>
      </c>
      <c r="C46" s="60" t="s">
        <v>314</v>
      </c>
      <c r="D46" s="60"/>
      <c r="E46" s="88" t="s">
        <v>290</v>
      </c>
      <c r="F46" s="88"/>
      <c r="G46" s="150" t="s">
        <v>94</v>
      </c>
      <c r="H46" s="91"/>
      <c r="I46" s="179">
        <v>0</v>
      </c>
      <c r="J46" s="176"/>
      <c r="K46" s="91"/>
      <c r="L46" s="90">
        <f t="shared" ref="L46:L48" si="4">SUM(J46:K46)</f>
        <v>0</v>
      </c>
      <c r="M46" s="104"/>
      <c r="N46" s="104"/>
      <c r="O46" s="104"/>
      <c r="P46" s="126"/>
    </row>
    <row r="47" spans="1:16" s="103" customFormat="1" ht="13.5" thickBot="1" x14ac:dyDescent="0.25">
      <c r="A47" s="149" t="s">
        <v>213</v>
      </c>
      <c r="B47" s="60" t="s">
        <v>125</v>
      </c>
      <c r="C47" s="60" t="s">
        <v>243</v>
      </c>
      <c r="D47" s="60"/>
      <c r="E47" s="88" t="s">
        <v>290</v>
      </c>
      <c r="F47" s="88"/>
      <c r="G47" s="150" t="s">
        <v>94</v>
      </c>
      <c r="H47" s="91"/>
      <c r="I47" s="179">
        <v>0</v>
      </c>
      <c r="J47" s="176"/>
      <c r="K47" s="91"/>
      <c r="L47" s="90">
        <f t="shared" si="4"/>
        <v>0</v>
      </c>
      <c r="M47" s="104"/>
      <c r="N47" s="104"/>
      <c r="O47" s="104"/>
      <c r="P47" s="126"/>
    </row>
    <row r="48" spans="1:16" s="103" customFormat="1" ht="13.5" thickBot="1" x14ac:dyDescent="0.25">
      <c r="A48" s="149" t="s">
        <v>214</v>
      </c>
      <c r="B48" s="60" t="s">
        <v>125</v>
      </c>
      <c r="C48" s="60" t="s">
        <v>202</v>
      </c>
      <c r="D48" s="60"/>
      <c r="E48" s="88" t="s">
        <v>290</v>
      </c>
      <c r="F48" s="88"/>
      <c r="G48" s="150" t="s">
        <v>94</v>
      </c>
      <c r="H48" s="91"/>
      <c r="I48" s="179">
        <v>0</v>
      </c>
      <c r="J48" s="176"/>
      <c r="K48" s="91"/>
      <c r="L48" s="90">
        <f t="shared" si="4"/>
        <v>0</v>
      </c>
      <c r="M48" s="104"/>
      <c r="N48" s="104"/>
      <c r="O48" s="104"/>
      <c r="P48" s="126"/>
    </row>
    <row r="49" spans="1:16" s="103" customFormat="1" ht="13.5" thickBot="1" x14ac:dyDescent="0.25">
      <c r="A49" s="149" t="s">
        <v>299</v>
      </c>
      <c r="B49" s="60" t="s">
        <v>125</v>
      </c>
      <c r="C49" s="60" t="s">
        <v>315</v>
      </c>
      <c r="D49" s="60"/>
      <c r="E49" s="88" t="s">
        <v>290</v>
      </c>
      <c r="F49" s="88"/>
      <c r="G49" s="150" t="s">
        <v>94</v>
      </c>
      <c r="H49" s="178"/>
      <c r="I49" s="179">
        <v>0</v>
      </c>
      <c r="J49" s="176">
        <v>0</v>
      </c>
      <c r="K49" s="176"/>
      <c r="L49" s="176">
        <f t="shared" ref="L49" si="5">SUM(J49:K49)</f>
        <v>0</v>
      </c>
      <c r="M49" s="104"/>
      <c r="N49" s="104"/>
      <c r="O49" s="104"/>
      <c r="P49" s="126"/>
    </row>
    <row r="50" spans="1:16" s="103" customFormat="1" ht="13.5" thickBot="1" x14ac:dyDescent="0.25">
      <c r="A50" s="269"/>
      <c r="B50" s="122"/>
      <c r="C50" s="122"/>
      <c r="D50" s="125"/>
      <c r="E50" s="123"/>
      <c r="F50" s="123"/>
      <c r="G50" s="151"/>
      <c r="H50" s="121"/>
      <c r="I50" s="121"/>
      <c r="J50" s="121"/>
      <c r="K50" s="121"/>
      <c r="L50" s="124"/>
      <c r="M50" s="104"/>
      <c r="N50" s="104"/>
      <c r="O50" s="104"/>
      <c r="P50" s="126"/>
    </row>
    <row r="51" spans="1:16" ht="13.5" thickBot="1" x14ac:dyDescent="0.25">
      <c r="A51" s="270" t="s">
        <v>129</v>
      </c>
      <c r="B51" s="174"/>
      <c r="C51" s="174"/>
      <c r="D51" s="174"/>
      <c r="E51" s="174"/>
      <c r="F51" s="174"/>
      <c r="G51" s="174"/>
      <c r="H51" s="174"/>
      <c r="I51" s="174"/>
      <c r="J51" s="175"/>
      <c r="K51" s="174"/>
      <c r="L51" s="259"/>
      <c r="M51" s="104"/>
      <c r="N51" s="104"/>
      <c r="O51" s="104"/>
      <c r="P51" s="126"/>
    </row>
    <row r="52" spans="1:16" ht="13.5" thickBot="1" x14ac:dyDescent="0.25">
      <c r="A52" s="266" t="s">
        <v>110</v>
      </c>
      <c r="B52" s="56" t="s">
        <v>111</v>
      </c>
      <c r="C52" s="56" t="s">
        <v>112</v>
      </c>
      <c r="D52" s="56" t="s">
        <v>113</v>
      </c>
      <c r="E52" s="56" t="s">
        <v>114</v>
      </c>
      <c r="F52" s="56" t="s">
        <v>115</v>
      </c>
      <c r="G52" s="56" t="s">
        <v>116</v>
      </c>
      <c r="H52" s="56" t="s">
        <v>117</v>
      </c>
      <c r="I52" s="56" t="s">
        <v>118</v>
      </c>
      <c r="J52" s="56" t="s">
        <v>119</v>
      </c>
      <c r="K52" s="56" t="s">
        <v>145</v>
      </c>
      <c r="L52" s="257" t="s">
        <v>240</v>
      </c>
      <c r="M52" s="104"/>
      <c r="N52" s="104"/>
      <c r="O52" s="104"/>
      <c r="P52" s="126"/>
    </row>
    <row r="53" spans="1:16" ht="104.25" customHeight="1" thickBot="1" x14ac:dyDescent="0.25">
      <c r="A53" s="267" t="s">
        <v>120</v>
      </c>
      <c r="B53" s="57" t="s">
        <v>121</v>
      </c>
      <c r="C53" s="57" t="s">
        <v>221</v>
      </c>
      <c r="D53" s="58" t="s">
        <v>122</v>
      </c>
      <c r="E53" s="59" t="s">
        <v>88</v>
      </c>
      <c r="F53" s="59" t="s">
        <v>222</v>
      </c>
      <c r="G53" s="59" t="s">
        <v>123</v>
      </c>
      <c r="H53" s="59" t="s">
        <v>104</v>
      </c>
      <c r="I53" s="59" t="s">
        <v>353</v>
      </c>
      <c r="J53" s="57" t="s">
        <v>354</v>
      </c>
      <c r="K53" s="57" t="s">
        <v>292</v>
      </c>
      <c r="L53" s="260" t="s">
        <v>241</v>
      </c>
      <c r="M53" s="104"/>
      <c r="N53" s="104"/>
      <c r="O53" s="104"/>
      <c r="P53" s="126"/>
    </row>
    <row r="54" spans="1:16" ht="13.5" thickBot="1" x14ac:dyDescent="0.25">
      <c r="A54" s="280">
        <v>1.4</v>
      </c>
      <c r="B54" s="60" t="s">
        <v>130</v>
      </c>
      <c r="C54" s="60" t="s">
        <v>200</v>
      </c>
      <c r="D54" s="60"/>
      <c r="E54" s="88" t="s">
        <v>290</v>
      </c>
      <c r="F54" s="88"/>
      <c r="G54" s="149" t="s">
        <v>96</v>
      </c>
      <c r="H54" s="176"/>
      <c r="I54" s="176"/>
      <c r="J54" s="177">
        <v>0</v>
      </c>
      <c r="K54" s="176"/>
      <c r="L54" s="176">
        <f>SUM(J54:K54)</f>
        <v>0</v>
      </c>
      <c r="M54" s="104"/>
      <c r="N54" s="104"/>
      <c r="O54" s="104"/>
      <c r="P54" s="126"/>
    </row>
    <row r="55" spans="1:16" s="103" customFormat="1" ht="13.5" thickBot="1" x14ac:dyDescent="0.25">
      <c r="A55" s="149" t="s">
        <v>215</v>
      </c>
      <c r="B55" s="60" t="s">
        <v>130</v>
      </c>
      <c r="C55" s="60" t="s">
        <v>314</v>
      </c>
      <c r="D55" s="60"/>
      <c r="E55" s="88" t="s">
        <v>290</v>
      </c>
      <c r="F55" s="88" t="s">
        <v>286</v>
      </c>
      <c r="G55" s="149" t="s">
        <v>96</v>
      </c>
      <c r="H55" s="176"/>
      <c r="I55" s="176">
        <v>5.25</v>
      </c>
      <c r="J55" s="177">
        <v>0</v>
      </c>
      <c r="K55" s="176">
        <v>0</v>
      </c>
      <c r="L55" s="176">
        <f t="shared" ref="L55:L58" si="6">SUM(J55:K55)</f>
        <v>0</v>
      </c>
      <c r="M55" s="104"/>
      <c r="N55" s="104"/>
      <c r="O55" s="104"/>
      <c r="P55" s="126"/>
    </row>
    <row r="56" spans="1:16" s="103" customFormat="1" ht="13.5" thickBot="1" x14ac:dyDescent="0.25">
      <c r="A56" s="149" t="s">
        <v>300</v>
      </c>
      <c r="B56" s="60" t="s">
        <v>130</v>
      </c>
      <c r="C56" s="60" t="s">
        <v>315</v>
      </c>
      <c r="D56" s="60"/>
      <c r="E56" s="88" t="s">
        <v>290</v>
      </c>
      <c r="F56" s="88"/>
      <c r="G56" s="149" t="s">
        <v>96</v>
      </c>
      <c r="H56" s="176"/>
      <c r="I56" s="176">
        <v>0</v>
      </c>
      <c r="J56" s="177">
        <v>0</v>
      </c>
      <c r="K56" s="176"/>
      <c r="L56" s="176">
        <f t="shared" ref="L56" si="7">SUM(J56:K56)</f>
        <v>0</v>
      </c>
      <c r="M56" s="104"/>
      <c r="N56" s="104"/>
      <c r="O56" s="104"/>
      <c r="P56" s="126"/>
    </row>
    <row r="57" spans="1:16" s="103" customFormat="1" ht="13.5" thickBot="1" x14ac:dyDescent="0.25">
      <c r="A57" s="280">
        <v>2.4</v>
      </c>
      <c r="B57" s="60" t="s">
        <v>130</v>
      </c>
      <c r="C57" s="60" t="s">
        <v>200</v>
      </c>
      <c r="D57" s="60"/>
      <c r="E57" s="88" t="s">
        <v>290</v>
      </c>
      <c r="F57" s="88"/>
      <c r="G57" s="150" t="s">
        <v>94</v>
      </c>
      <c r="H57" s="178"/>
      <c r="I57" s="179">
        <v>0</v>
      </c>
      <c r="J57" s="176"/>
      <c r="K57" s="178"/>
      <c r="L57" s="176">
        <f t="shared" si="6"/>
        <v>0</v>
      </c>
      <c r="M57" s="104"/>
      <c r="N57" s="104"/>
      <c r="O57" s="104"/>
      <c r="P57" s="126"/>
    </row>
    <row r="58" spans="1:16" s="103" customFormat="1" ht="13.5" thickBot="1" x14ac:dyDescent="0.25">
      <c r="A58" s="149" t="s">
        <v>216</v>
      </c>
      <c r="B58" s="60" t="s">
        <v>130</v>
      </c>
      <c r="C58" s="60" t="s">
        <v>314</v>
      </c>
      <c r="D58" s="60"/>
      <c r="E58" s="88" t="s">
        <v>290</v>
      </c>
      <c r="F58" s="88"/>
      <c r="G58" s="150" t="s">
        <v>94</v>
      </c>
      <c r="H58" s="178"/>
      <c r="I58" s="179">
        <v>0</v>
      </c>
      <c r="J58" s="176"/>
      <c r="K58" s="178"/>
      <c r="L58" s="176">
        <f t="shared" si="6"/>
        <v>0</v>
      </c>
      <c r="M58" s="104"/>
      <c r="N58" s="104"/>
      <c r="O58" s="104"/>
      <c r="P58" s="126"/>
    </row>
    <row r="59" spans="1:16" s="103" customFormat="1" ht="13.5" thickBot="1" x14ac:dyDescent="0.25">
      <c r="A59" s="149" t="s">
        <v>301</v>
      </c>
      <c r="B59" s="60" t="s">
        <v>130</v>
      </c>
      <c r="C59" s="60" t="s">
        <v>315</v>
      </c>
      <c r="D59" s="60"/>
      <c r="E59" s="88" t="s">
        <v>290</v>
      </c>
      <c r="F59" s="88"/>
      <c r="G59" s="150" t="s">
        <v>94</v>
      </c>
      <c r="H59" s="178"/>
      <c r="I59" s="179">
        <v>0</v>
      </c>
      <c r="J59" s="176">
        <v>0</v>
      </c>
      <c r="K59" s="176"/>
      <c r="L59" s="176">
        <f t="shared" ref="L59" si="8">SUM(J59:K59)</f>
        <v>0</v>
      </c>
      <c r="M59" s="104"/>
      <c r="N59" s="104"/>
      <c r="O59" s="104"/>
      <c r="P59" s="126"/>
    </row>
    <row r="60" spans="1:16" ht="13.5" thickBot="1" x14ac:dyDescent="0.25">
      <c r="B60" s="104"/>
      <c r="D60" s="104"/>
      <c r="E60" s="104"/>
      <c r="G60" s="104"/>
      <c r="H60" s="104"/>
      <c r="I60" s="104"/>
      <c r="J60" s="104"/>
      <c r="K60" s="104"/>
      <c r="L60" s="261"/>
      <c r="M60" s="104"/>
      <c r="N60" s="104"/>
      <c r="O60" s="104"/>
      <c r="P60" s="103"/>
    </row>
    <row r="61" spans="1:16" ht="13.5" thickBot="1" x14ac:dyDescent="0.25">
      <c r="A61" s="270" t="s">
        <v>131</v>
      </c>
      <c r="B61" s="174"/>
      <c r="C61" s="174"/>
      <c r="D61" s="174"/>
      <c r="E61" s="174"/>
      <c r="F61" s="174"/>
      <c r="G61" s="174"/>
      <c r="H61" s="174"/>
      <c r="I61" s="174"/>
      <c r="J61" s="175"/>
      <c r="K61" s="174"/>
      <c r="L61" s="259"/>
      <c r="M61" s="104"/>
      <c r="N61" s="104"/>
      <c r="O61" s="104"/>
      <c r="P61" s="103"/>
    </row>
    <row r="62" spans="1:16" ht="13.5" thickBot="1" x14ac:dyDescent="0.25">
      <c r="A62" s="266" t="s">
        <v>110</v>
      </c>
      <c r="B62" s="56" t="s">
        <v>111</v>
      </c>
      <c r="C62" s="56" t="s">
        <v>112</v>
      </c>
      <c r="D62" s="56" t="s">
        <v>113</v>
      </c>
      <c r="E62" s="56" t="s">
        <v>114</v>
      </c>
      <c r="F62" s="56" t="s">
        <v>115</v>
      </c>
      <c r="G62" s="56" t="s">
        <v>116</v>
      </c>
      <c r="H62" s="56" t="s">
        <v>117</v>
      </c>
      <c r="I62" s="56" t="s">
        <v>118</v>
      </c>
      <c r="J62" s="56" t="s">
        <v>119</v>
      </c>
      <c r="K62" s="56" t="s">
        <v>145</v>
      </c>
      <c r="L62" s="257" t="s">
        <v>240</v>
      </c>
      <c r="M62" s="104"/>
      <c r="N62" s="104"/>
      <c r="O62" s="104"/>
      <c r="P62" s="103"/>
    </row>
    <row r="63" spans="1:16" ht="101.25" thickBot="1" x14ac:dyDescent="0.25">
      <c r="A63" s="267" t="s">
        <v>120</v>
      </c>
      <c r="B63" s="57" t="s">
        <v>121</v>
      </c>
      <c r="C63" s="57" t="s">
        <v>221</v>
      </c>
      <c r="D63" s="59" t="s">
        <v>122</v>
      </c>
      <c r="E63" s="59" t="s">
        <v>88</v>
      </c>
      <c r="F63" s="59" t="s">
        <v>222</v>
      </c>
      <c r="G63" s="59" t="s">
        <v>123</v>
      </c>
      <c r="H63" s="59" t="s">
        <v>104</v>
      </c>
      <c r="I63" s="59" t="s">
        <v>355</v>
      </c>
      <c r="J63" s="57" t="s">
        <v>356</v>
      </c>
      <c r="K63" s="57" t="s">
        <v>292</v>
      </c>
      <c r="L63" s="260" t="s">
        <v>241</v>
      </c>
      <c r="M63" s="104"/>
      <c r="N63" s="104"/>
      <c r="O63" s="104"/>
      <c r="P63" s="103"/>
    </row>
    <row r="64" spans="1:16" ht="13.5" thickBot="1" x14ac:dyDescent="0.25">
      <c r="A64" s="280">
        <v>1.5</v>
      </c>
      <c r="B64" s="60" t="s">
        <v>130</v>
      </c>
      <c r="C64" s="60" t="s">
        <v>200</v>
      </c>
      <c r="D64" s="60"/>
      <c r="E64" s="88" t="s">
        <v>290</v>
      </c>
      <c r="F64" s="88"/>
      <c r="G64" s="149" t="s">
        <v>96</v>
      </c>
      <c r="H64" s="176"/>
      <c r="I64" s="176"/>
      <c r="J64" s="177">
        <v>0</v>
      </c>
      <c r="K64" s="178"/>
      <c r="L64" s="176">
        <f t="shared" ref="L64:L67" si="9">SUM(J64:K64)</f>
        <v>0</v>
      </c>
      <c r="M64" s="104"/>
      <c r="N64" s="104"/>
      <c r="O64" s="104"/>
      <c r="P64" s="103"/>
    </row>
    <row r="65" spans="1:16" s="103" customFormat="1" ht="13.5" thickBot="1" x14ac:dyDescent="0.25">
      <c r="A65" s="149" t="s">
        <v>217</v>
      </c>
      <c r="B65" s="60" t="s">
        <v>130</v>
      </c>
      <c r="C65" s="60" t="s">
        <v>314</v>
      </c>
      <c r="D65" s="60"/>
      <c r="E65" s="88" t="s">
        <v>290</v>
      </c>
      <c r="F65" s="88"/>
      <c r="G65" s="149" t="s">
        <v>96</v>
      </c>
      <c r="H65" s="176"/>
      <c r="I65" s="176"/>
      <c r="J65" s="177">
        <v>0</v>
      </c>
      <c r="K65" s="178"/>
      <c r="L65" s="176">
        <f t="shared" ref="L65" si="10">SUM(J65:K65)</f>
        <v>0</v>
      </c>
      <c r="M65" s="104"/>
      <c r="N65" s="104"/>
      <c r="O65" s="104"/>
    </row>
    <row r="66" spans="1:16" s="103" customFormat="1" ht="13.5" thickBot="1" x14ac:dyDescent="0.25">
      <c r="A66" s="149" t="s">
        <v>302</v>
      </c>
      <c r="B66" s="60" t="s">
        <v>130</v>
      </c>
      <c r="C66" s="60" t="s">
        <v>315</v>
      </c>
      <c r="D66" s="60"/>
      <c r="E66" s="88" t="s">
        <v>290</v>
      </c>
      <c r="F66" s="88"/>
      <c r="G66" s="149" t="s">
        <v>96</v>
      </c>
      <c r="H66" s="176"/>
      <c r="I66" s="176">
        <v>0</v>
      </c>
      <c r="J66" s="177">
        <v>0</v>
      </c>
      <c r="K66" s="176"/>
      <c r="L66" s="176">
        <f t="shared" ref="L66" si="11">SUM(J66:K66)</f>
        <v>0</v>
      </c>
      <c r="M66" s="104"/>
      <c r="N66" s="104"/>
      <c r="O66" s="104"/>
    </row>
    <row r="67" spans="1:16" ht="13.5" thickBot="1" x14ac:dyDescent="0.25">
      <c r="A67" s="280">
        <v>2.5</v>
      </c>
      <c r="B67" s="60" t="s">
        <v>130</v>
      </c>
      <c r="C67" s="60" t="s">
        <v>200</v>
      </c>
      <c r="D67" s="60"/>
      <c r="E67" s="88" t="s">
        <v>290</v>
      </c>
      <c r="F67" s="88"/>
      <c r="G67" s="150" t="s">
        <v>94</v>
      </c>
      <c r="H67" s="178"/>
      <c r="I67" s="179">
        <v>0</v>
      </c>
      <c r="J67" s="176"/>
      <c r="K67" s="178"/>
      <c r="L67" s="176">
        <f t="shared" si="9"/>
        <v>0</v>
      </c>
      <c r="M67" s="104"/>
      <c r="N67" s="104"/>
      <c r="O67" s="104"/>
      <c r="P67" s="103"/>
    </row>
    <row r="68" spans="1:16" s="103" customFormat="1" ht="13.5" thickBot="1" x14ac:dyDescent="0.25">
      <c r="A68" s="149" t="s">
        <v>218</v>
      </c>
      <c r="B68" s="60" t="s">
        <v>130</v>
      </c>
      <c r="C68" s="60" t="s">
        <v>314</v>
      </c>
      <c r="D68" s="60"/>
      <c r="E68" s="88" t="s">
        <v>290</v>
      </c>
      <c r="F68" s="88" t="s">
        <v>287</v>
      </c>
      <c r="G68" s="150" t="s">
        <v>94</v>
      </c>
      <c r="H68" s="178"/>
      <c r="I68" s="179">
        <v>0</v>
      </c>
      <c r="J68" s="176">
        <v>30.25</v>
      </c>
      <c r="K68" s="178">
        <v>12.85</v>
      </c>
      <c r="L68" s="176">
        <f t="shared" ref="L68" si="12">SUM(J68:K68)</f>
        <v>43.1</v>
      </c>
      <c r="M68" s="104"/>
      <c r="N68" s="104"/>
      <c r="O68" s="104"/>
    </row>
    <row r="69" spans="1:16" s="103" customFormat="1" ht="13.5" thickBot="1" x14ac:dyDescent="0.25">
      <c r="A69" s="149" t="s">
        <v>303</v>
      </c>
      <c r="B69" s="60" t="s">
        <v>130</v>
      </c>
      <c r="C69" s="60" t="s">
        <v>315</v>
      </c>
      <c r="D69" s="60"/>
      <c r="E69" s="88" t="s">
        <v>290</v>
      </c>
      <c r="F69" s="88"/>
      <c r="G69" s="150" t="s">
        <v>94</v>
      </c>
      <c r="H69" s="176"/>
      <c r="I69" s="179">
        <v>0</v>
      </c>
      <c r="J69" s="176">
        <v>0</v>
      </c>
      <c r="K69" s="176"/>
      <c r="L69" s="176">
        <f t="shared" ref="L69" si="13">SUM(J69:K69)</f>
        <v>0</v>
      </c>
      <c r="M69" s="104"/>
      <c r="N69" s="104"/>
      <c r="O69" s="104"/>
    </row>
    <row r="70" spans="1:16" ht="13.5" thickBot="1" x14ac:dyDescent="0.25">
      <c r="A70" s="271"/>
      <c r="B70" s="212"/>
      <c r="C70" s="224"/>
      <c r="D70" s="180"/>
      <c r="E70" s="181"/>
      <c r="F70" s="181"/>
      <c r="G70" s="182"/>
      <c r="H70" s="183"/>
      <c r="I70" s="183"/>
      <c r="J70" s="183"/>
      <c r="K70" s="183"/>
      <c r="L70" s="183"/>
    </row>
    <row r="71" spans="1:16" ht="13.5" thickBot="1" x14ac:dyDescent="0.25">
      <c r="A71" s="270" t="s">
        <v>132</v>
      </c>
      <c r="B71" s="174"/>
      <c r="C71" s="174"/>
      <c r="D71" s="174"/>
      <c r="E71" s="174"/>
      <c r="F71" s="174"/>
      <c r="G71" s="174"/>
      <c r="H71" s="174"/>
      <c r="I71" s="174"/>
      <c r="J71" s="175"/>
      <c r="K71" s="174"/>
      <c r="L71" s="259"/>
    </row>
    <row r="72" spans="1:16" ht="13.5" thickBot="1" x14ac:dyDescent="0.25">
      <c r="A72" s="266" t="s">
        <v>110</v>
      </c>
      <c r="B72" s="56" t="s">
        <v>111</v>
      </c>
      <c r="C72" s="56" t="s">
        <v>112</v>
      </c>
      <c r="D72" s="56" t="s">
        <v>113</v>
      </c>
      <c r="E72" s="56" t="s">
        <v>114</v>
      </c>
      <c r="F72" s="56" t="s">
        <v>115</v>
      </c>
      <c r="G72" s="56" t="s">
        <v>116</v>
      </c>
      <c r="H72" s="56" t="s">
        <v>117</v>
      </c>
      <c r="I72" s="56" t="s">
        <v>118</v>
      </c>
      <c r="J72" s="56" t="s">
        <v>119</v>
      </c>
      <c r="K72" s="56" t="s">
        <v>145</v>
      </c>
      <c r="L72" s="257" t="s">
        <v>240</v>
      </c>
    </row>
    <row r="73" spans="1:16" ht="101.25" thickBot="1" x14ac:dyDescent="0.25">
      <c r="A73" s="267" t="s">
        <v>120</v>
      </c>
      <c r="B73" s="57" t="s">
        <v>121</v>
      </c>
      <c r="C73" s="57" t="s">
        <v>221</v>
      </c>
      <c r="D73" s="59" t="s">
        <v>122</v>
      </c>
      <c r="E73" s="59" t="s">
        <v>88</v>
      </c>
      <c r="F73" s="59" t="s">
        <v>222</v>
      </c>
      <c r="G73" s="59" t="s">
        <v>123</v>
      </c>
      <c r="H73" s="59" t="s">
        <v>104</v>
      </c>
      <c r="I73" s="59" t="s">
        <v>353</v>
      </c>
      <c r="J73" s="57" t="s">
        <v>354</v>
      </c>
      <c r="K73" s="57" t="s">
        <v>292</v>
      </c>
      <c r="L73" s="260" t="s">
        <v>241</v>
      </c>
    </row>
    <row r="74" spans="1:16" ht="13.5" thickBot="1" x14ac:dyDescent="0.25">
      <c r="A74" s="280">
        <v>2.6</v>
      </c>
      <c r="B74" s="60" t="s">
        <v>130</v>
      </c>
      <c r="C74" s="60" t="s">
        <v>200</v>
      </c>
      <c r="D74" s="60"/>
      <c r="E74" s="88" t="s">
        <v>290</v>
      </c>
      <c r="F74" s="88" t="s">
        <v>287</v>
      </c>
      <c r="G74" s="150" t="s">
        <v>94</v>
      </c>
      <c r="H74" s="178"/>
      <c r="I74" s="179">
        <v>0</v>
      </c>
      <c r="J74" s="176">
        <v>5.25</v>
      </c>
      <c r="K74" s="178">
        <v>14.85</v>
      </c>
      <c r="L74" s="176">
        <f>SUM(J74:K74)</f>
        <v>20.100000000000001</v>
      </c>
    </row>
    <row r="75" spans="1:16" s="103" customFormat="1" ht="13.5" thickBot="1" x14ac:dyDescent="0.25">
      <c r="A75" s="149" t="s">
        <v>219</v>
      </c>
      <c r="B75" s="60" t="s">
        <v>130</v>
      </c>
      <c r="C75" s="60" t="s">
        <v>314</v>
      </c>
      <c r="D75" s="60"/>
      <c r="E75" s="88" t="s">
        <v>290</v>
      </c>
      <c r="F75" s="88"/>
      <c r="G75" s="150" t="s">
        <v>94</v>
      </c>
      <c r="H75" s="178"/>
      <c r="I75" s="179">
        <v>0</v>
      </c>
      <c r="J75" s="176"/>
      <c r="K75" s="178"/>
      <c r="L75" s="176">
        <f t="shared" ref="L75" si="14">SUM(J75:K75)</f>
        <v>0</v>
      </c>
      <c r="M75" s="104"/>
      <c r="N75" s="104"/>
      <c r="O75" s="104"/>
    </row>
    <row r="76" spans="1:16" s="103" customFormat="1" ht="13.5" thickBot="1" x14ac:dyDescent="0.25">
      <c r="A76" s="149" t="s">
        <v>304</v>
      </c>
      <c r="B76" s="60" t="s">
        <v>130</v>
      </c>
      <c r="C76" s="60" t="s">
        <v>315</v>
      </c>
      <c r="D76" s="60"/>
      <c r="E76" s="88" t="s">
        <v>290</v>
      </c>
      <c r="F76" s="88"/>
      <c r="G76" s="150" t="s">
        <v>94</v>
      </c>
      <c r="H76" s="178"/>
      <c r="I76" s="179">
        <v>0</v>
      </c>
      <c r="J76" s="176">
        <v>0</v>
      </c>
      <c r="K76" s="176"/>
      <c r="L76" s="176">
        <f>SUM(J76:K76)</f>
        <v>0</v>
      </c>
      <c r="M76" s="104"/>
      <c r="N76" s="104"/>
      <c r="O76" s="104"/>
    </row>
    <row r="77" spans="1:16" ht="13.5" thickBot="1" x14ac:dyDescent="0.25">
      <c r="A77" s="272"/>
      <c r="B77" s="184"/>
      <c r="C77" s="184"/>
      <c r="D77" s="185"/>
      <c r="E77" s="186"/>
      <c r="F77" s="186"/>
      <c r="G77" s="187"/>
      <c r="H77" s="188"/>
      <c r="I77" s="188"/>
      <c r="J77" s="183"/>
      <c r="K77" s="188"/>
      <c r="L77" s="189"/>
    </row>
    <row r="78" spans="1:16" ht="13.5" thickBot="1" x14ac:dyDescent="0.25">
      <c r="A78" s="270" t="s">
        <v>133</v>
      </c>
      <c r="B78" s="174"/>
      <c r="C78" s="174"/>
      <c r="D78" s="174"/>
      <c r="E78" s="174"/>
      <c r="F78" s="174"/>
      <c r="G78" s="174"/>
      <c r="H78" s="174"/>
      <c r="I78" s="174"/>
      <c r="J78" s="175"/>
      <c r="K78" s="174"/>
      <c r="L78" s="259"/>
    </row>
    <row r="79" spans="1:16" ht="13.5" thickBot="1" x14ac:dyDescent="0.25">
      <c r="A79" s="266" t="s">
        <v>110</v>
      </c>
      <c r="B79" s="56" t="s">
        <v>111</v>
      </c>
      <c r="C79" s="56" t="s">
        <v>112</v>
      </c>
      <c r="D79" s="56" t="s">
        <v>113</v>
      </c>
      <c r="E79" s="56" t="s">
        <v>114</v>
      </c>
      <c r="F79" s="56" t="s">
        <v>115</v>
      </c>
      <c r="G79" s="56" t="s">
        <v>116</v>
      </c>
      <c r="H79" s="56" t="s">
        <v>117</v>
      </c>
      <c r="I79" s="56" t="s">
        <v>118</v>
      </c>
      <c r="J79" s="56" t="s">
        <v>119</v>
      </c>
      <c r="K79" s="56" t="s">
        <v>145</v>
      </c>
      <c r="L79" s="257" t="s">
        <v>240</v>
      </c>
    </row>
    <row r="80" spans="1:16" ht="101.25" thickBot="1" x14ac:dyDescent="0.25">
      <c r="A80" s="267" t="s">
        <v>120</v>
      </c>
      <c r="B80" s="57" t="s">
        <v>121</v>
      </c>
      <c r="C80" s="57" t="s">
        <v>221</v>
      </c>
      <c r="D80" s="59" t="s">
        <v>122</v>
      </c>
      <c r="E80" s="59" t="s">
        <v>88</v>
      </c>
      <c r="F80" s="59" t="s">
        <v>222</v>
      </c>
      <c r="G80" s="59" t="s">
        <v>123</v>
      </c>
      <c r="H80" s="59" t="s">
        <v>104</v>
      </c>
      <c r="I80" s="59" t="s">
        <v>355</v>
      </c>
      <c r="J80" s="57" t="s">
        <v>356</v>
      </c>
      <c r="K80" s="57" t="s">
        <v>292</v>
      </c>
      <c r="L80" s="260" t="s">
        <v>124</v>
      </c>
    </row>
    <row r="81" spans="1:16" ht="13.5" thickBot="1" x14ac:dyDescent="0.25">
      <c r="A81" s="280">
        <v>2.7</v>
      </c>
      <c r="B81" s="60" t="s">
        <v>130</v>
      </c>
      <c r="C81" s="60" t="s">
        <v>200</v>
      </c>
      <c r="D81" s="60"/>
      <c r="E81" s="88" t="s">
        <v>290</v>
      </c>
      <c r="F81" s="88"/>
      <c r="G81" s="150" t="s">
        <v>94</v>
      </c>
      <c r="H81" s="178"/>
      <c r="I81" s="179">
        <v>0</v>
      </c>
      <c r="J81" s="176"/>
      <c r="K81" s="178"/>
      <c r="L81" s="176">
        <f>SUM(I81:K81)</f>
        <v>0</v>
      </c>
    </row>
    <row r="82" spans="1:16" s="103" customFormat="1" ht="13.5" thickBot="1" x14ac:dyDescent="0.25">
      <c r="A82" s="149" t="s">
        <v>220</v>
      </c>
      <c r="B82" s="60" t="s">
        <v>130</v>
      </c>
      <c r="C82" s="60" t="s">
        <v>314</v>
      </c>
      <c r="D82" s="60"/>
      <c r="E82" s="88" t="s">
        <v>290</v>
      </c>
      <c r="F82" s="88"/>
      <c r="G82" s="150" t="s">
        <v>94</v>
      </c>
      <c r="H82" s="178"/>
      <c r="I82" s="179">
        <v>0</v>
      </c>
      <c r="J82" s="176"/>
      <c r="K82" s="178"/>
      <c r="L82" s="176">
        <f t="shared" ref="L82" si="15">SUM(J82:K82)</f>
        <v>0</v>
      </c>
      <c r="M82" s="104"/>
      <c r="N82" s="104"/>
      <c r="O82" s="104"/>
    </row>
    <row r="83" spans="1:16" s="103" customFormat="1" ht="13.5" thickBot="1" x14ac:dyDescent="0.25">
      <c r="A83" s="149" t="s">
        <v>305</v>
      </c>
      <c r="B83" s="60" t="s">
        <v>130</v>
      </c>
      <c r="C83" s="60" t="s">
        <v>315</v>
      </c>
      <c r="D83" s="60"/>
      <c r="E83" s="88" t="s">
        <v>290</v>
      </c>
      <c r="F83" s="88"/>
      <c r="G83" s="150" t="s">
        <v>94</v>
      </c>
      <c r="H83" s="178"/>
      <c r="I83" s="179">
        <v>0</v>
      </c>
      <c r="J83" s="176">
        <v>0</v>
      </c>
      <c r="K83" s="176"/>
      <c r="L83" s="176">
        <f>SUM(J83:K83)</f>
        <v>0</v>
      </c>
      <c r="M83" s="104"/>
      <c r="N83" s="104"/>
      <c r="O83" s="104"/>
    </row>
    <row r="84" spans="1:16" x14ac:dyDescent="0.2">
      <c r="A84" s="271"/>
      <c r="B84" s="212"/>
      <c r="C84" s="224"/>
      <c r="D84" s="180"/>
      <c r="E84" s="181"/>
      <c r="F84" s="181"/>
      <c r="G84" s="182"/>
      <c r="H84" s="183"/>
      <c r="I84" s="183"/>
      <c r="J84" s="183"/>
      <c r="K84" s="183"/>
      <c r="L84" s="183"/>
    </row>
    <row r="85" spans="1:16" x14ac:dyDescent="0.2">
      <c r="A85" s="389" t="s">
        <v>134</v>
      </c>
      <c r="B85" s="389"/>
      <c r="C85" s="389"/>
      <c r="D85" s="389"/>
      <c r="E85" s="389"/>
      <c r="F85" s="225"/>
      <c r="G85" s="182"/>
      <c r="H85" s="183"/>
      <c r="I85" s="183"/>
      <c r="J85" s="183"/>
      <c r="K85" s="183"/>
      <c r="L85" s="183"/>
    </row>
    <row r="86" spans="1:16" x14ac:dyDescent="0.2">
      <c r="B86" s="104"/>
      <c r="D86" s="104"/>
      <c r="E86" s="104"/>
      <c r="G86" s="104"/>
      <c r="H86" s="104"/>
      <c r="I86" s="104"/>
      <c r="J86" s="104"/>
      <c r="K86" s="104"/>
    </row>
    <row r="87" spans="1:16" ht="15" x14ac:dyDescent="0.2">
      <c r="A87" s="273" t="s">
        <v>135</v>
      </c>
      <c r="B87" s="104"/>
      <c r="D87" s="104"/>
      <c r="E87" s="104"/>
      <c r="G87" s="104"/>
      <c r="H87" s="104"/>
      <c r="I87" s="104"/>
      <c r="J87" s="104"/>
      <c r="K87" s="104"/>
    </row>
    <row r="88" spans="1:16" ht="32.25" customHeight="1" x14ac:dyDescent="0.2">
      <c r="A88" s="388" t="s">
        <v>285</v>
      </c>
      <c r="B88" s="388"/>
      <c r="C88" s="388"/>
      <c r="D88" s="388"/>
      <c r="E88" s="388"/>
      <c r="F88" s="388"/>
      <c r="G88" s="388"/>
      <c r="H88" s="388"/>
      <c r="I88" s="388"/>
      <c r="J88" s="388"/>
      <c r="K88" s="388"/>
      <c r="L88" s="388"/>
    </row>
    <row r="89" spans="1:16" ht="34.5" customHeight="1" x14ac:dyDescent="0.2">
      <c r="A89" s="390" t="s">
        <v>348</v>
      </c>
      <c r="B89" s="390"/>
      <c r="C89" s="390"/>
      <c r="D89" s="390"/>
      <c r="E89" s="390"/>
      <c r="F89" s="390"/>
      <c r="G89" s="390"/>
      <c r="H89" s="390"/>
      <c r="I89" s="390"/>
      <c r="J89" s="390"/>
      <c r="K89" s="390"/>
      <c r="L89" s="390"/>
      <c r="M89" s="379"/>
      <c r="N89" s="379"/>
      <c r="O89" s="379"/>
      <c r="P89" s="379"/>
    </row>
    <row r="90" spans="1:16" x14ac:dyDescent="0.2">
      <c r="A90" s="274"/>
      <c r="B90" s="104"/>
      <c r="D90" s="104"/>
      <c r="E90" s="104"/>
      <c r="G90" s="104"/>
      <c r="H90" s="104"/>
      <c r="I90" s="104"/>
      <c r="J90" s="104"/>
      <c r="K90" s="104"/>
    </row>
    <row r="91" spans="1:16" x14ac:dyDescent="0.2">
      <c r="A91" s="275"/>
      <c r="B91" s="104"/>
      <c r="D91" s="104"/>
      <c r="E91" s="104"/>
      <c r="H91" s="104"/>
      <c r="I91" s="104"/>
      <c r="K91" s="104"/>
    </row>
  </sheetData>
  <dataConsolidate/>
  <mergeCells count="3">
    <mergeCell ref="A88:L88"/>
    <mergeCell ref="A85:E85"/>
    <mergeCell ref="A89:L89"/>
  </mergeCells>
  <phoneticPr fontId="12" type="noConversion"/>
  <dataValidations xWindow="368" yWindow="736" count="110">
    <dataValidation type="list" showDropDown="1" showInputMessage="1" showErrorMessage="1" prompt="Do not change the Line Numbers" sqref="A16" xr:uid="{5C448554-1016-4E98-90DA-10857CC3CCC9}">
      <formula1>"2d"</formula1>
    </dataValidation>
    <dataValidation type="list" showDropDown="1" showInputMessage="1" showErrorMessage="1" prompt="Do not change the Line Numbers" sqref="A15" xr:uid="{4E17C10F-4E07-4040-9F2C-D9B281A7CF19}">
      <formula1>"2c"</formula1>
    </dataValidation>
    <dataValidation type="list" showDropDown="1" showInputMessage="1" showErrorMessage="1" prompt="Do not change the Line Numbers" sqref="A14" xr:uid="{2D7007D2-95BD-418C-9056-B11127E6E6FA}">
      <formula1>"2b"</formula1>
    </dataValidation>
    <dataValidation type="list" showDropDown="1" showInputMessage="1" showErrorMessage="1" prompt="Do not change the Line Numbers" sqref="A13" xr:uid="{B958674E-588C-4839-874D-8018208E3A25}">
      <formula1>"2"</formula1>
    </dataValidation>
    <dataValidation type="list" showDropDown="1" showInputMessage="1" showErrorMessage="1" prompt="Do not change the Line Numbers" sqref="A11" xr:uid="{26704885-1E5A-41FA-87BF-D2EA94E08552}">
      <formula1>"1d"</formula1>
    </dataValidation>
    <dataValidation type="list" showDropDown="1" showInputMessage="1" showErrorMessage="1" prompt="Do not change the Line Numbers" sqref="A10" xr:uid="{CB75E6F8-C2FC-4744-B223-D6B5E029D434}">
      <formula1>"1c"</formula1>
    </dataValidation>
    <dataValidation type="list" showDropDown="1" showInputMessage="1" showErrorMessage="1" prompt="Do not change the Line Numbers" sqref="A9" xr:uid="{AB393AA2-7108-4FE9-BB68-44711C943D20}">
      <formula1>"1b"</formula1>
    </dataValidation>
    <dataValidation type="list" operator="equal" showDropDown="1" showInputMessage="1" showErrorMessage="1" prompt="Do not change the Line Numbers" sqref="A8" xr:uid="{98E5FC82-68E5-4136-AC7B-D0E2BEE3E5E2}">
      <formula1>"1"</formula1>
    </dataValidation>
    <dataValidation type="list" showDropDown="1" showInputMessage="1" showErrorMessage="1" errorTitle="Upgrade Plan" error="Claim Form Line # 1d corresponds to Upgrade Plan only" prompt="Do not change the Plan Type" sqref="C11" xr:uid="{5F62F25F-9DB9-4291-A07B-C4B9FD033873}">
      <formula1>"Upgrade"</formula1>
    </dataValidation>
    <dataValidation type="list" showDropDown="1" showInputMessage="1" showErrorMessage="1" errorTitle="Family Plan" error="Claim Form Line # 1c corresponds to Family Plan only" prompt="Do not change the Plan Type" sqref="C10" xr:uid="{D38309DC-71DD-4A2E-858B-0E1E460506BD}">
      <formula1>"Family"</formula1>
    </dataValidation>
    <dataValidation type="list" showDropDown="1" showInputMessage="1" showErrorMessage="1" errorTitle="Basic Plan" error="Claim Form Line # 1b corresponds to Basic Plan Federal $5.25" prompt="Do not change the Plan Type" sqref="C9" xr:uid="{F8CECF28-9A1B-417C-83DF-DB1DE3885313}">
      <formula1>"Basic $5.25"</formula1>
    </dataValidation>
    <dataValidation type="list" operator="equal" showDropDown="1" showInputMessage="1" showErrorMessage="1" errorTitle="Standard Plan" error="Claim Form Line # 1 corresponds to Standard Plan only" prompt="Do not change the Plan Type" sqref="C8" xr:uid="{C1B7AEEA-42F2-4B1D-99CF-5AAC31B2151C}">
      <formula1>"Standard"</formula1>
    </dataValidation>
    <dataValidation type="list" showDropDown="1" showInputMessage="1" showErrorMessage="1" errorTitle="Upgrade Plan" error="Claim Form Line # 2d corresponds to Upgrade Plan only" prompt="Do not change the Plan Type" sqref="C16" xr:uid="{8C320EF1-B433-47C3-B2D8-E1DA8A009A80}">
      <formula1>"Upgrade"</formula1>
    </dataValidation>
    <dataValidation type="list" showDropDown="1" showInputMessage="1" showErrorMessage="1" errorTitle="Family Plan" error="Claim Form Line # 2c corresponds to Family Plan only" prompt="Do not change the Plan Type" sqref="C15" xr:uid="{2149991B-24C6-408E-BD90-E6FD22C74AC8}">
      <formula1>"Family"</formula1>
    </dataValidation>
    <dataValidation type="list" operator="equal" showDropDown="1" showInputMessage="1" showErrorMessage="1" errorTitle="Standard Plan" error="Claim Form Line # 2 corresponds to Standard Plan only" prompt="Do not change the Plan Type" sqref="C13" xr:uid="{4AB54646-702C-4159-B1CA-5CAD0C6BFB84}">
      <formula1>"Standard"</formula1>
    </dataValidation>
    <dataValidation type="list" showDropDown="1" showInputMessage="1" showErrorMessage="1" error="Do not change Funding Type" sqref="G74:G76 G13:G17 G27:G31 G36:G40 G45:G49 G57:G59 G67:G69 G81:G83" xr:uid="{6D897D00-B74B-4033-A195-CC2295EB4B61}">
      <formula1>"C"</formula1>
    </dataValidation>
    <dataValidation type="list" showDropDown="1" showInputMessage="1" showErrorMessage="1" error="Do not change Funding Type" sqref="G54:G56 G8:G12 G22:G26 G64:G66" xr:uid="{8C45626D-A9C0-4D96-9635-01A665A4C586}">
      <formula1>"F"</formula1>
    </dataValidation>
    <dataValidation type="decimal" operator="equal" allowBlank="1" showInputMessage="1" showErrorMessage="1" errorTitle="State Makeup for Federal Support" error="Funding Type F does not receive State Makeup subsidies." sqref="J54:J56 J8:J12 J22:J26 J64:J66" xr:uid="{5B55A3B1-85F3-4CF1-A06E-8BEC904B9946}">
      <formula1>0</formula1>
    </dataValidation>
    <dataValidation type="decimal" operator="equal" allowBlank="1" showInputMessage="1" showErrorMessage="1" errorTitle="Funding Type C" error="Funding Type C does not receive federal support." sqref="I74:I76 I13:I17 I27:I31 I36:I40 I45:I49 I57:I59 I67:I69 I81:I83" xr:uid="{B545D3CA-FCCD-4497-87F7-42E3DC5DCB0D}">
      <formula1>0</formula1>
    </dataValidation>
    <dataValidation type="decimal" allowBlank="1" showInputMessage="1" showErrorMessage="1" errorTitle="Federal Subsidy" error="The maximum federal subsidy for meeting broadband standards is $9.25." sqref="I8:I12" xr:uid="{19C867B9-B492-470F-984E-4A54BAD93BA5}">
      <formula1>0</formula1>
      <formula2>9.25</formula2>
    </dataValidation>
    <dataValidation type="decimal" allowBlank="1" showInputMessage="1" showErrorMessage="1" errorTitle="Funding Type C - State Makeup" error="Funding Type C receives a maximum of $9.25 if the service meets federal broadband standards. " sqref="J13:J17 J36:J40" xr:uid="{4CBFD580-DED8-4740-95C6-C91AF093C689}">
      <formula1>0</formula1>
      <formula2>9.25</formula2>
    </dataValidation>
    <dataValidation type="decimal" allowBlank="1" showInputMessage="1" showErrorMessage="1" errorTitle="Funding Type C - State Makeup" error="Funding Type C receives a maximum of $34.25 if the service meets federal broadband standards. " sqref="J27:J31 J45:J49" xr:uid="{3C037191-E014-476A-A2FA-C99E0B5DD69E}">
      <formula1>0</formula1>
      <formula2>34.25</formula2>
    </dataValidation>
    <dataValidation type="decimal" allowBlank="1" showInputMessage="1" showErrorMessage="1" errorTitle="Federal Subsidy" error="The maximum federal subsidy for meeting broadband standards is $34.25." sqref="I22:I26" xr:uid="{41FA75A7-E9E9-4225-8A16-388656730240}">
      <formula1>0</formula1>
      <formula2>34.25</formula2>
    </dataValidation>
    <dataValidation type="list" showDropDown="1" showInputMessage="1" showErrorMessage="1" prompt="Do not change the Line Numbers" sqref="A30" xr:uid="{AC250AA8-93DC-4BBD-839D-84BD4049703D}">
      <formula1>"2.1d"</formula1>
    </dataValidation>
    <dataValidation type="list" showDropDown="1" showInputMessage="1" showErrorMessage="1" prompt="Do not change the Line Numbers" sqref="A29" xr:uid="{F96FEB14-EFFB-4EB8-B627-CDA7D656174D}">
      <formula1>"2.1c"</formula1>
    </dataValidation>
    <dataValidation type="list" showDropDown="1" showInputMessage="1" showErrorMessage="1" prompt="Do not change the Line Numbers" sqref="A28" xr:uid="{B81A76C1-B4EA-4FDD-8F01-450A50269732}">
      <formula1>"2.1b"</formula1>
    </dataValidation>
    <dataValidation type="list" showDropDown="1" showInputMessage="1" showErrorMessage="1" prompt="Do not change the Line Numbers" sqref="A27" xr:uid="{1870B8CF-C51E-40F7-AF65-3CC9CE1DB79B}">
      <formula1>"2.1"</formula1>
    </dataValidation>
    <dataValidation type="list" showDropDown="1" showInputMessage="1" showErrorMessage="1" prompt="Do not change the Line Numbers" sqref="A25" xr:uid="{8A429751-9589-41E7-AC8B-D5AD96FB2311}">
      <formula1>"1.1d"</formula1>
    </dataValidation>
    <dataValidation type="list" showDropDown="1" showInputMessage="1" showErrorMessage="1" prompt="Do not change the Line Numbers" sqref="A24" xr:uid="{DDC30374-4AE7-4A9C-9DAB-711CC664A43C}">
      <formula1>"1.1c"</formula1>
    </dataValidation>
    <dataValidation type="list" showDropDown="1" showInputMessage="1" showErrorMessage="1" prompt="Do not change the Line Numbers" sqref="A23" xr:uid="{77BA8ACE-BF9F-420E-A907-0B2100FC524F}">
      <formula1>"1.1b"</formula1>
    </dataValidation>
    <dataValidation type="list" showDropDown="1" showInputMessage="1" showErrorMessage="1" prompt="Do not change the Line Numbers" sqref="A22" xr:uid="{972E1401-5080-4DAA-86CC-F8C1BD5B7CCA}">
      <formula1>"1.1"</formula1>
    </dataValidation>
    <dataValidation type="list" showDropDown="1" showInputMessage="1" showErrorMessage="1" errorTitle="Upgrade Plan" error="Claim Form Line # 2.1d corresponds to Upgrade Plan only" prompt="Do not change the Plan Type" sqref="C30" xr:uid="{6550AA8E-2D57-4209-A183-640E8BA150C0}">
      <formula1>"Upgrade"</formula1>
    </dataValidation>
    <dataValidation type="list" showDropDown="1" showInputMessage="1" showErrorMessage="1" errorTitle="Family Plan" error="Claim Form Line # 2.1c corresponds to Family Plan only" prompt="Do not change the Plan Type" sqref="C29" xr:uid="{D3A63D2A-6E2D-488A-88CF-0033F834E649}">
      <formula1>"Family"</formula1>
    </dataValidation>
    <dataValidation type="list" operator="equal" showDropDown="1" showInputMessage="1" showErrorMessage="1" errorTitle="Standard Plan" error="Claim Form Line # 2.1 corresponds to Standard Plan only" prompt="Do not change the Plan Type" sqref="C27" xr:uid="{97094114-C96A-44B4-B1BC-7A0B1BC69D50}">
      <formula1>"Standard"</formula1>
    </dataValidation>
    <dataValidation type="list" showDropDown="1" showInputMessage="1" showErrorMessage="1" errorTitle="Upgrade Plan" error="Claim Form Line # 1.1d corresponds to Upgrade Plan only" prompt="Do not change the Plan Type" sqref="C25" xr:uid="{80F3B415-DAF3-4E26-8495-8BF306691F15}">
      <formula1>"Upgrade"</formula1>
    </dataValidation>
    <dataValidation type="list" showDropDown="1" showInputMessage="1" showErrorMessage="1" errorTitle="Family Plan" error="Claim Form Line # 1.1c corresponds to Family Plan only" prompt="Do not change the Plan Type" sqref="C24" xr:uid="{A0D2D837-26B0-46A8-8429-398E8A6540A3}">
      <formula1>"Family"</formula1>
    </dataValidation>
    <dataValidation type="list" operator="equal" showDropDown="1" showInputMessage="1" showErrorMessage="1" errorTitle="Standard Plan" error="Claim Form Line # 1.1 corresponds to Standard Plan only" prompt="Do not change the Plan Type" sqref="C22" xr:uid="{DD718E1D-8A34-4049-9756-65362DE5E557}">
      <formula1>"Standard"</formula1>
    </dataValidation>
    <dataValidation type="list" showDropDown="1" showInputMessage="1" showErrorMessage="1" prompt="Do not change the Line Numbers" sqref="A39" xr:uid="{1241468F-2DF0-447C-9D98-C687A6863CC6}">
      <formula1>"2.2d"</formula1>
    </dataValidation>
    <dataValidation type="list" showDropDown="1" showInputMessage="1" showErrorMessage="1" prompt="Do not change the Line Numbers" sqref="A38" xr:uid="{0827F22B-C3A6-4682-BE53-FAEB4AD19C03}">
      <formula1>"2.2c"</formula1>
    </dataValidation>
    <dataValidation type="list" showDropDown="1" showInputMessage="1" showErrorMessage="1" prompt="Do not change the Line Numbers" sqref="A37" xr:uid="{67260D69-AAAF-4F75-8FE6-7C78490EDD1E}">
      <formula1>"2.2b"</formula1>
    </dataValidation>
    <dataValidation type="list" showDropDown="1" showInputMessage="1" showErrorMessage="1" prompt="Do not change the Line Numbers" sqref="A36" xr:uid="{EA0EB5F5-E7D9-4123-B2BB-65D8D23B0910}">
      <formula1>"2.2"</formula1>
    </dataValidation>
    <dataValidation type="list" showDropDown="1" showInputMessage="1" showErrorMessage="1" errorTitle="Upgrade Plan" error="Claim Form Line # 2.2d corresponds to Upgrade Plan only" prompt="Do not change the Plan Type" sqref="C39" xr:uid="{D7A6D7F7-77EE-4746-9C10-AEE904DC0A01}">
      <formula1>"Upgrade"</formula1>
    </dataValidation>
    <dataValidation type="list" showDropDown="1" showInputMessage="1" showErrorMessage="1" errorTitle="Family Plan" error="Claim Form Line # 2.2c corresponds to Family Plan only" prompt="Do not change the Plan Type" sqref="C38" xr:uid="{C573065C-8299-43B4-B7B9-D7017C18AB3F}">
      <formula1>"Family"</formula1>
    </dataValidation>
    <dataValidation type="list" operator="equal" showDropDown="1" showInputMessage="1" showErrorMessage="1" errorTitle="Standard Plan" error="Claim Form Line # 2.2 corresponds to Standard Plan only" prompt="Do not change the Plan Type" sqref="C36" xr:uid="{50D488CE-6B30-44CE-BB33-DF4C87386C1A}">
      <formula1>"Standard"</formula1>
    </dataValidation>
    <dataValidation type="list" showDropDown="1" showInputMessage="1" showErrorMessage="1" prompt="Do not change the Line Numbers" sqref="A48" xr:uid="{88A059F0-3199-4B0D-BCB1-72E0CDFEF8D1}">
      <formula1>"2.3d"</formula1>
    </dataValidation>
    <dataValidation type="list" showDropDown="1" showInputMessage="1" showErrorMessage="1" prompt="Do not change the Line Numbers" sqref="A47" xr:uid="{43660C20-8891-4FCA-9C81-73A88537836A}">
      <formula1>"2.3c"</formula1>
    </dataValidation>
    <dataValidation type="list" showDropDown="1" showInputMessage="1" showErrorMessage="1" prompt="Do not change the Line Numbers" sqref="A46" xr:uid="{1F37C8FE-39BE-4EC2-AEFB-ED9963FF8DCC}">
      <formula1>"2.3b"</formula1>
    </dataValidation>
    <dataValidation type="list" showDropDown="1" showInputMessage="1" showErrorMessage="1" prompt="Do not change the Line Numbers" sqref="A45" xr:uid="{9002DB6E-5894-4E4C-9780-960F8E2C9922}">
      <formula1>"2.3"</formula1>
    </dataValidation>
    <dataValidation type="list" operator="equal" showDropDown="1" showInputMessage="1" showErrorMessage="1" errorTitle="Standard Plan" error="Claim Form Line # 2.3 corresponds to Standard Plan only" prompt="Do not change the Plan Type" sqref="C45" xr:uid="{A18F7365-8ACC-4ECB-AE80-C9F8D8BE545E}">
      <formula1>"Standard"</formula1>
    </dataValidation>
    <dataValidation type="list" showDropDown="1" showInputMessage="1" showErrorMessage="1" errorTitle="Upgrade Plan" error="Claim Form Line # 2.3d corresponds to Upgrade Plan only" prompt="Do not change the Plan Type" sqref="C48" xr:uid="{0319B618-3086-486B-BD3B-8EC9061F34D9}">
      <formula1>"Upgrade"</formula1>
    </dataValidation>
    <dataValidation type="list" showDropDown="1" showInputMessage="1" showErrorMessage="1" errorTitle="Family Plan" error="Claim Form Line # 2.3c corresponds to Family Plan only" prompt="Do not change the Plan Type" sqref="C47" xr:uid="{C46AF61A-E962-4034-87EC-9CF7B61121AF}">
      <formula1>"Family"</formula1>
    </dataValidation>
    <dataValidation type="list" showDropDown="1" showInputMessage="1" showErrorMessage="1" prompt="Do not change the Line Numbers" sqref="A58" xr:uid="{FEB61619-3C7D-438C-BD5B-522186C8BE1F}">
      <formula1>"2.4b"</formula1>
    </dataValidation>
    <dataValidation type="list" showDropDown="1" showInputMessage="1" showErrorMessage="1" prompt="Do not change the Line Numbers" sqref="A57" xr:uid="{A926C00E-D18C-45F1-AB50-AEF6AACE83FA}">
      <formula1>"2.4"</formula1>
    </dataValidation>
    <dataValidation type="list" showDropDown="1" showInputMessage="1" showErrorMessage="1" prompt="Do not change the Line Numbers" sqref="A55" xr:uid="{D6DC3702-714A-4538-B0D8-CF350F8DE973}">
      <formula1>"1.4b"</formula1>
    </dataValidation>
    <dataValidation type="list" showDropDown="1" showInputMessage="1" showErrorMessage="1" prompt="Do not change the Line Numbers" sqref="A54" xr:uid="{ABF66F09-DCD4-404C-9135-5E768E7F7F6A}">
      <formula1>"1.4"</formula1>
    </dataValidation>
    <dataValidation type="list" operator="equal" showDropDown="1" showInputMessage="1" showErrorMessage="1" errorTitle="Standard Plan" error="Claim Form Line # 2.4 corresponds to Standard Plan only" prompt="Do not change the Plan Type" sqref="C57" xr:uid="{B4A8428F-DE10-45C3-A186-DF59B4D3AFCF}">
      <formula1>"Standard"</formula1>
    </dataValidation>
    <dataValidation type="list" operator="equal" showDropDown="1" showInputMessage="1" showErrorMessage="1" errorTitle="Standard Plan" error="Claim Form Line # 1.4 corresponds to Standard Plan only" prompt="Do not change the Plan Type" sqref="C54" xr:uid="{88C390CD-670A-460F-BDA2-9B61FD281116}">
      <formula1>"Standard"</formula1>
    </dataValidation>
    <dataValidation type="decimal" allowBlank="1" showInputMessage="1" showErrorMessage="1" error="The maximum federal subsidy for NOT meeting broadband standards is $5.25." sqref="I54:I56" xr:uid="{7B4EB924-BE6E-405F-B97F-98EFCDD74BE6}">
      <formula1>0</formula1>
      <formula2>5.25</formula2>
    </dataValidation>
    <dataValidation type="decimal" allowBlank="1" showInputMessage="1" showErrorMessage="1" error="Funding Type C receives a maximum of $5.25 State makeup if the service does not meet federal broadband standards. " sqref="J57:J59 J74:J76" xr:uid="{7763FE60-8B90-4095-BADD-8C6742B91B69}">
      <formula1>0</formula1>
      <formula2>5.25</formula2>
    </dataValidation>
    <dataValidation type="list" showDropDown="1" showInputMessage="1" showErrorMessage="1" prompt="Do not change the Line Numbers" sqref="A67" xr:uid="{AF9F586F-41F5-4247-9424-FFBF5ED9D5CE}">
      <formula1>"2.5"</formula1>
    </dataValidation>
    <dataValidation type="list" showDropDown="1" showInputMessage="1" showErrorMessage="1" prompt="Do not change the Line Numbers" sqref="A65" xr:uid="{235AE0AC-7199-41B8-B825-4D57948F4170}">
      <formula1>"1.5b"</formula1>
    </dataValidation>
    <dataValidation type="list" showDropDown="1" showInputMessage="1" showErrorMessage="1" prompt="Do not change the Line Numbers" sqref="A64" xr:uid="{595A1DFE-D22E-4F56-A42E-FEC981B01BAC}">
      <formula1>"1.5"</formula1>
    </dataValidation>
    <dataValidation type="list" showDropDown="1" showInputMessage="1" showErrorMessage="1" prompt="Do not change the Line Numbers" sqref="A68" xr:uid="{6E967D77-7477-4CB3-A3CC-E6A6E25A1C85}">
      <formula1>"2.5b"</formula1>
    </dataValidation>
    <dataValidation type="list" operator="equal" showDropDown="1" showInputMessage="1" showErrorMessage="1" errorTitle="Standard Plan" error="Claim Form Line # 2.5 corresponds to Standard Plan only" prompt="Do not change the Plan Type" sqref="C67" xr:uid="{91257CCF-6587-4AE1-A081-9BDE234AD2D2}">
      <formula1>"Standard"</formula1>
    </dataValidation>
    <dataValidation type="list" operator="equal" showDropDown="1" showInputMessage="1" showErrorMessage="1" errorTitle="Standard Plan" error="Claim Form Line # 1.5 corresponds to Standard Plan only" prompt="Do not change the Plan Type" sqref="C64" xr:uid="{928F25D3-3114-446F-BEEB-BDD426EF180C}">
      <formula1>"Standard"</formula1>
    </dataValidation>
    <dataValidation type="decimal" allowBlank="1" showInputMessage="1" showErrorMessage="1" errorTitle="Funding Type C - State Makeup" error="Funding Type C receives a maximum of $30.25 if the service does NOT meet federal broadband standards. " sqref="J69 J81:J83" xr:uid="{22CFE016-5A07-49B5-9F23-40FE03D1AB62}">
      <formula1>0</formula1>
      <formula2>30.25</formula2>
    </dataValidation>
    <dataValidation type="decimal" allowBlank="1" showInputMessage="1" showErrorMessage="1" error="The maximum federal subsidy for NOT meeting broadband standards is $30.25." sqref="I64:I66" xr:uid="{7F70DFEA-5D39-4D7C-AE85-CAE774C25E0D}">
      <formula1>0</formula1>
      <formula2>30.25</formula2>
    </dataValidation>
    <dataValidation type="list" showDropDown="1" showInputMessage="1" showErrorMessage="1" prompt="Do not change the Line Numbers" sqref="A75" xr:uid="{02B16250-4557-48E6-AAD6-2FA96CB72649}">
      <formula1>"2.6b"</formula1>
    </dataValidation>
    <dataValidation type="list" showDropDown="1" showInputMessage="1" showErrorMessage="1" prompt="Do not change the Line Numbers" sqref="A74" xr:uid="{483A1BA6-8F3A-48B6-A417-5CA6577C9285}">
      <formula1>"2.6"</formula1>
    </dataValidation>
    <dataValidation type="list" operator="equal" showDropDown="1" showInputMessage="1" showErrorMessage="1" errorTitle="Standard Plan" error="Claim Form Line # 2.6 corresponds to Standard Plan only" prompt="Do not change the Plan Type" sqref="C74" xr:uid="{0E450993-4ADD-4370-B54A-6CCE13F990B2}">
      <formula1>"Standard"</formula1>
    </dataValidation>
    <dataValidation type="list" showDropDown="1" showInputMessage="1" showErrorMessage="1" prompt="Do not change the Line Numbers" sqref="A82" xr:uid="{5541B841-860C-42D2-9CB5-EAF79261241F}">
      <formula1>"2.7b"</formula1>
    </dataValidation>
    <dataValidation type="list" showDropDown="1" showInputMessage="1" showErrorMessage="1" prompt="Do not change the Line Numbers" sqref="A81" xr:uid="{9CE52445-7A9D-4FFA-8A7C-5343AA34C055}">
      <formula1>"2.7"</formula1>
    </dataValidation>
    <dataValidation type="list" operator="equal" showDropDown="1" showInputMessage="1" showErrorMessage="1" errorTitle="Standard Plan" error="Claim Form Line # 2.7 corresponds to Standard Plan only" prompt="Do not change the Plan Type" sqref="C81" xr:uid="{2AE8AED8-BB90-475B-B8FD-30F3680864A5}">
      <formula1>"Standard"</formula1>
    </dataValidation>
    <dataValidation type="list" allowBlank="1" showInputMessage="1" showErrorMessage="1" error="Please choose from the drop down list." sqref="F74:F75 F8:F17 F22:F31 F36:F40 F45:F48 F57:F58 F67:F68 F54:F55 F64:F65 F81:F82" xr:uid="{E9F99965-1B7F-4A0C-991B-3A43DA816C94}">
      <formula1>"Voice, Bundled Voice, Bundled Broadband, Bundled Voice and Broadband"</formula1>
    </dataValidation>
    <dataValidation type="decimal" allowBlank="1" showInputMessage="1" showErrorMessage="1" errorTitle="Funding Type C - State Makeup" error="Funding Type C receives a maximum of $30.25 if the service does Not meet federal broadband standards. " sqref="J67:J68" xr:uid="{B7E5C8C4-BDEF-4BB7-9E5B-DE1165ADACA6}">
      <formula1>0</formula1>
      <formula2>30.25</formula2>
    </dataValidation>
    <dataValidation type="list" showDropDown="1" showInputMessage="1" showErrorMessage="1" errorTitle="Basic - 4.5GB" error="Claim Form Line # 2e corresponds to Basic Plan $9.25" sqref="C17" xr:uid="{600D72F6-5212-4E0A-ABDC-8E372A712071}">
      <formula1>"Basic $9.25"</formula1>
    </dataValidation>
    <dataValidation type="list" showDropDown="1" showInputMessage="1" showErrorMessage="1" prompt="Do not change the Line Numbers" sqref="A17" xr:uid="{70927B58-8528-469A-9EB3-60C74EE3905F}">
      <formula1>"2e"</formula1>
    </dataValidation>
    <dataValidation type="list" showDropDown="1" showInputMessage="1" showErrorMessage="1" prompt="Do not change the Line Numbers" sqref="A12" xr:uid="{D6F24A2A-0AD7-4DF3-934C-7A495CB4F4E0}">
      <formula1>"1e"</formula1>
    </dataValidation>
    <dataValidation type="list" showDropDown="1" showInputMessage="1" showErrorMessage="1" prompt="Do not change the Line Numbers" sqref="A26" xr:uid="{8C058405-5485-44FE-9D3C-FE8CB88E5EB5}">
      <formula1>"1.1e"</formula1>
    </dataValidation>
    <dataValidation type="list" showDropDown="1" showInputMessage="1" showErrorMessage="1" prompt="Do not change the Line Numbers" sqref="A31" xr:uid="{3E599B73-C48F-4876-BAE9-3B7A5FA39A5B}">
      <formula1>"2.1e"</formula1>
    </dataValidation>
    <dataValidation type="list" showDropDown="1" showInputMessage="1" showErrorMessage="1" prompt="Do not change the Line Numbers" sqref="A40" xr:uid="{FB58B6E9-A3AC-47A4-9684-37C719F7EDF7}">
      <formula1>"2.2e"</formula1>
    </dataValidation>
    <dataValidation type="list" showDropDown="1" showInputMessage="1" showErrorMessage="1" prompt="Do not change the Line Numbers" sqref="A49" xr:uid="{5A49365E-8B85-4BC5-888C-4D823B8E2150}">
      <formula1>"2.3e"</formula1>
    </dataValidation>
    <dataValidation type="list" allowBlank="1" showInputMessage="1" showErrorMessage="1" sqref="F49 F56 F59 F66 F69 F76 F83" xr:uid="{371F90A1-C985-4F6A-AEBD-EA364A22B8E5}">
      <formula1>"Voice, Bundled Voice, Bundled Broadband, Bundled Voice and Broadband"</formula1>
    </dataValidation>
    <dataValidation type="list" showDropDown="1" showInputMessage="1" showErrorMessage="1" prompt="Do not change the Line Numbers" sqref="A56" xr:uid="{C6D4DE15-9103-4DB3-9074-AE2FDF103C7B}">
      <formula1>"1.4e"</formula1>
    </dataValidation>
    <dataValidation type="list" showDropDown="1" showInputMessage="1" showErrorMessage="1" prompt="Do not change the Line Numbers" sqref="A59" xr:uid="{C049C7C9-C439-4065-BD18-50DBEC3B7D83}">
      <formula1>"2.4e"</formula1>
    </dataValidation>
    <dataValidation type="list" showDropDown="1" showInputMessage="1" showErrorMessage="1" prompt="Do not change the Line Numbers" sqref="A66" xr:uid="{8518CDC8-EE0C-477C-B30B-0059ADFDF4D1}">
      <formula1>"1.5e"</formula1>
    </dataValidation>
    <dataValidation type="list" showDropDown="1" showInputMessage="1" showErrorMessage="1" prompt="Do not change the Line Numbers" sqref="A69" xr:uid="{6DC6B9BC-50CC-46D2-900D-60DBA917DAE6}">
      <formula1>"2.5e"</formula1>
    </dataValidation>
    <dataValidation type="list" showDropDown="1" showInputMessage="1" showErrorMessage="1" prompt="Do not change the Line Numbers" sqref="A76" xr:uid="{0A1D4140-40FF-4393-98CE-19CB7A6CB49E}">
      <formula1>"2.6e"</formula1>
    </dataValidation>
    <dataValidation type="list" showDropDown="1" showInputMessage="1" showErrorMessage="1" prompt="Do not change the Line Numbers" sqref="A83" xr:uid="{B792F3BF-7EC2-42EA-8FB4-F7367F948471}">
      <formula1>"2.7e"</formula1>
    </dataValidation>
    <dataValidation type="list" showDropDown="1" showInputMessage="1" showErrorMessage="1" errorTitle="Basic - 4.5GB" error="Claim Form Line # 1e corresponds to Basic Plan $9.25" sqref="C12" xr:uid="{88775740-B292-4836-B64D-7A709C046CA5}">
      <formula1>"Basic $9.25"</formula1>
    </dataValidation>
    <dataValidation type="list" showDropDown="1" showInputMessage="1" showErrorMessage="1" errorTitle="Basic Plan" error="Claim Form Line # 2b corresponds to Basic Plan Federal $5.25" prompt="Do not change the Plan Type" sqref="C14" xr:uid="{60D31ED5-2BD4-4328-BE16-B572EC9AD652}">
      <formula1>"Basic $5.25"</formula1>
    </dataValidation>
    <dataValidation type="list" showDropDown="1" showInputMessage="1" showErrorMessage="1" errorTitle="Basic Plan" error="Claim Form Line # 1.1b corresponds to Basic Plan Federal $5.25" prompt="Do not change the Plan Type" sqref="C23" xr:uid="{721351EF-2C6D-4C8B-84DC-0472E80D8C2B}">
      <formula1>"Basic $5.25"</formula1>
    </dataValidation>
    <dataValidation type="list" showDropDown="1" showInputMessage="1" showErrorMessage="1" errorTitle="Basic Plan" error="Claim Form Line # 2.1b corresponds to Basic Plan Federal $5.25" prompt="Do not change the Plan Type" sqref="C28 C37" xr:uid="{6D6F2AF7-3B0D-4376-ABB0-6D67008D348C}">
      <formula1>"Basic $5.25"</formula1>
    </dataValidation>
    <dataValidation type="list" showDropDown="1" showInputMessage="1" showErrorMessage="1" errorTitle="Basic - 4.5GB" error="Claim Form Line # 1.1e corresponds to Basic Plan $9.25" sqref="C26" xr:uid="{D2B100E2-4B73-4F3B-BB3E-951643B99DDE}">
      <formula1>"Basic $9.25"</formula1>
    </dataValidation>
    <dataValidation type="list" showDropDown="1" showInputMessage="1" showErrorMessage="1" errorTitle="Basic - 4.5GB" error="Claim Form Line # 2.1e corresponds to Basic Plan $9.25" sqref="C31" xr:uid="{AB8CBE4B-E531-4351-8A78-90A0E7BE390A}">
      <formula1>"Basic $9.25"</formula1>
    </dataValidation>
    <dataValidation type="list" showDropDown="1" showInputMessage="1" showErrorMessage="1" errorTitle="Basic - 4.5GB" error="Claim Form Line # 2.2e corresponds to Basic Plan $9.25" sqref="C40" xr:uid="{C4E545C4-F7FD-4FB7-AC65-89211C210C11}">
      <formula1>"Basic $9.25"</formula1>
    </dataValidation>
    <dataValidation type="list" showDropDown="1" showInputMessage="1" showErrorMessage="1" errorTitle="Basic Plan" error="Claim Form Line # 2.3b corresponds to Basic Plan Federal $5.25" prompt="Do not change the Plan Type" sqref="C46" xr:uid="{4D5B7395-4F2D-475E-91D7-CDF060A4C90B}">
      <formula1>"Basic $5.25"</formula1>
    </dataValidation>
    <dataValidation type="list" showDropDown="1" showInputMessage="1" showErrorMessage="1" errorTitle="Basic - 4.5GB" error="Claim Form Line # 2.3e corresponds to Basic Plan $9.25" sqref="C49" xr:uid="{CAACE58D-544B-4C22-9688-F7DACF1E9F3E}">
      <formula1>"Basic $9.25"</formula1>
    </dataValidation>
    <dataValidation type="list" showDropDown="1" showInputMessage="1" showErrorMessage="1" errorTitle="Basic Plan" error="Claim Form Line # 1.4b corresponds to Basic Plan Federal $5.25" prompt="Do not change the Plan Type" sqref="C55" xr:uid="{A0D141AE-C57A-4D13-BBA0-40BE3692647A}">
      <formula1>"Basic $5.25"</formula1>
    </dataValidation>
    <dataValidation type="list" showDropDown="1" showInputMessage="1" showErrorMessage="1" errorTitle="Basic - 4.5GB" error="Claim Form Line # 1.4e corresponds to Basic Plan $9.25" sqref="C56" xr:uid="{9501BB85-6D7E-47AF-B663-E5019796401B}">
      <formula1>"Basic $9.25"</formula1>
    </dataValidation>
    <dataValidation type="list" showDropDown="1" showInputMessage="1" showErrorMessage="1" errorTitle="Basic Plan" error="Claim Form Line # 2.4b corresponds to Basic Plan Federal $5.25" prompt="Do not change the Plan Type" sqref="C58" xr:uid="{5D1E8D5A-DC40-4CDC-864F-CF66ED27B144}">
      <formula1>"Basic $5.25"</formula1>
    </dataValidation>
    <dataValidation type="list" showDropDown="1" showInputMessage="1" showErrorMessage="1" errorTitle="Basic - 4.5GB" error="Claim Form Line # 2.4e corresponds to Basic Plan $9.25" sqref="C59" xr:uid="{BA99124A-1E1A-4F64-AB83-FC3F8DD9066F}">
      <formula1>"Basic $9.25"</formula1>
    </dataValidation>
    <dataValidation type="list" showDropDown="1" showInputMessage="1" showErrorMessage="1" errorTitle="Basic Plan" error="Claim Form Line # 1.5b corresponds to Basic Plan Federal $5.25" prompt="Do not change the Plan Type" sqref="C65" xr:uid="{3884F03B-0493-4F0E-90ED-289751E80837}">
      <formula1>"Basic $5.25"</formula1>
    </dataValidation>
    <dataValidation type="list" showDropDown="1" showInputMessage="1" showErrorMessage="1" errorTitle="Basic - 4.5GB" error="Claim Form Line # 1.5b corresponds to Basic Plan $9.25" sqref="C66" xr:uid="{7D06430B-5126-4781-9CB9-4B8B0CACCFBE}">
      <formula1>"Basic $9.25"</formula1>
    </dataValidation>
    <dataValidation type="list" showDropDown="1" showInputMessage="1" showErrorMessage="1" errorTitle="Basic Plan" error="Claim Form Line # 2.5b corresponds to Basic Plan Federal $5.25" prompt="Do not change the Plan Type" sqref="C68" xr:uid="{5861FFAA-593A-4DAD-9FDD-5794270C423D}">
      <formula1>"Basic $5.25"</formula1>
    </dataValidation>
    <dataValidation type="list" showDropDown="1" showInputMessage="1" showErrorMessage="1" errorTitle="Basic - 4.5GB" error="Claim Form Line # 2.5e corresponds to Basic Plan $9.25" sqref="C69" xr:uid="{578E1EA3-8CE4-4C2F-9D3E-93FA694C9482}">
      <formula1>"Basic $9.25"</formula1>
    </dataValidation>
    <dataValidation type="list" showDropDown="1" showInputMessage="1" showErrorMessage="1" errorTitle="Basic Plan" error="Claim Form Line # 2.6b corresponds to Basic Plan Federal $5.25" prompt="Do not change the Plan Type" sqref="C75" xr:uid="{C4BFE12F-3288-4446-B8F2-F0392581CA66}">
      <formula1>"Basic $5.25"</formula1>
    </dataValidation>
    <dataValidation type="list" showDropDown="1" showInputMessage="1" showErrorMessage="1" errorTitle="Basic - 4.5GB" error="Claim Form Line # 2.6e corresponds to Basic Plan $9.25" sqref="C76" xr:uid="{EE50549A-0940-49F0-920E-16FDC50ED830}">
      <formula1>"Basic $9.25"</formula1>
    </dataValidation>
    <dataValidation type="list" showDropDown="1" showInputMessage="1" showErrorMessage="1" errorTitle="Basic Plan" error="Claim Form Line # 2.7b corresponds to Basic Plan Federal $5.25" prompt="Do not change the Plan Type" sqref="C82" xr:uid="{A36D73B4-10FF-44D7-9203-31A0AA282738}">
      <formula1>"Basic $5.25"</formula1>
    </dataValidation>
    <dataValidation type="list" showDropDown="1" showInputMessage="1" showErrorMessage="1" errorTitle="Basic - 4.5GB" error="Claim Form Line # 2.7e corresponds to Basic Plan $9.25" sqref="C83" xr:uid="{886CB48A-1205-4746-B38A-CB596404AD3D}">
      <formula1>"Basic $9.25"</formula1>
    </dataValidation>
  </dataValidations>
  <pageMargins left="0.25" right="0.25" top="0.25" bottom="0.25" header="0.25" footer="0.25"/>
  <pageSetup scale="80" orientation="landscape" r:id="rId1"/>
  <headerFooter alignWithMargins="0"/>
  <ignoredErrors>
    <ignoredError sqref="L8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96"/>
  <sheetViews>
    <sheetView zoomScale="130" zoomScaleNormal="130" workbookViewId="0">
      <selection activeCell="J194" sqref="J194"/>
    </sheetView>
  </sheetViews>
  <sheetFormatPr defaultColWidth="9.140625" defaultRowHeight="12.75" x14ac:dyDescent="0.2"/>
  <cols>
    <col min="1" max="1" width="9.85546875" style="21" customWidth="1"/>
    <col min="2" max="2" width="22.140625" style="25" customWidth="1"/>
    <col min="3" max="3" width="22.140625" style="25" bestFit="1" customWidth="1"/>
    <col min="4" max="4" width="25.42578125" style="25" customWidth="1"/>
    <col min="5" max="5" width="21" style="25" customWidth="1"/>
    <col min="6" max="6" width="16.5703125" style="29" customWidth="1"/>
    <col min="7" max="7" width="18" style="27" customWidth="1"/>
    <col min="8" max="8" width="21.7109375" style="31" customWidth="1"/>
    <col min="9" max="9" width="16.5703125" style="25" customWidth="1"/>
    <col min="10" max="10" width="14" style="25" customWidth="1"/>
    <col min="11" max="16384" width="9.140625" style="25"/>
  </cols>
  <sheetData>
    <row r="1" spans="1:10" x14ac:dyDescent="0.2">
      <c r="A1" s="281" t="s">
        <v>0</v>
      </c>
    </row>
    <row r="3" spans="1:10" ht="27.75" customHeight="1" x14ac:dyDescent="0.25">
      <c r="A3" s="279" t="s">
        <v>289</v>
      </c>
      <c r="B3" s="21"/>
      <c r="C3" s="23"/>
      <c r="D3" s="23"/>
      <c r="E3" s="23"/>
      <c r="F3" s="28"/>
      <c r="G3" s="24"/>
      <c r="I3" s="23"/>
      <c r="J3" s="23"/>
    </row>
    <row r="4" spans="1:10" x14ac:dyDescent="0.2">
      <c r="A4" s="20"/>
      <c r="B4" s="21"/>
      <c r="C4" s="23"/>
      <c r="D4" s="23"/>
      <c r="E4" s="23"/>
      <c r="F4" s="28"/>
      <c r="G4" s="24"/>
      <c r="I4" s="23"/>
      <c r="J4" s="23"/>
    </row>
    <row r="5" spans="1:10" ht="13.5" thickBot="1" x14ac:dyDescent="0.25"/>
    <row r="6" spans="1:10" s="26" customFormat="1" ht="64.5" thickBot="1" x14ac:dyDescent="0.25">
      <c r="A6" s="22" t="s">
        <v>120</v>
      </c>
      <c r="B6" s="22" t="s">
        <v>136</v>
      </c>
      <c r="C6" s="278" t="s">
        <v>221</v>
      </c>
      <c r="D6" s="278" t="s">
        <v>222</v>
      </c>
      <c r="E6" s="22" t="s">
        <v>88</v>
      </c>
      <c r="F6" s="22" t="s">
        <v>89</v>
      </c>
      <c r="G6" s="22" t="s">
        <v>137</v>
      </c>
      <c r="H6" s="30" t="s">
        <v>138</v>
      </c>
      <c r="I6" s="22" t="s">
        <v>139</v>
      </c>
      <c r="J6" s="30" t="s">
        <v>140</v>
      </c>
    </row>
    <row r="7" spans="1:10" s="26" customFormat="1" ht="13.5" customHeight="1" thickBot="1" x14ac:dyDescent="0.25">
      <c r="A7" s="415" t="s">
        <v>223</v>
      </c>
      <c r="B7" s="416"/>
      <c r="C7" s="416"/>
      <c r="D7" s="416"/>
      <c r="E7" s="416"/>
      <c r="F7" s="416"/>
      <c r="G7" s="416"/>
      <c r="H7" s="416"/>
      <c r="I7" s="416"/>
      <c r="J7" s="417"/>
    </row>
    <row r="8" spans="1:10" s="26" customFormat="1" ht="13.5" thickBot="1" x14ac:dyDescent="0.25">
      <c r="A8" s="288">
        <v>1</v>
      </c>
      <c r="B8" s="289" t="s">
        <v>125</v>
      </c>
      <c r="C8" s="289" t="s">
        <v>200</v>
      </c>
      <c r="D8" s="88"/>
      <c r="E8" s="290"/>
      <c r="F8" s="291" t="s">
        <v>96</v>
      </c>
      <c r="G8" s="292" t="s">
        <v>97</v>
      </c>
      <c r="H8" s="293">
        <f>VLOOKUP(A8,SSA!$A$8:$L$92,12,FALSE)</f>
        <v>0</v>
      </c>
      <c r="I8" s="294"/>
      <c r="J8" s="231">
        <f>H8*I8</f>
        <v>0</v>
      </c>
    </row>
    <row r="9" spans="1:10" s="26" customFormat="1" ht="13.5" thickTop="1" x14ac:dyDescent="0.2">
      <c r="A9" s="418" t="s">
        <v>224</v>
      </c>
      <c r="B9" s="419"/>
      <c r="C9" s="419"/>
      <c r="D9" s="419"/>
      <c r="E9" s="419"/>
      <c r="F9" s="419"/>
      <c r="G9" s="419"/>
      <c r="H9" s="419"/>
      <c r="I9" s="420"/>
      <c r="J9" s="155">
        <f>ROUND(J8,2)</f>
        <v>0</v>
      </c>
    </row>
    <row r="10" spans="1:10" ht="13.5" thickBot="1" x14ac:dyDescent="0.25">
      <c r="A10" s="295"/>
      <c r="B10" s="306"/>
      <c r="C10" s="306"/>
      <c r="D10" s="306"/>
      <c r="E10" s="296"/>
      <c r="F10" s="297"/>
      <c r="G10" s="297"/>
      <c r="H10" s="298"/>
      <c r="I10" s="299"/>
      <c r="J10" s="235"/>
    </row>
    <row r="11" spans="1:10" ht="13.5" thickBot="1" x14ac:dyDescent="0.25">
      <c r="A11" s="300" t="s">
        <v>197</v>
      </c>
      <c r="B11" s="289" t="s">
        <v>125</v>
      </c>
      <c r="C11" s="289" t="s">
        <v>314</v>
      </c>
      <c r="D11" s="88"/>
      <c r="E11" s="301"/>
      <c r="F11" s="291" t="s">
        <v>96</v>
      </c>
      <c r="G11" s="292" t="s">
        <v>97</v>
      </c>
      <c r="H11" s="293">
        <f>VLOOKUP(A11,SSA!$A$8:$L$92,12,FALSE)</f>
        <v>0</v>
      </c>
      <c r="I11" s="302"/>
      <c r="J11" s="197">
        <f>H11*I11</f>
        <v>0</v>
      </c>
    </row>
    <row r="12" spans="1:10" ht="13.5" thickTop="1" x14ac:dyDescent="0.2">
      <c r="A12" s="418" t="s">
        <v>224</v>
      </c>
      <c r="B12" s="419"/>
      <c r="C12" s="419"/>
      <c r="D12" s="419"/>
      <c r="E12" s="419"/>
      <c r="F12" s="419"/>
      <c r="G12" s="419"/>
      <c r="H12" s="419"/>
      <c r="I12" s="420"/>
      <c r="J12" s="155">
        <f>ROUND(J11,2)</f>
        <v>0</v>
      </c>
    </row>
    <row r="13" spans="1:10" ht="13.5" thickBot="1" x14ac:dyDescent="0.25">
      <c r="A13" s="295"/>
      <c r="B13" s="304"/>
      <c r="C13" s="304"/>
      <c r="D13" s="304"/>
      <c r="E13" s="303"/>
      <c r="F13" s="304"/>
      <c r="G13" s="304"/>
      <c r="H13" s="304"/>
      <c r="I13" s="305"/>
      <c r="J13" s="237"/>
    </row>
    <row r="14" spans="1:10" ht="13.5" thickBot="1" x14ac:dyDescent="0.25">
      <c r="A14" s="300" t="s">
        <v>198</v>
      </c>
      <c r="B14" s="289" t="s">
        <v>125</v>
      </c>
      <c r="C14" s="289" t="s">
        <v>243</v>
      </c>
      <c r="D14" s="88" t="s">
        <v>288</v>
      </c>
      <c r="E14" s="301"/>
      <c r="F14" s="291" t="s">
        <v>96</v>
      </c>
      <c r="G14" s="292" t="s">
        <v>97</v>
      </c>
      <c r="H14" s="293">
        <f>VLOOKUP(A14,SSA!$A$8:$L$92,12,FALSE)</f>
        <v>14.85</v>
      </c>
      <c r="I14" s="302">
        <v>100</v>
      </c>
      <c r="J14" s="197">
        <f>H14*I14</f>
        <v>1485</v>
      </c>
    </row>
    <row r="15" spans="1:10" ht="13.5" thickTop="1" x14ac:dyDescent="0.2">
      <c r="A15" s="418" t="s">
        <v>224</v>
      </c>
      <c r="B15" s="419"/>
      <c r="C15" s="419"/>
      <c r="D15" s="419"/>
      <c r="E15" s="419"/>
      <c r="F15" s="419"/>
      <c r="G15" s="419"/>
      <c r="H15" s="419"/>
      <c r="I15" s="420"/>
      <c r="J15" s="155">
        <f>ROUND(J14,2)</f>
        <v>1485</v>
      </c>
    </row>
    <row r="16" spans="1:10" ht="13.5" thickBot="1" x14ac:dyDescent="0.25">
      <c r="A16" s="295"/>
      <c r="B16" s="304"/>
      <c r="C16" s="304"/>
      <c r="D16" s="304"/>
      <c r="E16" s="303"/>
      <c r="F16" s="304"/>
      <c r="G16" s="304"/>
      <c r="H16" s="304"/>
      <c r="I16" s="305"/>
      <c r="J16" s="237"/>
    </row>
    <row r="17" spans="1:10" ht="13.5" thickBot="1" x14ac:dyDescent="0.25">
      <c r="A17" s="300" t="s">
        <v>199</v>
      </c>
      <c r="B17" s="289" t="s">
        <v>125</v>
      </c>
      <c r="C17" s="289" t="s">
        <v>202</v>
      </c>
      <c r="D17" s="88"/>
      <c r="E17" s="301"/>
      <c r="F17" s="291" t="s">
        <v>96</v>
      </c>
      <c r="G17" s="292" t="s">
        <v>97</v>
      </c>
      <c r="H17" s="293">
        <f>VLOOKUP(A17,SSA!$A$8:$L$92,12,FALSE)</f>
        <v>0</v>
      </c>
      <c r="I17" s="302"/>
      <c r="J17" s="197">
        <f>H17*I17</f>
        <v>0</v>
      </c>
    </row>
    <row r="18" spans="1:10" ht="14.25" thickTop="1" thickBot="1" x14ac:dyDescent="0.25">
      <c r="A18" s="397" t="s">
        <v>224</v>
      </c>
      <c r="B18" s="398"/>
      <c r="C18" s="398"/>
      <c r="D18" s="398"/>
      <c r="E18" s="398"/>
      <c r="F18" s="398"/>
      <c r="G18" s="398"/>
      <c r="H18" s="398"/>
      <c r="I18" s="399"/>
      <c r="J18" s="330">
        <f>ROUND(J17,2)</f>
        <v>0</v>
      </c>
    </row>
    <row r="19" spans="1:10" ht="14.25" thickTop="1" thickBot="1" x14ac:dyDescent="0.25">
      <c r="A19" s="327"/>
      <c r="B19" s="328"/>
      <c r="C19" s="328"/>
      <c r="D19" s="328"/>
      <c r="E19" s="328"/>
      <c r="F19" s="328"/>
      <c r="G19" s="328"/>
      <c r="H19" s="328"/>
      <c r="I19" s="328"/>
      <c r="J19" s="335"/>
    </row>
    <row r="20" spans="1:10" ht="13.5" thickBot="1" x14ac:dyDescent="0.25">
      <c r="A20" s="283" t="s">
        <v>295</v>
      </c>
      <c r="B20" s="88" t="s">
        <v>125</v>
      </c>
      <c r="C20" s="88" t="s">
        <v>315</v>
      </c>
      <c r="D20" s="88"/>
      <c r="E20" s="227"/>
      <c r="F20" s="149" t="s">
        <v>96</v>
      </c>
      <c r="G20" s="228" t="s">
        <v>97</v>
      </c>
      <c r="H20" s="293">
        <f>VLOOKUP(A20,SSA!$A$8:$L$92,12,FALSE)</f>
        <v>0</v>
      </c>
      <c r="I20" s="230"/>
      <c r="J20" s="231">
        <f>H20*I20</f>
        <v>0</v>
      </c>
    </row>
    <row r="21" spans="1:10" ht="13.5" thickTop="1" x14ac:dyDescent="0.2">
      <c r="A21" s="397" t="s">
        <v>224</v>
      </c>
      <c r="B21" s="398"/>
      <c r="C21" s="398"/>
      <c r="D21" s="398"/>
      <c r="E21" s="398"/>
      <c r="F21" s="398"/>
      <c r="G21" s="398"/>
      <c r="H21" s="398"/>
      <c r="I21" s="399"/>
      <c r="J21" s="326">
        <f>ROUND(J20,2)</f>
        <v>0</v>
      </c>
    </row>
    <row r="22" spans="1:10" x14ac:dyDescent="0.2">
      <c r="A22" s="324"/>
      <c r="B22" s="325"/>
      <c r="C22" s="325"/>
      <c r="D22" s="325"/>
      <c r="E22" s="325"/>
      <c r="F22" s="325"/>
      <c r="G22" s="325"/>
      <c r="H22" s="325"/>
      <c r="I22" s="325"/>
      <c r="J22" s="369"/>
    </row>
    <row r="23" spans="1:10" ht="13.5" thickBot="1" x14ac:dyDescent="0.25">
      <c r="A23" s="391" t="s">
        <v>99</v>
      </c>
      <c r="B23" s="392"/>
      <c r="C23" s="392"/>
      <c r="D23" s="392"/>
      <c r="E23" s="392"/>
      <c r="F23" s="392"/>
      <c r="G23" s="392"/>
      <c r="H23" s="392"/>
      <c r="I23" s="393"/>
      <c r="J23" s="361">
        <f>ROUND(SUM(J9,J12,J15,J18,J21),2)</f>
        <v>1485</v>
      </c>
    </row>
    <row r="24" spans="1:10" x14ac:dyDescent="0.2">
      <c r="A24" s="192"/>
      <c r="B24" s="156"/>
      <c r="C24" s="156"/>
      <c r="D24" s="156"/>
      <c r="E24" s="156"/>
      <c r="F24" s="156"/>
      <c r="G24" s="156"/>
      <c r="H24" s="156"/>
      <c r="I24" s="156"/>
      <c r="J24" s="240"/>
    </row>
    <row r="25" spans="1:10" ht="13.5" thickBot="1" x14ac:dyDescent="0.25">
      <c r="A25" s="192"/>
      <c r="B25" s="156"/>
      <c r="C25" s="156"/>
      <c r="D25" s="156"/>
      <c r="E25" s="156"/>
      <c r="F25" s="156"/>
      <c r="G25" s="156"/>
      <c r="H25" s="156"/>
      <c r="I25" s="156"/>
      <c r="J25" s="240"/>
    </row>
    <row r="26" spans="1:10" ht="13.5" thickBot="1" x14ac:dyDescent="0.25">
      <c r="A26" s="400" t="s">
        <v>225</v>
      </c>
      <c r="B26" s="401"/>
      <c r="C26" s="401"/>
      <c r="D26" s="401"/>
      <c r="E26" s="401"/>
      <c r="F26" s="401"/>
      <c r="G26" s="401"/>
      <c r="H26" s="401"/>
      <c r="I26" s="401"/>
      <c r="J26" s="402"/>
    </row>
    <row r="27" spans="1:10" ht="13.5" thickBot="1" x14ac:dyDescent="0.25">
      <c r="A27" s="282">
        <v>1.1000000000000001</v>
      </c>
      <c r="B27" s="88" t="s">
        <v>125</v>
      </c>
      <c r="C27" s="88" t="s">
        <v>200</v>
      </c>
      <c r="D27" s="88"/>
      <c r="E27" s="153"/>
      <c r="F27" s="149" t="s">
        <v>96</v>
      </c>
      <c r="G27" s="241" t="s">
        <v>98</v>
      </c>
      <c r="H27" s="293">
        <f>VLOOKUP(A27,SSA!$A$8:$L$92,12,FALSE)</f>
        <v>0</v>
      </c>
      <c r="I27" s="154"/>
      <c r="J27" s="197">
        <f>H27*I27</f>
        <v>0</v>
      </c>
    </row>
    <row r="28" spans="1:10" ht="13.5" thickTop="1" x14ac:dyDescent="0.2">
      <c r="A28" s="397" t="s">
        <v>224</v>
      </c>
      <c r="B28" s="398"/>
      <c r="C28" s="398"/>
      <c r="D28" s="398"/>
      <c r="E28" s="398"/>
      <c r="F28" s="398"/>
      <c r="G28" s="398"/>
      <c r="H28" s="398"/>
      <c r="I28" s="399"/>
      <c r="J28" s="155">
        <f>ROUND(J27,2)</f>
        <v>0</v>
      </c>
    </row>
    <row r="29" spans="1:10" ht="13.5" thickBot="1" x14ac:dyDescent="0.25">
      <c r="A29" s="232"/>
      <c r="B29" s="236"/>
      <c r="C29" s="236"/>
      <c r="D29" s="236"/>
      <c r="E29" s="236"/>
      <c r="F29" s="236"/>
      <c r="G29" s="236"/>
      <c r="H29" s="236"/>
      <c r="I29" s="236"/>
      <c r="J29" s="335"/>
    </row>
    <row r="30" spans="1:10" ht="13.5" thickBot="1" x14ac:dyDescent="0.25">
      <c r="A30" s="283" t="s">
        <v>206</v>
      </c>
      <c r="B30" s="88" t="s">
        <v>125</v>
      </c>
      <c r="C30" s="289" t="s">
        <v>314</v>
      </c>
      <c r="D30" s="88"/>
      <c r="E30" s="227"/>
      <c r="F30" s="149" t="s">
        <v>96</v>
      </c>
      <c r="G30" s="241" t="s">
        <v>98</v>
      </c>
      <c r="H30" s="293">
        <f>VLOOKUP(A30,SSA!$A$8:$L$92,12,FALSE)</f>
        <v>0</v>
      </c>
      <c r="I30" s="230"/>
      <c r="J30" s="197">
        <f>H30*I30</f>
        <v>0</v>
      </c>
    </row>
    <row r="31" spans="1:10" ht="13.5" thickTop="1" x14ac:dyDescent="0.2">
      <c r="A31" s="397" t="s">
        <v>224</v>
      </c>
      <c r="B31" s="398"/>
      <c r="C31" s="398"/>
      <c r="D31" s="398"/>
      <c r="E31" s="398"/>
      <c r="F31" s="398"/>
      <c r="G31" s="398"/>
      <c r="H31" s="398"/>
      <c r="I31" s="399"/>
      <c r="J31" s="155">
        <f>ROUND(J30,2)</f>
        <v>0</v>
      </c>
    </row>
    <row r="32" spans="1:10" ht="13.5" thickBot="1" x14ac:dyDescent="0.25">
      <c r="A32" s="232"/>
      <c r="B32" s="243"/>
      <c r="C32" s="243"/>
      <c r="D32" s="243"/>
      <c r="E32" s="244"/>
      <c r="F32" s="244"/>
      <c r="G32" s="245"/>
      <c r="H32" s="246"/>
      <c r="I32" s="370"/>
      <c r="J32" s="360"/>
    </row>
    <row r="33" spans="1:11" ht="13.5" thickBot="1" x14ac:dyDescent="0.25">
      <c r="A33" s="283" t="s">
        <v>207</v>
      </c>
      <c r="B33" s="88" t="s">
        <v>125</v>
      </c>
      <c r="C33" s="88" t="s">
        <v>243</v>
      </c>
      <c r="D33" s="88"/>
      <c r="E33" s="227"/>
      <c r="F33" s="149" t="s">
        <v>96</v>
      </c>
      <c r="G33" s="241" t="s">
        <v>98</v>
      </c>
      <c r="H33" s="293">
        <f>VLOOKUP(A33,SSA!$A$8:$L$92,12,FALSE)</f>
        <v>0</v>
      </c>
      <c r="I33" s="230"/>
      <c r="J33" s="197">
        <f>H33*I33</f>
        <v>0</v>
      </c>
    </row>
    <row r="34" spans="1:11" ht="13.5" thickTop="1" x14ac:dyDescent="0.2">
      <c r="A34" s="397" t="s">
        <v>224</v>
      </c>
      <c r="B34" s="398"/>
      <c r="C34" s="398"/>
      <c r="D34" s="398"/>
      <c r="E34" s="398"/>
      <c r="F34" s="398"/>
      <c r="G34" s="398"/>
      <c r="H34" s="398"/>
      <c r="I34" s="399"/>
      <c r="J34" s="155">
        <f>ROUND(J33,2)</f>
        <v>0</v>
      </c>
    </row>
    <row r="35" spans="1:11" ht="13.5" thickBot="1" x14ac:dyDescent="0.25">
      <c r="A35" s="232"/>
      <c r="B35" s="243"/>
      <c r="C35" s="243"/>
      <c r="D35" s="243"/>
      <c r="E35" s="244"/>
      <c r="F35" s="244"/>
      <c r="G35" s="245"/>
      <c r="H35" s="246"/>
      <c r="I35" s="370"/>
      <c r="J35" s="360"/>
    </row>
    <row r="36" spans="1:11" ht="13.5" thickBot="1" x14ac:dyDescent="0.25">
      <c r="A36" s="283" t="s">
        <v>208</v>
      </c>
      <c r="B36" s="88" t="s">
        <v>125</v>
      </c>
      <c r="C36" s="88" t="s">
        <v>202</v>
      </c>
      <c r="D36" s="88"/>
      <c r="E36" s="227"/>
      <c r="F36" s="149" t="s">
        <v>96</v>
      </c>
      <c r="G36" s="241" t="s">
        <v>98</v>
      </c>
      <c r="H36" s="293">
        <f>VLOOKUP(A36,SSA!$A$8:$L$92,12,FALSE)</f>
        <v>0</v>
      </c>
      <c r="I36" s="230"/>
      <c r="J36" s="197">
        <f>H36*I36</f>
        <v>0</v>
      </c>
    </row>
    <row r="37" spans="1:11" ht="13.5" thickTop="1" x14ac:dyDescent="0.2">
      <c r="A37" s="397" t="s">
        <v>224</v>
      </c>
      <c r="B37" s="398"/>
      <c r="C37" s="398"/>
      <c r="D37" s="398"/>
      <c r="E37" s="398"/>
      <c r="F37" s="398"/>
      <c r="G37" s="398"/>
      <c r="H37" s="398"/>
      <c r="I37" s="399"/>
      <c r="J37" s="326">
        <f>ROUND(J36,2)</f>
        <v>0</v>
      </c>
    </row>
    <row r="38" spans="1:11" ht="13.5" thickBot="1" x14ac:dyDescent="0.25">
      <c r="A38" s="331"/>
      <c r="B38" s="332"/>
      <c r="C38" s="332"/>
      <c r="D38" s="332"/>
      <c r="E38" s="332"/>
      <c r="F38" s="332"/>
      <c r="G38" s="332"/>
      <c r="H38" s="332"/>
      <c r="I38" s="332"/>
      <c r="J38" s="335"/>
    </row>
    <row r="39" spans="1:11" ht="13.5" thickBot="1" x14ac:dyDescent="0.25">
      <c r="A39" s="283" t="s">
        <v>296</v>
      </c>
      <c r="B39" s="88" t="s">
        <v>125</v>
      </c>
      <c r="C39" s="88" t="s">
        <v>315</v>
      </c>
      <c r="D39" s="88"/>
      <c r="E39" s="227"/>
      <c r="F39" s="149" t="s">
        <v>96</v>
      </c>
      <c r="G39" s="329" t="s">
        <v>97</v>
      </c>
      <c r="H39" s="293">
        <f>VLOOKUP(A39,SSA!$A$8:$L$92,12,FALSE)</f>
        <v>0</v>
      </c>
      <c r="I39" s="230"/>
      <c r="J39" s="231">
        <f>H39*I39</f>
        <v>0</v>
      </c>
    </row>
    <row r="40" spans="1:11" ht="13.5" thickTop="1" x14ac:dyDescent="0.2">
      <c r="A40" s="397" t="s">
        <v>224</v>
      </c>
      <c r="B40" s="398"/>
      <c r="C40" s="398"/>
      <c r="D40" s="398"/>
      <c r="E40" s="398"/>
      <c r="F40" s="398"/>
      <c r="G40" s="398"/>
      <c r="H40" s="398"/>
      <c r="I40" s="399"/>
      <c r="J40" s="330">
        <f>ROUND(J39,2)</f>
        <v>0</v>
      </c>
    </row>
    <row r="41" spans="1:11" x14ac:dyDescent="0.2">
      <c r="A41" s="192"/>
      <c r="B41" s="156"/>
      <c r="C41" s="156"/>
      <c r="D41" s="156"/>
      <c r="E41" s="156"/>
      <c r="F41" s="156"/>
      <c r="G41" s="156"/>
      <c r="H41" s="156"/>
      <c r="I41" s="325"/>
      <c r="J41" s="247"/>
    </row>
    <row r="42" spans="1:11" ht="13.5" thickBot="1" x14ac:dyDescent="0.25">
      <c r="A42" s="391" t="s">
        <v>99</v>
      </c>
      <c r="B42" s="392"/>
      <c r="C42" s="392"/>
      <c r="D42" s="392"/>
      <c r="E42" s="392"/>
      <c r="F42" s="392"/>
      <c r="G42" s="392"/>
      <c r="H42" s="392"/>
      <c r="I42" s="393"/>
      <c r="J42" s="361">
        <f>ROUND(SUM(J28,J31,J34,J37,J40),2)</f>
        <v>0</v>
      </c>
    </row>
    <row r="43" spans="1:11" x14ac:dyDescent="0.2">
      <c r="A43" s="192"/>
      <c r="B43" s="156"/>
      <c r="C43" s="156"/>
      <c r="D43" s="156"/>
      <c r="E43" s="156"/>
      <c r="F43" s="156"/>
      <c r="G43" s="156"/>
      <c r="H43" s="156"/>
      <c r="I43" s="374"/>
      <c r="J43" s="311"/>
      <c r="K43" s="375"/>
    </row>
    <row r="44" spans="1:11" ht="13.5" thickBot="1" x14ac:dyDescent="0.25">
      <c r="A44" s="192"/>
      <c r="B44" s="156"/>
      <c r="C44" s="156"/>
      <c r="D44" s="156"/>
      <c r="E44" s="156"/>
      <c r="F44" s="156"/>
      <c r="G44" s="156"/>
      <c r="H44" s="156"/>
      <c r="I44" s="325"/>
      <c r="J44" s="349"/>
      <c r="K44" s="375"/>
    </row>
    <row r="45" spans="1:11" ht="13.5" thickBot="1" x14ac:dyDescent="0.25">
      <c r="A45" s="412" t="s">
        <v>226</v>
      </c>
      <c r="B45" s="413"/>
      <c r="C45" s="413"/>
      <c r="D45" s="413"/>
      <c r="E45" s="413"/>
      <c r="F45" s="413"/>
      <c r="G45" s="413"/>
      <c r="H45" s="413"/>
      <c r="I45" s="413"/>
      <c r="J45" s="414"/>
    </row>
    <row r="46" spans="1:11" ht="13.5" thickBot="1" x14ac:dyDescent="0.25">
      <c r="A46" s="286">
        <v>1.4</v>
      </c>
      <c r="B46" s="313" t="s">
        <v>141</v>
      </c>
      <c r="C46" s="314" t="s">
        <v>200</v>
      </c>
      <c r="D46" s="88"/>
      <c r="E46" s="190"/>
      <c r="F46" s="309" t="s">
        <v>96</v>
      </c>
      <c r="G46" s="228" t="s">
        <v>97</v>
      </c>
      <c r="H46" s="293">
        <f>VLOOKUP(A46,SSA!$A$8:$L$92,12,FALSE)</f>
        <v>0</v>
      </c>
      <c r="I46" s="154"/>
      <c r="J46" s="191">
        <f>H46*I46</f>
        <v>0</v>
      </c>
    </row>
    <row r="47" spans="1:11" ht="13.5" thickTop="1" x14ac:dyDescent="0.2">
      <c r="A47" s="397" t="s">
        <v>224</v>
      </c>
      <c r="B47" s="398"/>
      <c r="C47" s="398"/>
      <c r="D47" s="398"/>
      <c r="E47" s="398"/>
      <c r="F47" s="421"/>
      <c r="G47" s="398"/>
      <c r="H47" s="398"/>
      <c r="I47" s="399"/>
      <c r="J47" s="155">
        <f>ROUND(J46,2)</f>
        <v>0</v>
      </c>
    </row>
    <row r="48" spans="1:11" ht="13.5" thickBot="1" x14ac:dyDescent="0.25">
      <c r="A48" s="248"/>
      <c r="B48" s="243"/>
      <c r="C48" s="243"/>
      <c r="D48" s="243"/>
      <c r="E48" s="244"/>
      <c r="F48" s="233"/>
      <c r="G48" s="233"/>
      <c r="H48" s="234"/>
      <c r="I48" s="249"/>
      <c r="J48" s="196"/>
      <c r="K48" s="358"/>
    </row>
    <row r="49" spans="1:11" ht="13.5" thickBot="1" x14ac:dyDescent="0.25">
      <c r="A49" s="287" t="s">
        <v>215</v>
      </c>
      <c r="B49" s="313" t="s">
        <v>141</v>
      </c>
      <c r="C49" s="377" t="s">
        <v>314</v>
      </c>
      <c r="D49" s="88" t="s">
        <v>286</v>
      </c>
      <c r="E49" s="250"/>
      <c r="F49" s="309" t="s">
        <v>96</v>
      </c>
      <c r="G49" s="228" t="s">
        <v>97</v>
      </c>
      <c r="H49" s="293">
        <f>VLOOKUP(A49,SSA!$A$8:$L$92,12,FALSE)</f>
        <v>0</v>
      </c>
      <c r="I49" s="230">
        <v>2</v>
      </c>
      <c r="J49" s="191">
        <f>H49*I49</f>
        <v>0</v>
      </c>
    </row>
    <row r="50" spans="1:11" ht="13.5" thickTop="1" x14ac:dyDescent="0.2">
      <c r="A50" s="397" t="s">
        <v>224</v>
      </c>
      <c r="B50" s="398"/>
      <c r="C50" s="421"/>
      <c r="D50" s="398"/>
      <c r="E50" s="398"/>
      <c r="F50" s="421"/>
      <c r="G50" s="398"/>
      <c r="H50" s="398"/>
      <c r="I50" s="399"/>
      <c r="J50" s="155">
        <f>ROUND(J49,2)</f>
        <v>0</v>
      </c>
    </row>
    <row r="51" spans="1:11" ht="13.5" thickBot="1" x14ac:dyDescent="0.25">
      <c r="A51" s="334"/>
      <c r="B51" s="236"/>
      <c r="C51" s="236"/>
      <c r="D51" s="236"/>
      <c r="E51" s="236"/>
      <c r="F51" s="236"/>
      <c r="G51" s="236"/>
      <c r="H51" s="236"/>
      <c r="I51" s="236"/>
      <c r="J51" s="335"/>
    </row>
    <row r="52" spans="1:11" ht="13.5" thickBot="1" x14ac:dyDescent="0.25">
      <c r="A52" s="287" t="s">
        <v>300</v>
      </c>
      <c r="B52" s="88" t="s">
        <v>125</v>
      </c>
      <c r="C52" s="88" t="s">
        <v>315</v>
      </c>
      <c r="D52" s="88"/>
      <c r="E52" s="227"/>
      <c r="F52" s="149" t="s">
        <v>96</v>
      </c>
      <c r="G52" s="329" t="s">
        <v>97</v>
      </c>
      <c r="H52" s="293">
        <f>VLOOKUP(A52,SSA!$A$8:$L$92,12,FALSE)</f>
        <v>0</v>
      </c>
      <c r="I52" s="230"/>
      <c r="J52" s="231">
        <f>H52*I52</f>
        <v>0</v>
      </c>
    </row>
    <row r="53" spans="1:11" ht="13.5" thickTop="1" x14ac:dyDescent="0.2">
      <c r="A53" s="397" t="s">
        <v>224</v>
      </c>
      <c r="B53" s="398"/>
      <c r="C53" s="398"/>
      <c r="D53" s="398"/>
      <c r="E53" s="398"/>
      <c r="F53" s="398"/>
      <c r="G53" s="398"/>
      <c r="H53" s="398"/>
      <c r="I53" s="399"/>
      <c r="J53" s="326">
        <f>ROUND(J52,2)</f>
        <v>0</v>
      </c>
    </row>
    <row r="54" spans="1:11" x14ac:dyDescent="0.2">
      <c r="A54" s="333"/>
      <c r="B54" s="156"/>
      <c r="C54" s="156"/>
      <c r="D54" s="156"/>
      <c r="E54" s="156"/>
      <c r="F54" s="156"/>
      <c r="G54" s="156"/>
      <c r="H54" s="156"/>
      <c r="I54" s="325"/>
      <c r="J54" s="242"/>
    </row>
    <row r="55" spans="1:11" ht="13.5" thickBot="1" x14ac:dyDescent="0.25">
      <c r="A55" s="391" t="s">
        <v>99</v>
      </c>
      <c r="B55" s="392"/>
      <c r="C55" s="392"/>
      <c r="D55" s="392"/>
      <c r="E55" s="392"/>
      <c r="F55" s="392"/>
      <c r="G55" s="392"/>
      <c r="H55" s="392"/>
      <c r="I55" s="393"/>
      <c r="J55" s="238">
        <f>ROUND(SUM(J47,J50,J53),2)</f>
        <v>0</v>
      </c>
    </row>
    <row r="56" spans="1:11" s="318" customFormat="1" x14ac:dyDescent="0.2">
      <c r="A56" s="316"/>
      <c r="B56" s="316"/>
      <c r="C56" s="316"/>
      <c r="D56" s="316"/>
      <c r="E56" s="316"/>
      <c r="F56" s="316"/>
      <c r="G56" s="316"/>
      <c r="H56" s="316"/>
      <c r="I56" s="316"/>
      <c r="J56" s="317"/>
    </row>
    <row r="57" spans="1:11" ht="13.5" thickBot="1" x14ac:dyDescent="0.25">
      <c r="A57" s="192"/>
      <c r="B57" s="130"/>
      <c r="C57" s="130"/>
      <c r="D57" s="130"/>
      <c r="E57" s="193"/>
      <c r="F57" s="194"/>
      <c r="G57" s="194"/>
      <c r="H57" s="157"/>
      <c r="I57" s="195"/>
      <c r="J57" s="196"/>
    </row>
    <row r="58" spans="1:11" ht="13.5" thickBot="1" x14ac:dyDescent="0.25">
      <c r="A58" s="412" t="s">
        <v>227</v>
      </c>
      <c r="B58" s="413"/>
      <c r="C58" s="413"/>
      <c r="D58" s="413"/>
      <c r="E58" s="413"/>
      <c r="F58" s="413"/>
      <c r="G58" s="413"/>
      <c r="H58" s="413"/>
      <c r="I58" s="413"/>
      <c r="J58" s="414"/>
    </row>
    <row r="59" spans="1:11" ht="13.5" thickBot="1" x14ac:dyDescent="0.25">
      <c r="A59" s="286">
        <v>1.5</v>
      </c>
      <c r="B59" s="313" t="s">
        <v>141</v>
      </c>
      <c r="C59" s="314" t="s">
        <v>200</v>
      </c>
      <c r="D59" s="88"/>
      <c r="E59" s="251"/>
      <c r="F59" s="307" t="s">
        <v>96</v>
      </c>
      <c r="G59" s="241" t="s">
        <v>98</v>
      </c>
      <c r="H59" s="293">
        <f>VLOOKUP(A59,SSA!$A$8:$L$92,12,FALSE)</f>
        <v>0</v>
      </c>
      <c r="I59" s="230"/>
      <c r="J59" s="231">
        <f>H59*I59</f>
        <v>0</v>
      </c>
    </row>
    <row r="60" spans="1:11" ht="13.5" thickTop="1" x14ac:dyDescent="0.2">
      <c r="A60" s="397" t="s">
        <v>224</v>
      </c>
      <c r="B60" s="398"/>
      <c r="C60" s="398"/>
      <c r="D60" s="398"/>
      <c r="E60" s="398"/>
      <c r="F60" s="398"/>
      <c r="G60" s="398"/>
      <c r="H60" s="398"/>
      <c r="I60" s="399"/>
      <c r="J60" s="155">
        <f>ROUND(J59,2)</f>
        <v>0</v>
      </c>
    </row>
    <row r="61" spans="1:11" ht="13.5" thickBot="1" x14ac:dyDescent="0.25">
      <c r="A61" s="248"/>
      <c r="B61" s="236"/>
      <c r="C61" s="236"/>
      <c r="D61" s="236"/>
      <c r="E61" s="236"/>
      <c r="F61" s="236"/>
      <c r="G61" s="236"/>
      <c r="H61" s="236"/>
      <c r="I61" s="236"/>
      <c r="J61" s="199"/>
      <c r="K61" s="358"/>
    </row>
    <row r="62" spans="1:11" ht="13.5" thickBot="1" x14ac:dyDescent="0.25">
      <c r="A62" s="287" t="s">
        <v>217</v>
      </c>
      <c r="B62" s="313" t="s">
        <v>141</v>
      </c>
      <c r="C62" s="376" t="s">
        <v>314</v>
      </c>
      <c r="D62" s="88"/>
      <c r="E62" s="251"/>
      <c r="F62" s="307" t="s">
        <v>96</v>
      </c>
      <c r="G62" s="241" t="s">
        <v>98</v>
      </c>
      <c r="H62" s="293">
        <f>VLOOKUP(A62,SSA!$A$8:$L$92,12,FALSE)</f>
        <v>0</v>
      </c>
      <c r="I62" s="230"/>
      <c r="J62" s="197">
        <f>H62*I62</f>
        <v>0</v>
      </c>
    </row>
    <row r="63" spans="1:11" ht="13.5" thickTop="1" x14ac:dyDescent="0.2">
      <c r="A63" s="397" t="s">
        <v>224</v>
      </c>
      <c r="B63" s="398"/>
      <c r="C63" s="398"/>
      <c r="D63" s="398"/>
      <c r="E63" s="398"/>
      <c r="F63" s="398"/>
      <c r="G63" s="398"/>
      <c r="H63" s="398"/>
      <c r="I63" s="399"/>
      <c r="J63" s="155">
        <f>ROUND(J62,2)</f>
        <v>0</v>
      </c>
    </row>
    <row r="64" spans="1:11" ht="13.5" thickBot="1" x14ac:dyDescent="0.25">
      <c r="A64" s="248"/>
      <c r="B64" s="236"/>
      <c r="C64" s="236"/>
      <c r="D64" s="236"/>
      <c r="E64" s="236"/>
      <c r="F64" s="236"/>
      <c r="G64" s="236"/>
      <c r="H64" s="236"/>
      <c r="I64" s="236"/>
      <c r="J64" s="360"/>
    </row>
    <row r="65" spans="1:11" ht="13.5" thickBot="1" x14ac:dyDescent="0.25">
      <c r="A65" s="287" t="s">
        <v>302</v>
      </c>
      <c r="B65" s="336" t="s">
        <v>141</v>
      </c>
      <c r="C65" s="88" t="s">
        <v>315</v>
      </c>
      <c r="D65" s="88"/>
      <c r="E65" s="337"/>
      <c r="F65" s="149" t="s">
        <v>96</v>
      </c>
      <c r="G65" s="329" t="s">
        <v>98</v>
      </c>
      <c r="H65" s="293">
        <f>VLOOKUP(A65,SSA!$A$8:$L$92,12,FALSE)</f>
        <v>0</v>
      </c>
      <c r="I65" s="230"/>
      <c r="J65" s="231">
        <f>H65*I65</f>
        <v>0</v>
      </c>
    </row>
    <row r="66" spans="1:11" ht="13.5" thickTop="1" x14ac:dyDescent="0.2">
      <c r="A66" s="397" t="s">
        <v>224</v>
      </c>
      <c r="B66" s="398"/>
      <c r="C66" s="398"/>
      <c r="D66" s="398"/>
      <c r="E66" s="398"/>
      <c r="F66" s="398"/>
      <c r="G66" s="398"/>
      <c r="H66" s="398"/>
      <c r="I66" s="399"/>
      <c r="J66" s="155">
        <f>ROUND(J65,2)</f>
        <v>0</v>
      </c>
    </row>
    <row r="67" spans="1:11" x14ac:dyDescent="0.2">
      <c r="A67" s="192"/>
      <c r="B67" s="156"/>
      <c r="C67" s="156"/>
      <c r="D67" s="156"/>
      <c r="E67" s="156"/>
      <c r="F67" s="156"/>
      <c r="G67" s="156"/>
      <c r="H67" s="156"/>
      <c r="I67" s="156"/>
      <c r="J67" s="199"/>
      <c r="K67" s="358"/>
    </row>
    <row r="68" spans="1:11" ht="13.5" thickBot="1" x14ac:dyDescent="0.25">
      <c r="A68" s="391" t="s">
        <v>99</v>
      </c>
      <c r="B68" s="392"/>
      <c r="C68" s="392"/>
      <c r="D68" s="392"/>
      <c r="E68" s="392"/>
      <c r="F68" s="392"/>
      <c r="G68" s="392"/>
      <c r="H68" s="392"/>
      <c r="I68" s="393"/>
      <c r="J68" s="361">
        <f>ROUND(SUM(J60,J63,J66),2)</f>
        <v>0</v>
      </c>
    </row>
    <row r="69" spans="1:11" s="318" customFormat="1" x14ac:dyDescent="0.2">
      <c r="A69" s="316"/>
      <c r="B69" s="316"/>
      <c r="C69" s="316"/>
      <c r="D69" s="316"/>
      <c r="E69" s="316"/>
      <c r="F69" s="316"/>
      <c r="G69" s="316"/>
      <c r="H69" s="316"/>
      <c r="I69" s="316"/>
      <c r="J69" s="317"/>
    </row>
    <row r="70" spans="1:11" ht="13.5" thickBot="1" x14ac:dyDescent="0.25">
      <c r="A70" s="192"/>
      <c r="B70" s="156"/>
      <c r="C70" s="156"/>
      <c r="D70" s="156"/>
      <c r="E70" s="156"/>
      <c r="F70" s="156"/>
      <c r="G70" s="156"/>
      <c r="H70" s="156"/>
      <c r="I70" s="156"/>
      <c r="J70" s="240"/>
    </row>
    <row r="71" spans="1:11" ht="13.5" thickBot="1" x14ac:dyDescent="0.25">
      <c r="A71" s="409" t="s">
        <v>228</v>
      </c>
      <c r="B71" s="410"/>
      <c r="C71" s="410"/>
      <c r="D71" s="410"/>
      <c r="E71" s="410"/>
      <c r="F71" s="410"/>
      <c r="G71" s="410"/>
      <c r="H71" s="410"/>
      <c r="I71" s="410"/>
      <c r="J71" s="411"/>
    </row>
    <row r="72" spans="1:11" ht="13.5" thickBot="1" x14ac:dyDescent="0.25">
      <c r="A72" s="283">
        <v>2</v>
      </c>
      <c r="B72" s="88" t="s">
        <v>125</v>
      </c>
      <c r="C72" s="88" t="s">
        <v>200</v>
      </c>
      <c r="D72" s="88"/>
      <c r="E72" s="308"/>
      <c r="F72" s="150" t="s">
        <v>94</v>
      </c>
      <c r="G72" s="228" t="s">
        <v>97</v>
      </c>
      <c r="H72" s="293">
        <f>VLOOKUP(A72,SSA!$A$8:$L$92,12,FALSE)</f>
        <v>0</v>
      </c>
      <c r="I72" s="230"/>
      <c r="J72" s="231">
        <f>H72*I72</f>
        <v>0</v>
      </c>
    </row>
    <row r="73" spans="1:11" ht="13.5" thickTop="1" x14ac:dyDescent="0.2">
      <c r="A73" s="397" t="s">
        <v>224</v>
      </c>
      <c r="B73" s="398"/>
      <c r="C73" s="398"/>
      <c r="D73" s="398"/>
      <c r="E73" s="398"/>
      <c r="F73" s="398"/>
      <c r="G73" s="398"/>
      <c r="H73" s="398"/>
      <c r="I73" s="399"/>
      <c r="J73" s="155">
        <f>ROUND(J72,2)</f>
        <v>0</v>
      </c>
    </row>
    <row r="74" spans="1:11" ht="13.5" thickBot="1" x14ac:dyDescent="0.25">
      <c r="A74" s="248"/>
      <c r="B74" s="236"/>
      <c r="C74" s="236"/>
      <c r="D74" s="236"/>
      <c r="E74" s="236"/>
      <c r="F74" s="236"/>
      <c r="G74" s="236"/>
      <c r="H74" s="236"/>
      <c r="I74" s="236"/>
      <c r="J74" s="335"/>
    </row>
    <row r="75" spans="1:11" ht="13.5" thickBot="1" x14ac:dyDescent="0.25">
      <c r="A75" s="283" t="s">
        <v>203</v>
      </c>
      <c r="B75" s="88" t="s">
        <v>125</v>
      </c>
      <c r="C75" s="376" t="s">
        <v>314</v>
      </c>
      <c r="D75" s="88"/>
      <c r="E75" s="251"/>
      <c r="F75" s="307" t="s">
        <v>94</v>
      </c>
      <c r="G75" s="228" t="s">
        <v>97</v>
      </c>
      <c r="H75" s="293">
        <f>VLOOKUP(A75,SSA!$A$8:$L$92,12,FALSE)</f>
        <v>0</v>
      </c>
      <c r="I75" s="230"/>
      <c r="J75" s="197">
        <f>H75*I75</f>
        <v>0</v>
      </c>
    </row>
    <row r="76" spans="1:11" ht="13.5" thickTop="1" x14ac:dyDescent="0.2">
      <c r="A76" s="397" t="s">
        <v>224</v>
      </c>
      <c r="B76" s="398"/>
      <c r="C76" s="398"/>
      <c r="D76" s="398"/>
      <c r="E76" s="398"/>
      <c r="F76" s="398"/>
      <c r="G76" s="398"/>
      <c r="H76" s="398"/>
      <c r="I76" s="399"/>
      <c r="J76" s="155">
        <f>ROUND(J75,2)</f>
        <v>0</v>
      </c>
    </row>
    <row r="77" spans="1:11" ht="13.5" thickBot="1" x14ac:dyDescent="0.25">
      <c r="A77" s="248"/>
      <c r="B77" s="236"/>
      <c r="C77" s="236"/>
      <c r="D77" s="236"/>
      <c r="E77" s="236"/>
      <c r="F77" s="236"/>
      <c r="G77" s="236"/>
      <c r="H77" s="236"/>
      <c r="I77" s="236"/>
      <c r="J77" s="335"/>
    </row>
    <row r="78" spans="1:11" ht="13.5" thickBot="1" x14ac:dyDescent="0.25">
      <c r="A78" s="283" t="s">
        <v>204</v>
      </c>
      <c r="B78" s="88" t="s">
        <v>125</v>
      </c>
      <c r="C78" s="88" t="s">
        <v>243</v>
      </c>
      <c r="D78" s="88"/>
      <c r="E78" s="251"/>
      <c r="F78" s="307" t="s">
        <v>94</v>
      </c>
      <c r="G78" s="228" t="s">
        <v>97</v>
      </c>
      <c r="H78" s="293">
        <f>VLOOKUP(A78,SSA!$A$8:$L$92,12,FALSE)</f>
        <v>0</v>
      </c>
      <c r="I78" s="230"/>
      <c r="J78" s="197">
        <f>H78*I78</f>
        <v>0</v>
      </c>
    </row>
    <row r="79" spans="1:11" ht="13.5" thickTop="1" x14ac:dyDescent="0.2">
      <c r="A79" s="397" t="s">
        <v>224</v>
      </c>
      <c r="B79" s="398"/>
      <c r="C79" s="398"/>
      <c r="D79" s="398"/>
      <c r="E79" s="398"/>
      <c r="F79" s="398"/>
      <c r="G79" s="398"/>
      <c r="H79" s="398"/>
      <c r="I79" s="399"/>
      <c r="J79" s="155">
        <f>ROUND(J78,2)</f>
        <v>0</v>
      </c>
    </row>
    <row r="80" spans="1:11" ht="13.5" thickBot="1" x14ac:dyDescent="0.25">
      <c r="A80" s="248"/>
      <c r="B80" s="236"/>
      <c r="C80" s="236"/>
      <c r="D80" s="236"/>
      <c r="E80" s="236"/>
      <c r="F80" s="236"/>
      <c r="G80" s="236"/>
      <c r="H80" s="236"/>
      <c r="I80" s="236"/>
      <c r="J80" s="335"/>
    </row>
    <row r="81" spans="1:11" ht="13.5" thickBot="1" x14ac:dyDescent="0.25">
      <c r="A81" s="283" t="s">
        <v>205</v>
      </c>
      <c r="B81" s="88" t="s">
        <v>125</v>
      </c>
      <c r="C81" s="88" t="s">
        <v>202</v>
      </c>
      <c r="D81" s="88" t="s">
        <v>288</v>
      </c>
      <c r="E81" s="251"/>
      <c r="F81" s="307" t="s">
        <v>94</v>
      </c>
      <c r="G81" s="228" t="s">
        <v>97</v>
      </c>
      <c r="H81" s="293">
        <f>VLOOKUP(A81,SSA!$A$8:$L$92,12,FALSE)</f>
        <v>24.1</v>
      </c>
      <c r="I81" s="230">
        <v>20</v>
      </c>
      <c r="J81" s="197">
        <f>H81*I81</f>
        <v>482</v>
      </c>
    </row>
    <row r="82" spans="1:11" ht="13.5" thickTop="1" x14ac:dyDescent="0.2">
      <c r="A82" s="397" t="s">
        <v>224</v>
      </c>
      <c r="B82" s="398"/>
      <c r="C82" s="398"/>
      <c r="D82" s="398"/>
      <c r="E82" s="398"/>
      <c r="F82" s="398"/>
      <c r="G82" s="398"/>
      <c r="H82" s="398"/>
      <c r="I82" s="399"/>
      <c r="J82" s="155">
        <f>ROUND(J81,2)</f>
        <v>482</v>
      </c>
    </row>
    <row r="83" spans="1:11" ht="13.5" thickBot="1" x14ac:dyDescent="0.25">
      <c r="A83" s="248"/>
      <c r="B83" s="243"/>
      <c r="C83" s="243"/>
      <c r="D83" s="243"/>
      <c r="E83" s="244"/>
      <c r="F83" s="245"/>
      <c r="G83" s="245"/>
      <c r="H83" s="338"/>
      <c r="I83" s="339"/>
      <c r="J83" s="246"/>
      <c r="K83" s="358"/>
    </row>
    <row r="84" spans="1:11" ht="13.5" thickBot="1" x14ac:dyDescent="0.25">
      <c r="A84" s="283" t="s">
        <v>294</v>
      </c>
      <c r="B84" s="88" t="s">
        <v>125</v>
      </c>
      <c r="C84" s="88" t="s">
        <v>315</v>
      </c>
      <c r="D84" s="88"/>
      <c r="E84" s="337"/>
      <c r="F84" s="149" t="s">
        <v>94</v>
      </c>
      <c r="G84" s="228" t="s">
        <v>97</v>
      </c>
      <c r="H84" s="293">
        <f>VLOOKUP(A84,SSA!$A$8:$L$92,12,FALSE)</f>
        <v>0</v>
      </c>
      <c r="I84" s="230"/>
      <c r="J84" s="231">
        <f>H84*I84</f>
        <v>0</v>
      </c>
    </row>
    <row r="85" spans="1:11" ht="13.5" thickTop="1" x14ac:dyDescent="0.2">
      <c r="A85" s="397" t="s">
        <v>224</v>
      </c>
      <c r="B85" s="398"/>
      <c r="C85" s="398"/>
      <c r="D85" s="398"/>
      <c r="E85" s="398"/>
      <c r="F85" s="398"/>
      <c r="G85" s="398"/>
      <c r="H85" s="398"/>
      <c r="I85" s="399"/>
      <c r="J85" s="155">
        <f>ROUND(J84,2)</f>
        <v>0</v>
      </c>
    </row>
    <row r="86" spans="1:11" x14ac:dyDescent="0.2">
      <c r="A86" s="192"/>
      <c r="B86" s="130"/>
      <c r="C86" s="130"/>
      <c r="D86" s="130"/>
      <c r="E86" s="193"/>
      <c r="F86" s="198"/>
      <c r="G86" s="198"/>
      <c r="H86" s="196"/>
      <c r="I86" s="158"/>
      <c r="J86" s="373"/>
      <c r="K86" s="358"/>
    </row>
    <row r="87" spans="1:11" ht="13.5" thickBot="1" x14ac:dyDescent="0.25">
      <c r="A87" s="391" t="s">
        <v>99</v>
      </c>
      <c r="B87" s="392"/>
      <c r="C87" s="392"/>
      <c r="D87" s="392"/>
      <c r="E87" s="392"/>
      <c r="F87" s="392"/>
      <c r="G87" s="392"/>
      <c r="H87" s="392"/>
      <c r="I87" s="393"/>
      <c r="J87" s="252">
        <f>ROUND(SUM(J73,J76,J79,J82,J85),2)</f>
        <v>482</v>
      </c>
    </row>
    <row r="88" spans="1:11" x14ac:dyDescent="0.2">
      <c r="A88" s="192"/>
      <c r="B88" s="156"/>
      <c r="C88" s="156"/>
      <c r="D88" s="156"/>
      <c r="E88" s="156"/>
      <c r="F88" s="156"/>
      <c r="G88" s="156"/>
      <c r="H88" s="156"/>
      <c r="I88" s="156"/>
      <c r="J88" s="240"/>
    </row>
    <row r="89" spans="1:11" ht="13.5" thickBot="1" x14ac:dyDescent="0.25">
      <c r="A89" s="192"/>
      <c r="B89" s="156"/>
      <c r="C89" s="156"/>
      <c r="D89" s="156"/>
      <c r="E89" s="156"/>
      <c r="F89" s="156"/>
      <c r="G89" s="156"/>
      <c r="H89" s="156"/>
      <c r="I89" s="156"/>
      <c r="J89" s="240"/>
    </row>
    <row r="90" spans="1:11" ht="13.5" thickBot="1" x14ac:dyDescent="0.25">
      <c r="A90" s="406" t="s">
        <v>229</v>
      </c>
      <c r="B90" s="407"/>
      <c r="C90" s="407"/>
      <c r="D90" s="407"/>
      <c r="E90" s="407"/>
      <c r="F90" s="407"/>
      <c r="G90" s="407"/>
      <c r="H90" s="407"/>
      <c r="I90" s="407"/>
      <c r="J90" s="408"/>
    </row>
    <row r="91" spans="1:11" ht="13.5" thickBot="1" x14ac:dyDescent="0.25">
      <c r="A91" s="282">
        <v>2.1</v>
      </c>
      <c r="B91" s="88" t="s">
        <v>125</v>
      </c>
      <c r="C91" s="88" t="s">
        <v>200</v>
      </c>
      <c r="D91" s="88"/>
      <c r="E91" s="251"/>
      <c r="F91" s="307" t="s">
        <v>94</v>
      </c>
      <c r="G91" s="241" t="s">
        <v>98</v>
      </c>
      <c r="H91" s="229">
        <f>VLOOKUP(A91,SSA!$A$8:$L$82,12,FALSE)</f>
        <v>0</v>
      </c>
      <c r="I91" s="230"/>
      <c r="J91" s="231">
        <f>H91*I91</f>
        <v>0</v>
      </c>
    </row>
    <row r="92" spans="1:11" ht="13.5" thickTop="1" x14ac:dyDescent="0.2">
      <c r="A92" s="397" t="s">
        <v>224</v>
      </c>
      <c r="B92" s="398"/>
      <c r="C92" s="398"/>
      <c r="D92" s="398"/>
      <c r="E92" s="398"/>
      <c r="F92" s="398"/>
      <c r="G92" s="398"/>
      <c r="H92" s="398"/>
      <c r="I92" s="399"/>
      <c r="J92" s="155">
        <f>ROUND(J91,2)</f>
        <v>0</v>
      </c>
    </row>
    <row r="93" spans="1:11" ht="13.5" thickBot="1" x14ac:dyDescent="0.25">
      <c r="A93" s="248"/>
      <c r="B93" s="236"/>
      <c r="C93" s="236"/>
      <c r="D93" s="236"/>
      <c r="E93" s="236"/>
      <c r="F93" s="236"/>
      <c r="G93" s="236"/>
      <c r="H93" s="236"/>
      <c r="I93" s="236"/>
      <c r="J93" s="335"/>
    </row>
    <row r="94" spans="1:11" ht="13.5" thickBot="1" x14ac:dyDescent="0.25">
      <c r="A94" s="283" t="s">
        <v>209</v>
      </c>
      <c r="B94" s="88" t="s">
        <v>125</v>
      </c>
      <c r="C94" s="376" t="s">
        <v>314</v>
      </c>
      <c r="D94" s="88"/>
      <c r="E94" s="308"/>
      <c r="F94" s="150" t="s">
        <v>94</v>
      </c>
      <c r="G94" s="241" t="s">
        <v>98</v>
      </c>
      <c r="H94" s="293">
        <f>VLOOKUP(A94,SSA!$A$8:$L$92,12,FALSE)</f>
        <v>0</v>
      </c>
      <c r="I94" s="230"/>
      <c r="J94" s="197">
        <f>H94*I94</f>
        <v>0</v>
      </c>
    </row>
    <row r="95" spans="1:11" ht="13.5" thickTop="1" x14ac:dyDescent="0.2">
      <c r="A95" s="397" t="s">
        <v>224</v>
      </c>
      <c r="B95" s="398"/>
      <c r="C95" s="398"/>
      <c r="D95" s="398"/>
      <c r="E95" s="398"/>
      <c r="F95" s="398"/>
      <c r="G95" s="398"/>
      <c r="H95" s="398"/>
      <c r="I95" s="399"/>
      <c r="J95" s="155">
        <f>ROUND(J94,2)</f>
        <v>0</v>
      </c>
    </row>
    <row r="96" spans="1:11" ht="13.5" thickBot="1" x14ac:dyDescent="0.25">
      <c r="A96" s="248"/>
      <c r="B96" s="236"/>
      <c r="C96" s="236"/>
      <c r="D96" s="236"/>
      <c r="E96" s="236"/>
      <c r="F96" s="236"/>
      <c r="G96" s="236"/>
      <c r="H96" s="236"/>
      <c r="I96" s="236"/>
      <c r="J96" s="335"/>
    </row>
    <row r="97" spans="1:11" ht="13.5" thickBot="1" x14ac:dyDescent="0.25">
      <c r="A97" s="283" t="s">
        <v>210</v>
      </c>
      <c r="B97" s="88" t="s">
        <v>125</v>
      </c>
      <c r="C97" s="88" t="s">
        <v>243</v>
      </c>
      <c r="D97" s="88"/>
      <c r="E97" s="251"/>
      <c r="F97" s="307" t="s">
        <v>94</v>
      </c>
      <c r="G97" s="241" t="s">
        <v>98</v>
      </c>
      <c r="H97" s="293">
        <f>VLOOKUP(A97,SSA!$A$8:$L$92,12,FALSE)</f>
        <v>0</v>
      </c>
      <c r="I97" s="230"/>
      <c r="J97" s="197">
        <f>H97*I97</f>
        <v>0</v>
      </c>
    </row>
    <row r="98" spans="1:11" ht="13.5" thickTop="1" x14ac:dyDescent="0.2">
      <c r="A98" s="397" t="s">
        <v>224</v>
      </c>
      <c r="B98" s="398"/>
      <c r="C98" s="398"/>
      <c r="D98" s="398"/>
      <c r="E98" s="398"/>
      <c r="F98" s="398"/>
      <c r="G98" s="398"/>
      <c r="H98" s="398"/>
      <c r="I98" s="399"/>
      <c r="J98" s="155">
        <f>ROUND(J97,2)</f>
        <v>0</v>
      </c>
    </row>
    <row r="99" spans="1:11" ht="13.5" thickBot="1" x14ac:dyDescent="0.25">
      <c r="A99" s="248"/>
      <c r="B99" s="236"/>
      <c r="C99" s="236"/>
      <c r="D99" s="236"/>
      <c r="E99" s="236"/>
      <c r="F99" s="236"/>
      <c r="G99" s="236"/>
      <c r="H99" s="236"/>
      <c r="I99" s="236"/>
      <c r="J99" s="240"/>
      <c r="K99" s="358"/>
    </row>
    <row r="100" spans="1:11" ht="13.5" thickBot="1" x14ac:dyDescent="0.25">
      <c r="A100" s="283" t="s">
        <v>211</v>
      </c>
      <c r="B100" s="88" t="s">
        <v>125</v>
      </c>
      <c r="C100" s="88" t="s">
        <v>202</v>
      </c>
      <c r="D100" s="88"/>
      <c r="E100" s="251"/>
      <c r="F100" s="307" t="s">
        <v>94</v>
      </c>
      <c r="G100" s="241" t="s">
        <v>98</v>
      </c>
      <c r="H100" s="293">
        <f>VLOOKUP(A100,SSA!$A$8:$L$92,12,FALSE)</f>
        <v>0</v>
      </c>
      <c r="I100" s="230"/>
      <c r="J100" s="197">
        <f>H100*I100</f>
        <v>0</v>
      </c>
    </row>
    <row r="101" spans="1:11" ht="13.5" thickTop="1" x14ac:dyDescent="0.2">
      <c r="A101" s="397" t="s">
        <v>224</v>
      </c>
      <c r="B101" s="398"/>
      <c r="C101" s="398"/>
      <c r="D101" s="398"/>
      <c r="E101" s="398"/>
      <c r="F101" s="398"/>
      <c r="G101" s="398"/>
      <c r="H101" s="398"/>
      <c r="I101" s="399"/>
      <c r="J101" s="155">
        <f>ROUND(J100,2)</f>
        <v>0</v>
      </c>
    </row>
    <row r="102" spans="1:11" ht="13.5" thickBot="1" x14ac:dyDescent="0.25">
      <c r="A102" s="248"/>
      <c r="B102" s="236"/>
      <c r="C102" s="236"/>
      <c r="D102" s="236"/>
      <c r="E102" s="236"/>
      <c r="F102" s="236"/>
      <c r="G102" s="236"/>
      <c r="H102" s="236"/>
      <c r="I102" s="236"/>
      <c r="J102" s="335"/>
    </row>
    <row r="103" spans="1:11" ht="13.5" thickBot="1" x14ac:dyDescent="0.25">
      <c r="A103" s="283" t="s">
        <v>297</v>
      </c>
      <c r="B103" s="88" t="s">
        <v>125</v>
      </c>
      <c r="C103" s="88" t="s">
        <v>315</v>
      </c>
      <c r="D103" s="88"/>
      <c r="E103" s="251"/>
      <c r="F103" s="340" t="s">
        <v>94</v>
      </c>
      <c r="G103" s="329" t="s">
        <v>98</v>
      </c>
      <c r="H103" s="293">
        <f>VLOOKUP(A103,SSA!$A$8:$L$92,12,FALSE)</f>
        <v>0</v>
      </c>
      <c r="I103" s="230"/>
      <c r="J103" s="231">
        <f>H103*I103</f>
        <v>0</v>
      </c>
    </row>
    <row r="104" spans="1:11" ht="14.25" thickTop="1" thickBot="1" x14ac:dyDescent="0.25">
      <c r="A104" s="403" t="s">
        <v>224</v>
      </c>
      <c r="B104" s="404"/>
      <c r="C104" s="404"/>
      <c r="D104" s="404"/>
      <c r="E104" s="404"/>
      <c r="F104" s="404"/>
      <c r="G104" s="404"/>
      <c r="H104" s="404"/>
      <c r="I104" s="405"/>
      <c r="J104" s="155">
        <f>ROUND(J103,2)</f>
        <v>0</v>
      </c>
    </row>
    <row r="105" spans="1:11" x14ac:dyDescent="0.2">
      <c r="A105" s="192"/>
      <c r="B105" s="156"/>
      <c r="C105" s="156"/>
      <c r="D105" s="156"/>
      <c r="E105" s="156"/>
      <c r="F105" s="156"/>
      <c r="G105" s="156"/>
      <c r="H105" s="156"/>
      <c r="I105" s="156"/>
      <c r="J105" s="369"/>
      <c r="K105" s="358"/>
    </row>
    <row r="106" spans="1:11" ht="13.5" thickBot="1" x14ac:dyDescent="0.25">
      <c r="A106" s="391" t="s">
        <v>99</v>
      </c>
      <c r="B106" s="392"/>
      <c r="C106" s="392"/>
      <c r="D106" s="392"/>
      <c r="E106" s="392"/>
      <c r="F106" s="392"/>
      <c r="G106" s="392"/>
      <c r="H106" s="392"/>
      <c r="I106" s="393"/>
      <c r="J106" s="252">
        <f>ROUND(SUM(J92,J95,J98,J101,J104),2)</f>
        <v>0</v>
      </c>
    </row>
    <row r="107" spans="1:11" x14ac:dyDescent="0.2">
      <c r="A107" s="192"/>
      <c r="B107" s="156"/>
      <c r="C107" s="156"/>
      <c r="D107" s="156"/>
      <c r="E107" s="156"/>
      <c r="F107" s="156"/>
      <c r="G107" s="156"/>
      <c r="H107" s="156"/>
      <c r="I107" s="156"/>
      <c r="J107" s="240"/>
    </row>
    <row r="108" spans="1:11" ht="13.5" thickBot="1" x14ac:dyDescent="0.25">
      <c r="A108" s="192"/>
      <c r="B108" s="130"/>
      <c r="C108" s="130"/>
      <c r="D108" s="130"/>
      <c r="E108" s="130"/>
      <c r="F108" s="130"/>
      <c r="G108" s="130"/>
      <c r="H108" s="160"/>
      <c r="I108" s="158"/>
      <c r="J108" s="196"/>
    </row>
    <row r="109" spans="1:11" ht="13.5" thickBot="1" x14ac:dyDescent="0.25">
      <c r="A109" s="400" t="s">
        <v>230</v>
      </c>
      <c r="B109" s="401"/>
      <c r="C109" s="401"/>
      <c r="D109" s="401"/>
      <c r="E109" s="401"/>
      <c r="F109" s="401"/>
      <c r="G109" s="401"/>
      <c r="H109" s="401"/>
      <c r="I109" s="401"/>
      <c r="J109" s="402"/>
    </row>
    <row r="110" spans="1:11" ht="13.5" thickBot="1" x14ac:dyDescent="0.25">
      <c r="A110" s="282">
        <v>2.2000000000000002</v>
      </c>
      <c r="B110" s="313" t="s">
        <v>142</v>
      </c>
      <c r="C110" s="314" t="s">
        <v>200</v>
      </c>
      <c r="D110" s="88"/>
      <c r="E110" s="251"/>
      <c r="F110" s="307" t="s">
        <v>94</v>
      </c>
      <c r="G110" s="241" t="s">
        <v>98</v>
      </c>
      <c r="H110" s="293">
        <f>VLOOKUP(A110,SSA!$A$8:$L$92,12,FALSE)</f>
        <v>0</v>
      </c>
      <c r="I110" s="159"/>
      <c r="J110" s="231">
        <f>H110*I110</f>
        <v>0</v>
      </c>
    </row>
    <row r="111" spans="1:11" ht="13.5" thickTop="1" x14ac:dyDescent="0.2">
      <c r="A111" s="397" t="s">
        <v>224</v>
      </c>
      <c r="B111" s="398"/>
      <c r="C111" s="398"/>
      <c r="D111" s="398"/>
      <c r="E111" s="398"/>
      <c r="F111" s="398"/>
      <c r="G111" s="398"/>
      <c r="H111" s="398"/>
      <c r="I111" s="399"/>
      <c r="J111" s="155">
        <f>ROUND(J110,2)</f>
        <v>0</v>
      </c>
    </row>
    <row r="112" spans="1:11" ht="13.5" thickBot="1" x14ac:dyDescent="0.25">
      <c r="A112" s="248"/>
      <c r="B112" s="236"/>
      <c r="C112" s="236"/>
      <c r="D112" s="236"/>
      <c r="E112" s="236"/>
      <c r="F112" s="236"/>
      <c r="G112" s="236"/>
      <c r="H112" s="236"/>
      <c r="I112" s="236"/>
      <c r="J112" s="240"/>
      <c r="K112" s="358"/>
    </row>
    <row r="113" spans="1:11" ht="13.5" thickBot="1" x14ac:dyDescent="0.25">
      <c r="A113" s="283" t="s">
        <v>231</v>
      </c>
      <c r="B113" s="313" t="s">
        <v>142</v>
      </c>
      <c r="C113" s="376" t="s">
        <v>314</v>
      </c>
      <c r="D113" s="88"/>
      <c r="E113" s="251"/>
      <c r="F113" s="307" t="s">
        <v>94</v>
      </c>
      <c r="G113" s="241" t="s">
        <v>98</v>
      </c>
      <c r="H113" s="293">
        <f>VLOOKUP(A113,SSA!$A$8:$L$92,12,FALSE)</f>
        <v>0</v>
      </c>
      <c r="I113" s="230"/>
      <c r="J113" s="197">
        <f>H113*I113</f>
        <v>0</v>
      </c>
    </row>
    <row r="114" spans="1:11" ht="13.5" thickTop="1" x14ac:dyDescent="0.2">
      <c r="A114" s="397" t="s">
        <v>224</v>
      </c>
      <c r="B114" s="398"/>
      <c r="C114" s="398"/>
      <c r="D114" s="398"/>
      <c r="E114" s="398"/>
      <c r="F114" s="398"/>
      <c r="G114" s="398"/>
      <c r="H114" s="398"/>
      <c r="I114" s="399"/>
      <c r="J114" s="155">
        <f>ROUND(J113,2)</f>
        <v>0</v>
      </c>
    </row>
    <row r="115" spans="1:11" ht="13.5" thickBot="1" x14ac:dyDescent="0.25">
      <c r="A115" s="248"/>
      <c r="B115" s="236"/>
      <c r="C115" s="236"/>
      <c r="D115" s="236"/>
      <c r="E115" s="236"/>
      <c r="F115" s="236"/>
      <c r="G115" s="236"/>
      <c r="H115" s="236"/>
      <c r="I115" s="236"/>
      <c r="J115" s="240"/>
      <c r="K115" s="358"/>
    </row>
    <row r="116" spans="1:11" ht="13.5" thickBot="1" x14ac:dyDescent="0.25">
      <c r="A116" s="283" t="s">
        <v>232</v>
      </c>
      <c r="B116" s="313" t="s">
        <v>142</v>
      </c>
      <c r="C116" s="314" t="s">
        <v>243</v>
      </c>
      <c r="D116" s="88"/>
      <c r="E116" s="308"/>
      <c r="F116" s="150" t="s">
        <v>94</v>
      </c>
      <c r="G116" s="241" t="s">
        <v>98</v>
      </c>
      <c r="H116" s="293">
        <f>VLOOKUP(A116,SSA!$A$8:$L$92,12,FALSE)</f>
        <v>0</v>
      </c>
      <c r="I116" s="230"/>
      <c r="J116" s="197">
        <f>H116*I116</f>
        <v>0</v>
      </c>
    </row>
    <row r="117" spans="1:11" ht="13.5" thickTop="1" x14ac:dyDescent="0.2">
      <c r="A117" s="397" t="s">
        <v>224</v>
      </c>
      <c r="B117" s="398"/>
      <c r="C117" s="398"/>
      <c r="D117" s="398"/>
      <c r="E117" s="398"/>
      <c r="F117" s="398"/>
      <c r="G117" s="398"/>
      <c r="H117" s="398"/>
      <c r="I117" s="399"/>
      <c r="J117" s="155">
        <f>ROUND(J116,2)</f>
        <v>0</v>
      </c>
    </row>
    <row r="118" spans="1:11" ht="13.5" thickBot="1" x14ac:dyDescent="0.25">
      <c r="A118" s="248"/>
      <c r="B118" s="236"/>
      <c r="C118" s="236"/>
      <c r="D118" s="236"/>
      <c r="E118" s="236"/>
      <c r="F118" s="236"/>
      <c r="G118" s="236"/>
      <c r="H118" s="236"/>
      <c r="I118" s="236"/>
      <c r="J118" s="335"/>
    </row>
    <row r="119" spans="1:11" ht="13.5" thickBot="1" x14ac:dyDescent="0.25">
      <c r="A119" s="283" t="s">
        <v>233</v>
      </c>
      <c r="B119" s="313" t="s">
        <v>142</v>
      </c>
      <c r="C119" s="314" t="s">
        <v>202</v>
      </c>
      <c r="D119" s="88"/>
      <c r="E119" s="308"/>
      <c r="F119" s="150" t="s">
        <v>94</v>
      </c>
      <c r="G119" s="241" t="s">
        <v>98</v>
      </c>
      <c r="H119" s="293">
        <f>VLOOKUP(A119,SSA!$A$8:$L$92,12,FALSE)</f>
        <v>0</v>
      </c>
      <c r="I119" s="230"/>
      <c r="J119" s="197">
        <f>H119*I119</f>
        <v>0</v>
      </c>
    </row>
    <row r="120" spans="1:11" ht="13.5" thickTop="1" x14ac:dyDescent="0.2">
      <c r="A120" s="397" t="s">
        <v>224</v>
      </c>
      <c r="B120" s="398"/>
      <c r="C120" s="398"/>
      <c r="D120" s="398"/>
      <c r="E120" s="398"/>
      <c r="F120" s="398"/>
      <c r="G120" s="398"/>
      <c r="H120" s="398"/>
      <c r="I120" s="399"/>
      <c r="J120" s="155">
        <f>ROUND(J119,2)</f>
        <v>0</v>
      </c>
    </row>
    <row r="121" spans="1:11" ht="13.5" thickBot="1" x14ac:dyDescent="0.25">
      <c r="A121" s="378"/>
      <c r="B121" s="332"/>
      <c r="C121" s="332"/>
      <c r="D121" s="332"/>
      <c r="E121" s="332"/>
      <c r="F121" s="332"/>
      <c r="G121" s="332"/>
      <c r="H121" s="332"/>
      <c r="I121" s="332"/>
      <c r="J121" s="239"/>
    </row>
    <row r="122" spans="1:11" ht="13.5" thickBot="1" x14ac:dyDescent="0.25">
      <c r="A122" s="283" t="s">
        <v>298</v>
      </c>
      <c r="B122" s="336" t="s">
        <v>142</v>
      </c>
      <c r="C122" s="88" t="s">
        <v>315</v>
      </c>
      <c r="D122" s="88"/>
      <c r="E122" s="251"/>
      <c r="F122" s="340" t="s">
        <v>94</v>
      </c>
      <c r="G122" s="329" t="s">
        <v>98</v>
      </c>
      <c r="H122" s="293">
        <f>VLOOKUP(A122,SSA!$A$8:$L$92,12,FALSE)</f>
        <v>0</v>
      </c>
      <c r="I122" s="230"/>
      <c r="J122" s="231">
        <f>H122*I122</f>
        <v>0</v>
      </c>
    </row>
    <row r="123" spans="1:11" ht="13.5" thickTop="1" x14ac:dyDescent="0.2">
      <c r="A123" s="397" t="s">
        <v>224</v>
      </c>
      <c r="B123" s="398"/>
      <c r="C123" s="398"/>
      <c r="D123" s="398"/>
      <c r="E123" s="398"/>
      <c r="F123" s="398"/>
      <c r="G123" s="398"/>
      <c r="H123" s="398"/>
      <c r="I123" s="399"/>
      <c r="J123" s="155">
        <f>ROUND(J122,2)</f>
        <v>0</v>
      </c>
    </row>
    <row r="124" spans="1:11" x14ac:dyDescent="0.2">
      <c r="A124" s="333"/>
      <c r="B124" s="325"/>
      <c r="C124" s="325"/>
      <c r="D124" s="325"/>
      <c r="E124" s="325"/>
      <c r="F124" s="325"/>
      <c r="G124" s="325"/>
      <c r="H124" s="325"/>
      <c r="I124" s="325"/>
      <c r="J124" s="371"/>
    </row>
    <row r="125" spans="1:11" ht="13.5" thickBot="1" x14ac:dyDescent="0.25">
      <c r="A125" s="391" t="s">
        <v>99</v>
      </c>
      <c r="B125" s="392"/>
      <c r="C125" s="392"/>
      <c r="D125" s="392"/>
      <c r="E125" s="392"/>
      <c r="F125" s="392"/>
      <c r="G125" s="392"/>
      <c r="H125" s="392"/>
      <c r="I125" s="393"/>
      <c r="J125" s="252">
        <f>ROUND(SUM(J111,J114,J117,J120,J123),2)</f>
        <v>0</v>
      </c>
    </row>
    <row r="126" spans="1:11" x14ac:dyDescent="0.2">
      <c r="A126" s="284"/>
      <c r="B126" s="253"/>
      <c r="C126" s="253"/>
      <c r="D126" s="253"/>
      <c r="E126" s="253"/>
      <c r="F126" s="253"/>
      <c r="G126" s="253"/>
      <c r="H126" s="253"/>
      <c r="I126" s="253"/>
      <c r="J126" s="240"/>
    </row>
    <row r="127" spans="1:11" ht="13.5" thickBot="1" x14ac:dyDescent="0.25">
      <c r="A127" s="284"/>
      <c r="B127" s="253"/>
      <c r="C127" s="253"/>
      <c r="D127" s="253"/>
      <c r="E127" s="253"/>
      <c r="F127" s="253"/>
      <c r="G127" s="253"/>
      <c r="H127" s="253"/>
      <c r="I127" s="253"/>
      <c r="J127" s="240"/>
    </row>
    <row r="128" spans="1:11" ht="13.5" thickBot="1" x14ac:dyDescent="0.25">
      <c r="A128" s="400" t="s">
        <v>234</v>
      </c>
      <c r="B128" s="401"/>
      <c r="C128" s="401"/>
      <c r="D128" s="401"/>
      <c r="E128" s="401"/>
      <c r="F128" s="401"/>
      <c r="G128" s="401"/>
      <c r="H128" s="401"/>
      <c r="I128" s="401"/>
      <c r="J128" s="402"/>
    </row>
    <row r="129" spans="1:11" ht="13.5" thickBot="1" x14ac:dyDescent="0.25">
      <c r="A129" s="282">
        <v>2.2999999999999998</v>
      </c>
      <c r="B129" s="315" t="s">
        <v>142</v>
      </c>
      <c r="C129" s="88" t="s">
        <v>200</v>
      </c>
      <c r="D129" s="88"/>
      <c r="E129" s="308"/>
      <c r="F129" s="150" t="s">
        <v>94</v>
      </c>
      <c r="G129" s="228" t="s">
        <v>97</v>
      </c>
      <c r="H129" s="293">
        <f>VLOOKUP(A129,SSA!$A$8:$L$92,12,FALSE)</f>
        <v>0</v>
      </c>
      <c r="I129" s="159"/>
      <c r="J129" s="231">
        <f>H129*I129</f>
        <v>0</v>
      </c>
    </row>
    <row r="130" spans="1:11" ht="13.5" thickTop="1" x14ac:dyDescent="0.2">
      <c r="A130" s="397" t="s">
        <v>224</v>
      </c>
      <c r="B130" s="398"/>
      <c r="C130" s="398"/>
      <c r="D130" s="398"/>
      <c r="E130" s="398"/>
      <c r="F130" s="398"/>
      <c r="G130" s="398"/>
      <c r="H130" s="398"/>
      <c r="I130" s="399"/>
      <c r="J130" s="155">
        <f>ROUND(J129,2)</f>
        <v>0</v>
      </c>
    </row>
    <row r="131" spans="1:11" ht="13.5" thickBot="1" x14ac:dyDescent="0.25">
      <c r="A131" s="248"/>
      <c r="B131" s="236"/>
      <c r="C131" s="236"/>
      <c r="D131" s="236"/>
      <c r="E131" s="236"/>
      <c r="F131" s="236"/>
      <c r="G131" s="236"/>
      <c r="H131" s="236"/>
      <c r="I131" s="236"/>
      <c r="J131" s="335"/>
    </row>
    <row r="132" spans="1:11" ht="13.5" thickBot="1" x14ac:dyDescent="0.25">
      <c r="A132" s="283" t="s">
        <v>212</v>
      </c>
      <c r="B132" s="313" t="s">
        <v>142</v>
      </c>
      <c r="C132" s="376" t="s">
        <v>314</v>
      </c>
      <c r="D132" s="88"/>
      <c r="E132" s="308"/>
      <c r="F132" s="150" t="s">
        <v>94</v>
      </c>
      <c r="G132" s="228" t="s">
        <v>97</v>
      </c>
      <c r="H132" s="293">
        <f>VLOOKUP(A132,SSA!$A$8:$L$92,12,FALSE)</f>
        <v>0</v>
      </c>
      <c r="I132" s="230"/>
      <c r="J132" s="362">
        <f>H132*I132</f>
        <v>0</v>
      </c>
    </row>
    <row r="133" spans="1:11" ht="13.5" thickTop="1" x14ac:dyDescent="0.2">
      <c r="A133" s="397" t="s">
        <v>224</v>
      </c>
      <c r="B133" s="398"/>
      <c r="C133" s="398"/>
      <c r="D133" s="398"/>
      <c r="E133" s="398"/>
      <c r="F133" s="398"/>
      <c r="G133" s="398"/>
      <c r="H133" s="398"/>
      <c r="I133" s="399"/>
      <c r="J133" s="363">
        <f>ROUND(J132,2)</f>
        <v>0</v>
      </c>
    </row>
    <row r="134" spans="1:11" ht="13.5" thickBot="1" x14ac:dyDescent="0.25">
      <c r="A134" s="248"/>
      <c r="B134" s="236"/>
      <c r="C134" s="236"/>
      <c r="D134" s="236"/>
      <c r="E134" s="236"/>
      <c r="F134" s="236"/>
      <c r="G134" s="236"/>
      <c r="H134" s="236"/>
      <c r="I134" s="236"/>
      <c r="J134" s="335"/>
      <c r="K134" s="358"/>
    </row>
    <row r="135" spans="1:11" ht="13.5" thickBot="1" x14ac:dyDescent="0.25">
      <c r="A135" s="283" t="s">
        <v>213</v>
      </c>
      <c r="B135" s="315" t="s">
        <v>142</v>
      </c>
      <c r="C135" s="88" t="s">
        <v>243</v>
      </c>
      <c r="D135" s="88"/>
      <c r="E135" s="251"/>
      <c r="F135" s="307" t="s">
        <v>94</v>
      </c>
      <c r="G135" s="228" t="s">
        <v>97</v>
      </c>
      <c r="H135" s="293">
        <f>VLOOKUP(A135,SSA!$A$8:$L$92,12,FALSE)</f>
        <v>0</v>
      </c>
      <c r="I135" s="230"/>
      <c r="J135" s="364">
        <f>H135*I135</f>
        <v>0</v>
      </c>
    </row>
    <row r="136" spans="1:11" ht="13.5" thickTop="1" x14ac:dyDescent="0.2">
      <c r="A136" s="397" t="s">
        <v>224</v>
      </c>
      <c r="B136" s="398"/>
      <c r="C136" s="398"/>
      <c r="D136" s="398"/>
      <c r="E136" s="398"/>
      <c r="F136" s="398"/>
      <c r="G136" s="398"/>
      <c r="H136" s="398"/>
      <c r="I136" s="399"/>
      <c r="J136" s="365">
        <f>ROUND(J135,2)</f>
        <v>0</v>
      </c>
    </row>
    <row r="137" spans="1:11" ht="13.5" thickBot="1" x14ac:dyDescent="0.25">
      <c r="A137" s="248"/>
      <c r="B137" s="236"/>
      <c r="C137" s="236"/>
      <c r="D137" s="236"/>
      <c r="E137" s="236"/>
      <c r="F137" s="236"/>
      <c r="G137" s="236"/>
      <c r="H137" s="236"/>
      <c r="I137" s="236"/>
      <c r="J137" s="335"/>
    </row>
    <row r="138" spans="1:11" ht="13.5" thickBot="1" x14ac:dyDescent="0.25">
      <c r="A138" s="283" t="s">
        <v>214</v>
      </c>
      <c r="B138" s="313" t="s">
        <v>142</v>
      </c>
      <c r="C138" s="314" t="s">
        <v>202</v>
      </c>
      <c r="D138" s="88"/>
      <c r="E138" s="251"/>
      <c r="F138" s="307" t="s">
        <v>94</v>
      </c>
      <c r="G138" s="228" t="s">
        <v>97</v>
      </c>
      <c r="H138" s="293">
        <f>VLOOKUP(A138,SSA!$A$8:$L$92,12,FALSE)</f>
        <v>0</v>
      </c>
      <c r="I138" s="230"/>
      <c r="J138" s="364">
        <f>H138*I138</f>
        <v>0</v>
      </c>
    </row>
    <row r="139" spans="1:11" ht="14.25" thickTop="1" thickBot="1" x14ac:dyDescent="0.25">
      <c r="A139" s="397" t="s">
        <v>224</v>
      </c>
      <c r="B139" s="398"/>
      <c r="C139" s="398"/>
      <c r="D139" s="398"/>
      <c r="E139" s="398"/>
      <c r="F139" s="398"/>
      <c r="G139" s="398"/>
      <c r="H139" s="398"/>
      <c r="I139" s="399"/>
      <c r="J139" s="365">
        <f>ROUND(J138,2)</f>
        <v>0</v>
      </c>
    </row>
    <row r="140" spans="1:11" ht="14.25" thickTop="1" thickBot="1" x14ac:dyDescent="0.25">
      <c r="A140" s="341"/>
      <c r="B140" s="328"/>
      <c r="C140" s="328"/>
      <c r="D140" s="328"/>
      <c r="E140" s="328"/>
      <c r="F140" s="328"/>
      <c r="G140" s="328"/>
      <c r="H140" s="328"/>
      <c r="I140" s="328"/>
      <c r="J140" s="335"/>
    </row>
    <row r="141" spans="1:11" ht="13.5" thickBot="1" x14ac:dyDescent="0.25">
      <c r="A141" s="342" t="s">
        <v>299</v>
      </c>
      <c r="B141" s="343" t="s">
        <v>142</v>
      </c>
      <c r="C141" s="88" t="s">
        <v>315</v>
      </c>
      <c r="D141" s="88"/>
      <c r="E141" s="337"/>
      <c r="F141" s="149" t="s">
        <v>94</v>
      </c>
      <c r="G141" s="344" t="s">
        <v>97</v>
      </c>
      <c r="H141" s="293">
        <f>VLOOKUP(A141,SSA!$A$8:$L$92,12,FALSE)</f>
        <v>0</v>
      </c>
      <c r="I141" s="345"/>
      <c r="J141" s="231">
        <f>H141*I141</f>
        <v>0</v>
      </c>
    </row>
    <row r="142" spans="1:11" ht="13.5" thickTop="1" x14ac:dyDescent="0.2">
      <c r="A142" s="397" t="s">
        <v>224</v>
      </c>
      <c r="B142" s="398"/>
      <c r="C142" s="398"/>
      <c r="D142" s="398"/>
      <c r="E142" s="398"/>
      <c r="F142" s="398"/>
      <c r="G142" s="398"/>
      <c r="H142" s="398"/>
      <c r="I142" s="399"/>
      <c r="J142" s="155">
        <f>ROUND(J141,2)</f>
        <v>0</v>
      </c>
    </row>
    <row r="143" spans="1:11" x14ac:dyDescent="0.2">
      <c r="A143" s="333"/>
      <c r="B143" s="325"/>
      <c r="C143" s="325"/>
      <c r="D143" s="325"/>
      <c r="E143" s="325"/>
      <c r="F143" s="325"/>
      <c r="G143" s="325"/>
      <c r="H143" s="325"/>
      <c r="I143" s="372"/>
      <c r="J143" s="247"/>
    </row>
    <row r="144" spans="1:11" ht="13.5" thickBot="1" x14ac:dyDescent="0.25">
      <c r="A144" s="391" t="s">
        <v>99</v>
      </c>
      <c r="B144" s="392"/>
      <c r="C144" s="392"/>
      <c r="D144" s="392"/>
      <c r="E144" s="392"/>
      <c r="F144" s="392"/>
      <c r="G144" s="392"/>
      <c r="H144" s="392"/>
      <c r="I144" s="393"/>
      <c r="J144" s="361">
        <f>ROUND(SUM(J130,J133,J136,J139,J142),2)</f>
        <v>0</v>
      </c>
    </row>
    <row r="145" spans="1:11" x14ac:dyDescent="0.2">
      <c r="A145" s="284"/>
      <c r="B145" s="253"/>
      <c r="C145" s="253"/>
      <c r="D145" s="253"/>
      <c r="E145" s="253"/>
      <c r="F145" s="253"/>
      <c r="G145" s="253"/>
      <c r="H145" s="253"/>
      <c r="I145" s="253"/>
      <c r="J145" s="240"/>
    </row>
    <row r="146" spans="1:11" ht="13.5" thickBot="1" x14ac:dyDescent="0.25">
      <c r="F146" s="25"/>
      <c r="G146" s="25"/>
      <c r="H146" s="29"/>
      <c r="I146" s="27"/>
      <c r="J146" s="254"/>
    </row>
    <row r="147" spans="1:11" ht="13.5" thickBot="1" x14ac:dyDescent="0.25">
      <c r="A147" s="394" t="s">
        <v>235</v>
      </c>
      <c r="B147" s="395"/>
      <c r="C147" s="395"/>
      <c r="D147" s="395"/>
      <c r="E147" s="395"/>
      <c r="F147" s="395"/>
      <c r="G147" s="395"/>
      <c r="H147" s="395"/>
      <c r="I147" s="395"/>
      <c r="J147" s="396"/>
    </row>
    <row r="148" spans="1:11" ht="13.5" thickBot="1" x14ac:dyDescent="0.25">
      <c r="A148" s="286">
        <v>2.4</v>
      </c>
      <c r="B148" s="313" t="s">
        <v>141</v>
      </c>
      <c r="C148" s="314" t="s">
        <v>200</v>
      </c>
      <c r="D148" s="88"/>
      <c r="E148" s="251"/>
      <c r="F148" s="307" t="s">
        <v>94</v>
      </c>
      <c r="G148" s="228" t="s">
        <v>97</v>
      </c>
      <c r="H148" s="293">
        <f>VLOOKUP(A148,SSA!$A$8:$L$92,12,FALSE)</f>
        <v>0</v>
      </c>
      <c r="I148" s="230"/>
      <c r="J148" s="366">
        <f>H148*I148</f>
        <v>0</v>
      </c>
    </row>
    <row r="149" spans="1:11" ht="13.5" thickTop="1" x14ac:dyDescent="0.2">
      <c r="A149" s="397" t="s">
        <v>224</v>
      </c>
      <c r="B149" s="398"/>
      <c r="C149" s="398"/>
      <c r="D149" s="398"/>
      <c r="E149" s="398"/>
      <c r="F149" s="398"/>
      <c r="G149" s="398"/>
      <c r="H149" s="398"/>
      <c r="I149" s="399"/>
      <c r="J149" s="326">
        <f>ROUND(J148,2)</f>
        <v>0</v>
      </c>
    </row>
    <row r="150" spans="1:11" ht="13.5" thickBot="1" x14ac:dyDescent="0.25">
      <c r="A150" s="248"/>
      <c r="B150" s="236"/>
      <c r="C150" s="236"/>
      <c r="D150" s="236"/>
      <c r="E150" s="236"/>
      <c r="F150" s="236"/>
      <c r="G150" s="236"/>
      <c r="H150" s="236"/>
      <c r="I150" s="236"/>
      <c r="J150" s="310"/>
      <c r="K150" s="358"/>
    </row>
    <row r="151" spans="1:11" ht="13.5" thickBot="1" x14ac:dyDescent="0.25">
      <c r="A151" s="287" t="s">
        <v>216</v>
      </c>
      <c r="B151" s="313" t="s">
        <v>141</v>
      </c>
      <c r="C151" s="376" t="s">
        <v>314</v>
      </c>
      <c r="D151" s="88"/>
      <c r="E151" s="308"/>
      <c r="F151" s="150" t="s">
        <v>94</v>
      </c>
      <c r="G151" s="228" t="s">
        <v>97</v>
      </c>
      <c r="H151" s="293">
        <f>VLOOKUP(A151,SSA!$A$8:$L$92,12,FALSE)</f>
        <v>0</v>
      </c>
      <c r="I151" s="230"/>
      <c r="J151" s="367">
        <f>H151*I151</f>
        <v>0</v>
      </c>
    </row>
    <row r="152" spans="1:11" ht="13.5" thickTop="1" x14ac:dyDescent="0.2">
      <c r="A152" s="397" t="s">
        <v>224</v>
      </c>
      <c r="B152" s="398"/>
      <c r="C152" s="398"/>
      <c r="D152" s="398"/>
      <c r="E152" s="398"/>
      <c r="F152" s="398"/>
      <c r="G152" s="398"/>
      <c r="H152" s="398"/>
      <c r="I152" s="399"/>
      <c r="J152" s="363">
        <f>ROUND(J151,2)</f>
        <v>0</v>
      </c>
    </row>
    <row r="153" spans="1:11" ht="13.5" thickBot="1" x14ac:dyDescent="0.25">
      <c r="A153" s="331"/>
      <c r="B153" s="332"/>
      <c r="C153" s="332"/>
      <c r="D153" s="332"/>
      <c r="E153" s="332"/>
      <c r="F153" s="332"/>
      <c r="G153" s="332"/>
      <c r="H153" s="332"/>
      <c r="I153" s="332"/>
      <c r="J153" s="335"/>
    </row>
    <row r="154" spans="1:11" ht="13.5" thickBot="1" x14ac:dyDescent="0.25">
      <c r="A154" s="287" t="s">
        <v>301</v>
      </c>
      <c r="B154" s="336" t="s">
        <v>141</v>
      </c>
      <c r="C154" s="88" t="s">
        <v>315</v>
      </c>
      <c r="D154" s="346"/>
      <c r="E154" s="347"/>
      <c r="F154" s="340" t="s">
        <v>94</v>
      </c>
      <c r="G154" s="344" t="s">
        <v>97</v>
      </c>
      <c r="H154" s="293">
        <f>VLOOKUP(A154,SSA!$A$8:$L$92,12,FALSE)</f>
        <v>0</v>
      </c>
      <c r="I154" s="345"/>
      <c r="J154" s="348">
        <f>H154*I154</f>
        <v>0</v>
      </c>
      <c r="K154" s="358"/>
    </row>
    <row r="155" spans="1:11" ht="13.5" thickTop="1" x14ac:dyDescent="0.2">
      <c r="A155" s="397" t="s">
        <v>224</v>
      </c>
      <c r="B155" s="398"/>
      <c r="C155" s="398"/>
      <c r="D155" s="398"/>
      <c r="E155" s="398"/>
      <c r="F155" s="398"/>
      <c r="G155" s="398"/>
      <c r="H155" s="398"/>
      <c r="I155" s="399"/>
      <c r="J155" s="155">
        <f>ROUND(J154,2)</f>
        <v>0</v>
      </c>
    </row>
    <row r="156" spans="1:11" x14ac:dyDescent="0.2">
      <c r="A156" s="192"/>
      <c r="B156" s="156"/>
      <c r="C156" s="156"/>
      <c r="D156" s="156"/>
      <c r="E156" s="156"/>
      <c r="F156" s="156"/>
      <c r="G156" s="156"/>
      <c r="H156" s="156"/>
      <c r="I156" s="156"/>
      <c r="J156" s="311"/>
      <c r="K156" s="358"/>
    </row>
    <row r="157" spans="1:11" ht="13.5" thickBot="1" x14ac:dyDescent="0.25">
      <c r="A157" s="391" t="s">
        <v>99</v>
      </c>
      <c r="B157" s="392"/>
      <c r="C157" s="392"/>
      <c r="D157" s="392"/>
      <c r="E157" s="392"/>
      <c r="F157" s="392"/>
      <c r="G157" s="392"/>
      <c r="H157" s="392"/>
      <c r="I157" s="393"/>
      <c r="J157" s="361">
        <f>ROUND(SUM(J149,J152,J155),2)</f>
        <v>0</v>
      </c>
    </row>
    <row r="158" spans="1:11" ht="13.5" thickBot="1" x14ac:dyDescent="0.25">
      <c r="A158" s="192"/>
      <c r="B158" s="130"/>
      <c r="C158" s="130"/>
      <c r="D158" s="130"/>
      <c r="E158" s="156"/>
      <c r="F158" s="156"/>
      <c r="G158" s="156"/>
      <c r="H158" s="157"/>
      <c r="I158" s="158"/>
      <c r="J158" s="196"/>
    </row>
    <row r="159" spans="1:11" ht="13.5" thickBot="1" x14ac:dyDescent="0.25">
      <c r="A159" s="394" t="s">
        <v>236</v>
      </c>
      <c r="B159" s="395"/>
      <c r="C159" s="395"/>
      <c r="D159" s="395"/>
      <c r="E159" s="395"/>
      <c r="F159" s="395"/>
      <c r="G159" s="395"/>
      <c r="H159" s="395"/>
      <c r="I159" s="395"/>
      <c r="J159" s="396"/>
    </row>
    <row r="160" spans="1:11" ht="13.5" thickBot="1" x14ac:dyDescent="0.25">
      <c r="A160" s="286">
        <v>2.5</v>
      </c>
      <c r="B160" s="313" t="s">
        <v>141</v>
      </c>
      <c r="C160" s="314" t="s">
        <v>200</v>
      </c>
      <c r="D160" s="88" t="s">
        <v>287</v>
      </c>
      <c r="E160" s="251"/>
      <c r="F160" s="307" t="s">
        <v>94</v>
      </c>
      <c r="G160" s="241" t="s">
        <v>98</v>
      </c>
      <c r="H160" s="293">
        <f>VLOOKUP(A160,SSA!$A$8:$L$92,12,FALSE)</f>
        <v>0</v>
      </c>
      <c r="I160" s="230">
        <v>0</v>
      </c>
      <c r="J160" s="366">
        <f>H160*I160</f>
        <v>0</v>
      </c>
    </row>
    <row r="161" spans="1:11" ht="13.5" thickTop="1" x14ac:dyDescent="0.2">
      <c r="A161" s="397" t="s">
        <v>224</v>
      </c>
      <c r="B161" s="398"/>
      <c r="C161" s="398"/>
      <c r="D161" s="398"/>
      <c r="E161" s="398"/>
      <c r="F161" s="398"/>
      <c r="G161" s="398"/>
      <c r="H161" s="398"/>
      <c r="I161" s="399"/>
      <c r="J161" s="365">
        <f>ROUND(J160,2)</f>
        <v>0</v>
      </c>
    </row>
    <row r="162" spans="1:11" ht="13.5" thickBot="1" x14ac:dyDescent="0.25">
      <c r="A162" s="248"/>
      <c r="B162" s="236"/>
      <c r="C162" s="236"/>
      <c r="D162" s="236"/>
      <c r="E162" s="236"/>
      <c r="F162" s="236"/>
      <c r="G162" s="236"/>
      <c r="H162" s="236"/>
      <c r="I162" s="236"/>
      <c r="J162" s="335"/>
      <c r="K162" s="358"/>
    </row>
    <row r="163" spans="1:11" ht="13.5" thickBot="1" x14ac:dyDescent="0.25">
      <c r="A163" s="287" t="s">
        <v>218</v>
      </c>
      <c r="B163" s="313" t="s">
        <v>141</v>
      </c>
      <c r="C163" s="376" t="s">
        <v>314</v>
      </c>
      <c r="D163" s="88"/>
      <c r="E163" s="251"/>
      <c r="F163" s="307" t="s">
        <v>94</v>
      </c>
      <c r="G163" s="241" t="s">
        <v>98</v>
      </c>
      <c r="H163" s="293">
        <f>VLOOKUP(A163,SSA!$A$8:$L$92,12,FALSE)</f>
        <v>43.1</v>
      </c>
      <c r="I163" s="230">
        <v>1</v>
      </c>
      <c r="J163" s="366">
        <f>H163*I163</f>
        <v>43.1</v>
      </c>
    </row>
    <row r="164" spans="1:11" ht="13.5" thickTop="1" x14ac:dyDescent="0.2">
      <c r="A164" s="397" t="s">
        <v>224</v>
      </c>
      <c r="B164" s="398"/>
      <c r="C164" s="398"/>
      <c r="D164" s="398"/>
      <c r="E164" s="398"/>
      <c r="F164" s="398"/>
      <c r="G164" s="398"/>
      <c r="H164" s="398"/>
      <c r="I164" s="399"/>
      <c r="J164" s="365">
        <f>ROUND(J163,2)</f>
        <v>43.1</v>
      </c>
    </row>
    <row r="165" spans="1:11" ht="13.5" thickBot="1" x14ac:dyDescent="0.25">
      <c r="A165" s="331"/>
      <c r="B165" s="350"/>
      <c r="C165" s="350"/>
      <c r="D165" s="350"/>
      <c r="E165" s="350"/>
      <c r="F165" s="350"/>
      <c r="G165" s="350"/>
      <c r="H165" s="351"/>
      <c r="I165" s="352"/>
      <c r="J165" s="359"/>
    </row>
    <row r="166" spans="1:11" ht="13.5" thickBot="1" x14ac:dyDescent="0.25">
      <c r="A166" s="287" t="s">
        <v>303</v>
      </c>
      <c r="B166" s="343" t="s">
        <v>141</v>
      </c>
      <c r="C166" s="88" t="s">
        <v>315</v>
      </c>
      <c r="D166" s="88"/>
      <c r="E166" s="347"/>
      <c r="F166" s="149" t="s">
        <v>94</v>
      </c>
      <c r="G166" s="329" t="s">
        <v>98</v>
      </c>
      <c r="H166" s="293">
        <f>VLOOKUP(A166,SSA!$A$8:$L$92,12,FALSE)</f>
        <v>0</v>
      </c>
      <c r="I166" s="230"/>
      <c r="J166" s="348">
        <f>H166*I166</f>
        <v>0</v>
      </c>
      <c r="K166" s="358"/>
    </row>
    <row r="167" spans="1:11" ht="13.5" thickTop="1" x14ac:dyDescent="0.2">
      <c r="A167" s="397" t="s">
        <v>224</v>
      </c>
      <c r="B167" s="398"/>
      <c r="C167" s="398"/>
      <c r="D167" s="398"/>
      <c r="E167" s="398"/>
      <c r="F167" s="398"/>
      <c r="G167" s="398"/>
      <c r="H167" s="398"/>
      <c r="I167" s="399"/>
      <c r="J167" s="155">
        <f>ROUND(J166,2)</f>
        <v>0</v>
      </c>
    </row>
    <row r="168" spans="1:11" x14ac:dyDescent="0.2">
      <c r="A168" s="192"/>
      <c r="B168" s="130"/>
      <c r="C168" s="130"/>
      <c r="D168" s="130"/>
      <c r="E168" s="130"/>
      <c r="F168" s="130"/>
      <c r="G168" s="130"/>
      <c r="H168" s="160"/>
      <c r="I168" s="158"/>
      <c r="J168" s="368"/>
    </row>
    <row r="169" spans="1:11" ht="13.5" thickBot="1" x14ac:dyDescent="0.25">
      <c r="A169" s="391" t="s">
        <v>99</v>
      </c>
      <c r="B169" s="392"/>
      <c r="C169" s="392"/>
      <c r="D169" s="392"/>
      <c r="E169" s="392"/>
      <c r="F169" s="392"/>
      <c r="G169" s="392"/>
      <c r="H169" s="392"/>
      <c r="I169" s="393"/>
      <c r="J169" s="361">
        <f>ROUND(SUM(J161,J164,J167),2)</f>
        <v>43.1</v>
      </c>
    </row>
    <row r="170" spans="1:11" ht="13.5" thickBot="1" x14ac:dyDescent="0.25">
      <c r="A170" s="192"/>
      <c r="B170" s="130"/>
      <c r="C170" s="130"/>
      <c r="D170" s="130"/>
      <c r="E170" s="130"/>
      <c r="F170" s="130"/>
      <c r="G170" s="130"/>
      <c r="H170" s="160"/>
      <c r="I170" s="158"/>
      <c r="J170" s="196"/>
    </row>
    <row r="171" spans="1:11" ht="13.5" thickBot="1" x14ac:dyDescent="0.25">
      <c r="A171" s="394" t="s">
        <v>237</v>
      </c>
      <c r="B171" s="395"/>
      <c r="C171" s="395"/>
      <c r="D171" s="395"/>
      <c r="E171" s="395"/>
      <c r="F171" s="395"/>
      <c r="G171" s="395"/>
      <c r="H171" s="395"/>
      <c r="I171" s="395"/>
      <c r="J171" s="396"/>
    </row>
    <row r="172" spans="1:11" ht="13.5" thickBot="1" x14ac:dyDescent="0.25">
      <c r="A172" s="319">
        <v>2.6</v>
      </c>
      <c r="B172" s="313" t="s">
        <v>141</v>
      </c>
      <c r="C172" s="314" t="s">
        <v>201</v>
      </c>
      <c r="D172" s="88" t="s">
        <v>287</v>
      </c>
      <c r="E172" s="251"/>
      <c r="F172" s="307" t="s">
        <v>94</v>
      </c>
      <c r="G172" s="228" t="s">
        <v>97</v>
      </c>
      <c r="H172" s="293">
        <f>VLOOKUP(A172,SSA!$A$8:$L$92,12,FALSE)</f>
        <v>20.100000000000001</v>
      </c>
      <c r="I172" s="230">
        <v>1</v>
      </c>
      <c r="J172" s="366">
        <f>H172*I172</f>
        <v>20.100000000000001</v>
      </c>
    </row>
    <row r="173" spans="1:11" ht="13.5" thickTop="1" x14ac:dyDescent="0.2">
      <c r="A173" s="397" t="s">
        <v>224</v>
      </c>
      <c r="B173" s="398"/>
      <c r="C173" s="398"/>
      <c r="D173" s="398"/>
      <c r="E173" s="398"/>
      <c r="F173" s="398"/>
      <c r="G173" s="398"/>
      <c r="H173" s="398"/>
      <c r="I173" s="399"/>
      <c r="J173" s="326">
        <f>ROUND(J172,2)</f>
        <v>20.100000000000001</v>
      </c>
    </row>
    <row r="174" spans="1:11" ht="13.5" thickBot="1" x14ac:dyDescent="0.25">
      <c r="A174" s="248"/>
      <c r="B174" s="236"/>
      <c r="C174" s="236"/>
      <c r="D174" s="236"/>
      <c r="E174" s="236"/>
      <c r="F174" s="236"/>
      <c r="G174" s="236"/>
      <c r="H174" s="236"/>
      <c r="I174" s="236"/>
      <c r="J174" s="311"/>
      <c r="K174" s="358"/>
    </row>
    <row r="175" spans="1:11" ht="13.5" thickBot="1" x14ac:dyDescent="0.25">
      <c r="A175" s="287" t="s">
        <v>219</v>
      </c>
      <c r="B175" s="313" t="s">
        <v>143</v>
      </c>
      <c r="C175" s="376" t="s">
        <v>314</v>
      </c>
      <c r="D175" s="88"/>
      <c r="E175" s="251"/>
      <c r="F175" s="307" t="s">
        <v>94</v>
      </c>
      <c r="G175" s="228" t="s">
        <v>97</v>
      </c>
      <c r="H175" s="293">
        <f>VLOOKUP(A175,SSA!$A$8:$L$92,12,FALSE)</f>
        <v>0</v>
      </c>
      <c r="I175" s="230"/>
      <c r="J175" s="366">
        <f>H175*I175</f>
        <v>0</v>
      </c>
    </row>
    <row r="176" spans="1:11" ht="13.5" thickTop="1" x14ac:dyDescent="0.2">
      <c r="A176" s="397" t="s">
        <v>224</v>
      </c>
      <c r="B176" s="398"/>
      <c r="C176" s="398"/>
      <c r="D176" s="398"/>
      <c r="E176" s="398"/>
      <c r="F176" s="398"/>
      <c r="G176" s="398"/>
      <c r="H176" s="398"/>
      <c r="I176" s="399"/>
      <c r="J176" s="365">
        <f>ROUND(J175,2)</f>
        <v>0</v>
      </c>
    </row>
    <row r="177" spans="1:11" ht="13.5" thickBot="1" x14ac:dyDescent="0.25">
      <c r="A177" s="331"/>
      <c r="B177" s="350"/>
      <c r="C177" s="350"/>
      <c r="D177" s="350"/>
      <c r="E177" s="353"/>
      <c r="F177" s="353"/>
      <c r="G177" s="354"/>
      <c r="H177" s="355"/>
      <c r="I177" s="352"/>
      <c r="J177" s="360"/>
      <c r="K177" s="358"/>
    </row>
    <row r="178" spans="1:11" ht="13.5" thickBot="1" x14ac:dyDescent="0.25">
      <c r="A178" s="287" t="s">
        <v>304</v>
      </c>
      <c r="B178" s="343" t="s">
        <v>143</v>
      </c>
      <c r="C178" s="88" t="s">
        <v>315</v>
      </c>
      <c r="D178" s="346"/>
      <c r="E178" s="347"/>
      <c r="F178" s="149" t="s">
        <v>94</v>
      </c>
      <c r="G178" s="344" t="s">
        <v>97</v>
      </c>
      <c r="H178" s="293">
        <f>VLOOKUP(A178,SSA!$A$8:$L$92,12,FALSE)</f>
        <v>0</v>
      </c>
      <c r="I178" s="345"/>
      <c r="J178" s="348">
        <f>H178*I178</f>
        <v>0</v>
      </c>
      <c r="K178" s="358"/>
    </row>
    <row r="179" spans="1:11" ht="13.5" thickTop="1" x14ac:dyDescent="0.2">
      <c r="A179" s="397" t="s">
        <v>224</v>
      </c>
      <c r="B179" s="398"/>
      <c r="C179" s="398"/>
      <c r="D179" s="398"/>
      <c r="E179" s="398"/>
      <c r="F179" s="398"/>
      <c r="G179" s="398"/>
      <c r="H179" s="398"/>
      <c r="I179" s="399"/>
      <c r="J179" s="155">
        <f>ROUND(J178,2)</f>
        <v>0</v>
      </c>
    </row>
    <row r="180" spans="1:11" x14ac:dyDescent="0.2">
      <c r="A180" s="192"/>
      <c r="B180" s="130"/>
      <c r="C180" s="130"/>
      <c r="D180" s="130"/>
      <c r="E180" s="193"/>
      <c r="F180" s="193"/>
      <c r="G180" s="198"/>
      <c r="H180" s="157"/>
      <c r="I180" s="158"/>
      <c r="J180" s="312"/>
      <c r="K180" s="358"/>
    </row>
    <row r="181" spans="1:11" ht="13.5" thickBot="1" x14ac:dyDescent="0.25">
      <c r="A181" s="391" t="s">
        <v>99</v>
      </c>
      <c r="B181" s="392"/>
      <c r="C181" s="392"/>
      <c r="D181" s="392"/>
      <c r="E181" s="392"/>
      <c r="F181" s="392"/>
      <c r="G181" s="392"/>
      <c r="H181" s="392"/>
      <c r="I181" s="393"/>
      <c r="J181" s="361">
        <f>ROUND(SUM(J173,J176,J179),2)</f>
        <v>20.100000000000001</v>
      </c>
    </row>
    <row r="182" spans="1:11" ht="13.5" thickBot="1" x14ac:dyDescent="0.25">
      <c r="A182" s="192"/>
      <c r="B182" s="130"/>
      <c r="C182" s="130"/>
      <c r="D182" s="130"/>
      <c r="E182" s="193"/>
      <c r="F182" s="193"/>
      <c r="G182" s="198"/>
      <c r="H182" s="157"/>
      <c r="I182" s="158"/>
      <c r="J182" s="199"/>
    </row>
    <row r="183" spans="1:11" ht="13.5" thickBot="1" x14ac:dyDescent="0.25">
      <c r="A183" s="394" t="s">
        <v>238</v>
      </c>
      <c r="B183" s="395"/>
      <c r="C183" s="395"/>
      <c r="D183" s="395"/>
      <c r="E183" s="395"/>
      <c r="F183" s="395"/>
      <c r="G183" s="395"/>
      <c r="H183" s="395"/>
      <c r="I183" s="395"/>
      <c r="J183" s="396"/>
    </row>
    <row r="184" spans="1:11" ht="13.5" thickBot="1" x14ac:dyDescent="0.25">
      <c r="A184" s="286">
        <v>2.7</v>
      </c>
      <c r="B184" s="315" t="s">
        <v>143</v>
      </c>
      <c r="C184" s="88" t="s">
        <v>200</v>
      </c>
      <c r="D184" s="88"/>
      <c r="E184" s="251"/>
      <c r="F184" s="307" t="s">
        <v>94</v>
      </c>
      <c r="G184" s="241" t="s">
        <v>98</v>
      </c>
      <c r="H184" s="293">
        <f>VLOOKUP(A184,SSA!$A$8:$L$92,12,FALSE)</f>
        <v>0</v>
      </c>
      <c r="I184" s="230"/>
      <c r="J184" s="367">
        <f>H184*I184</f>
        <v>0</v>
      </c>
    </row>
    <row r="185" spans="1:11" ht="13.5" thickTop="1" x14ac:dyDescent="0.2">
      <c r="A185" s="397" t="s">
        <v>224</v>
      </c>
      <c r="B185" s="398"/>
      <c r="C185" s="398"/>
      <c r="D185" s="398"/>
      <c r="E185" s="398"/>
      <c r="F185" s="398"/>
      <c r="G185" s="398"/>
      <c r="H185" s="398"/>
      <c r="I185" s="399"/>
      <c r="J185" s="326">
        <f>ROUND(J184,2)</f>
        <v>0</v>
      </c>
    </row>
    <row r="186" spans="1:11" ht="13.5" thickBot="1" x14ac:dyDescent="0.25">
      <c r="A186" s="248"/>
      <c r="B186" s="236"/>
      <c r="C186" s="236"/>
      <c r="D186" s="236"/>
      <c r="E186" s="236"/>
      <c r="F186" s="236"/>
      <c r="G186" s="236"/>
      <c r="H186" s="236"/>
      <c r="I186" s="236"/>
      <c r="J186" s="239"/>
    </row>
    <row r="187" spans="1:11" ht="13.5" thickBot="1" x14ac:dyDescent="0.25">
      <c r="A187" s="287" t="s">
        <v>220</v>
      </c>
      <c r="B187" s="313" t="s">
        <v>143</v>
      </c>
      <c r="C187" s="376" t="s">
        <v>314</v>
      </c>
      <c r="D187" s="88"/>
      <c r="E187" s="251"/>
      <c r="F187" s="307" t="s">
        <v>94</v>
      </c>
      <c r="G187" s="241" t="s">
        <v>98</v>
      </c>
      <c r="H187" s="293">
        <f>VLOOKUP(A187,SSA!$A$8:$L$92,12,FALSE)</f>
        <v>0</v>
      </c>
      <c r="I187" s="230"/>
      <c r="J187" s="366">
        <f>H187*I187</f>
        <v>0</v>
      </c>
    </row>
    <row r="188" spans="1:11" ht="13.5" thickTop="1" x14ac:dyDescent="0.2">
      <c r="A188" s="397" t="s">
        <v>224</v>
      </c>
      <c r="B188" s="398"/>
      <c r="C188" s="398"/>
      <c r="D188" s="398"/>
      <c r="E188" s="398"/>
      <c r="F188" s="398"/>
      <c r="G188" s="398"/>
      <c r="H188" s="398"/>
      <c r="I188" s="399"/>
      <c r="J188" s="326">
        <f>ROUND(J187,2)</f>
        <v>0</v>
      </c>
    </row>
    <row r="189" spans="1:11" ht="13.5" thickBot="1" x14ac:dyDescent="0.25">
      <c r="A189" s="331"/>
      <c r="B189" s="332"/>
      <c r="C189" s="332"/>
      <c r="D189" s="332"/>
      <c r="E189" s="332"/>
      <c r="F189" s="332"/>
      <c r="G189" s="332"/>
      <c r="H189" s="332"/>
      <c r="I189" s="332"/>
      <c r="J189" s="349"/>
      <c r="K189" s="358"/>
    </row>
    <row r="190" spans="1:11" ht="13.5" thickBot="1" x14ac:dyDescent="0.25">
      <c r="A190" s="357" t="s">
        <v>305</v>
      </c>
      <c r="B190" s="336" t="s">
        <v>143</v>
      </c>
      <c r="C190" s="88" t="s">
        <v>315</v>
      </c>
      <c r="D190" s="346"/>
      <c r="E190" s="347"/>
      <c r="F190" s="149" t="s">
        <v>94</v>
      </c>
      <c r="G190" s="329" t="s">
        <v>98</v>
      </c>
      <c r="H190" s="293">
        <f>VLOOKUP(A190,SSA!$A$8:$L$92,12,FALSE)</f>
        <v>0</v>
      </c>
      <c r="I190" s="345"/>
      <c r="J190" s="356">
        <f>H190*I190</f>
        <v>0</v>
      </c>
    </row>
    <row r="191" spans="1:11" ht="13.5" thickTop="1" x14ac:dyDescent="0.2">
      <c r="A191" s="397" t="s">
        <v>224</v>
      </c>
      <c r="B191" s="398"/>
      <c r="C191" s="398"/>
      <c r="D191" s="398"/>
      <c r="E191" s="398"/>
      <c r="F191" s="398"/>
      <c r="G191" s="398"/>
      <c r="H191" s="398"/>
      <c r="I191" s="399"/>
      <c r="J191" s="155">
        <f>ROUND(J190,2)</f>
        <v>0</v>
      </c>
    </row>
    <row r="192" spans="1:11" x14ac:dyDescent="0.2">
      <c r="A192" s="192"/>
      <c r="B192" s="156"/>
      <c r="C192" s="156"/>
      <c r="D192" s="156"/>
      <c r="E192" s="156"/>
      <c r="F192" s="156"/>
      <c r="G192" s="156"/>
      <c r="H192" s="156"/>
      <c r="I192" s="156"/>
      <c r="J192" s="311"/>
      <c r="K192" s="358"/>
    </row>
    <row r="193" spans="1:10" ht="13.5" thickBot="1" x14ac:dyDescent="0.25">
      <c r="A193" s="391" t="s">
        <v>99</v>
      </c>
      <c r="B193" s="392"/>
      <c r="C193" s="392"/>
      <c r="D193" s="392"/>
      <c r="E193" s="392"/>
      <c r="F193" s="392"/>
      <c r="G193" s="392"/>
      <c r="H193" s="392"/>
      <c r="I193" s="393"/>
      <c r="J193" s="361">
        <f>ROUND(SUM(J185,J188,J191),2)</f>
        <v>0</v>
      </c>
    </row>
    <row r="194" spans="1:10" x14ac:dyDescent="0.2">
      <c r="A194" s="192"/>
      <c r="B194" s="156"/>
      <c r="C194" s="156"/>
      <c r="D194" s="156"/>
      <c r="E194" s="156"/>
      <c r="F194" s="156"/>
      <c r="G194" s="156"/>
      <c r="H194" s="156"/>
      <c r="I194" s="156"/>
      <c r="J194" s="199"/>
    </row>
    <row r="195" spans="1:10" ht="12.75" customHeight="1" x14ac:dyDescent="0.2">
      <c r="A195" s="389" t="s">
        <v>239</v>
      </c>
      <c r="B195" s="389"/>
      <c r="C195" s="389"/>
      <c r="D195" s="389"/>
      <c r="E195" s="389"/>
      <c r="F195" s="389"/>
      <c r="G195" s="25"/>
      <c r="H195" s="29"/>
      <c r="I195" s="27"/>
      <c r="J195" s="254"/>
    </row>
    <row r="196" spans="1:10" x14ac:dyDescent="0.2">
      <c r="A196" s="285" t="s">
        <v>107</v>
      </c>
      <c r="F196" s="25"/>
      <c r="G196" s="25"/>
      <c r="H196" s="29"/>
      <c r="I196" s="27"/>
      <c r="J196" s="254"/>
    </row>
  </sheetData>
  <dataConsolidate/>
  <mergeCells count="73">
    <mergeCell ref="A179:I179"/>
    <mergeCell ref="A191:I191"/>
    <mergeCell ref="A21:I21"/>
    <mergeCell ref="A40:I40"/>
    <mergeCell ref="A53:I53"/>
    <mergeCell ref="A66:I66"/>
    <mergeCell ref="A85:I85"/>
    <mergeCell ref="A42:I42"/>
    <mergeCell ref="A45:J45"/>
    <mergeCell ref="A47:I47"/>
    <mergeCell ref="A50:I50"/>
    <mergeCell ref="A23:I23"/>
    <mergeCell ref="A26:J26"/>
    <mergeCell ref="A28:I28"/>
    <mergeCell ref="A31:I31"/>
    <mergeCell ref="A34:I34"/>
    <mergeCell ref="A37:I37"/>
    <mergeCell ref="A7:J7"/>
    <mergeCell ref="A9:I9"/>
    <mergeCell ref="A12:I12"/>
    <mergeCell ref="A15:I15"/>
    <mergeCell ref="A18:I18"/>
    <mergeCell ref="A55:I55"/>
    <mergeCell ref="A58:J58"/>
    <mergeCell ref="A60:I60"/>
    <mergeCell ref="A63:I63"/>
    <mergeCell ref="A68:I68"/>
    <mergeCell ref="A71:J71"/>
    <mergeCell ref="A73:I73"/>
    <mergeCell ref="A76:I76"/>
    <mergeCell ref="A79:I79"/>
    <mergeCell ref="A82:I82"/>
    <mergeCell ref="A87:I87"/>
    <mergeCell ref="A90:J90"/>
    <mergeCell ref="A92:I92"/>
    <mergeCell ref="A95:I95"/>
    <mergeCell ref="A98:I98"/>
    <mergeCell ref="A101:I101"/>
    <mergeCell ref="A106:I106"/>
    <mergeCell ref="A109:J109"/>
    <mergeCell ref="A111:I111"/>
    <mergeCell ref="A114:I114"/>
    <mergeCell ref="A104:I104"/>
    <mergeCell ref="A117:I117"/>
    <mergeCell ref="A120:I120"/>
    <mergeCell ref="A125:I125"/>
    <mergeCell ref="A128:J128"/>
    <mergeCell ref="A130:I130"/>
    <mergeCell ref="A123:I123"/>
    <mergeCell ref="A133:I133"/>
    <mergeCell ref="A136:I136"/>
    <mergeCell ref="A139:I139"/>
    <mergeCell ref="A144:I144"/>
    <mergeCell ref="A147:J147"/>
    <mergeCell ref="A142:I142"/>
    <mergeCell ref="A149:I149"/>
    <mergeCell ref="A152:I152"/>
    <mergeCell ref="A157:I157"/>
    <mergeCell ref="A159:J159"/>
    <mergeCell ref="A161:I161"/>
    <mergeCell ref="A155:I155"/>
    <mergeCell ref="A164:I164"/>
    <mergeCell ref="A169:I169"/>
    <mergeCell ref="A171:J171"/>
    <mergeCell ref="A173:I173"/>
    <mergeCell ref="A176:I176"/>
    <mergeCell ref="A167:I167"/>
    <mergeCell ref="A195:F195"/>
    <mergeCell ref="A181:I181"/>
    <mergeCell ref="A183:J183"/>
    <mergeCell ref="A185:I185"/>
    <mergeCell ref="A188:I188"/>
    <mergeCell ref="A193:I193"/>
  </mergeCells>
  <phoneticPr fontId="12" type="noConversion"/>
  <dataValidations xWindow="78" yWindow="591" count="102">
    <dataValidation type="list" operator="equal" showDropDown="1" showInputMessage="1" showErrorMessage="1" prompt="Do not change the Line Numbers" sqref="A8" xr:uid="{5C67FF8E-CA86-4258-8458-E5DC37E4BC71}">
      <formula1>"1"</formula1>
    </dataValidation>
    <dataValidation type="list" operator="equal" showDropDown="1" showInputMessage="1" showErrorMessage="1" errorTitle="Standard Plan" error="Claim Form Line # 1 corresponds to Standard Plan only" sqref="C8" xr:uid="{686B45CE-6BAD-4F09-961B-9E0DD4120409}">
      <formula1>"Standard"</formula1>
    </dataValidation>
    <dataValidation type="list" showDropDown="1" showInputMessage="1" showErrorMessage="1" prompt="Do not change the Line Numbers" sqref="A11" xr:uid="{BA28965C-FCC6-4072-A6C0-1F9243D919F0}">
      <formula1>"1b"</formula1>
    </dataValidation>
    <dataValidation type="list" showDropDown="1" showInputMessage="1" showErrorMessage="1" errorTitle="Basic Plan" error="Claim Form Line # 1b corresponds to Basic Plan $5.25" sqref="C11" xr:uid="{081C2540-9415-41CD-9FB4-01872D8991DE}">
      <formula1>"Basic $5.25"</formula1>
    </dataValidation>
    <dataValidation type="list" showDropDown="1" showInputMessage="1" showErrorMessage="1" prompt="Do not change the Line Numbers" sqref="A14" xr:uid="{4BB46585-6990-41F3-855E-E48D86922BA6}">
      <formula1>"1c"</formula1>
    </dataValidation>
    <dataValidation type="list" showDropDown="1" showInputMessage="1" showErrorMessage="1" errorTitle="Family Plan" error="Claim Form Line # 1c corresponds to Family Plan only" sqref="C14" xr:uid="{50CF44C5-0736-4422-9553-6736347A3FF9}">
      <formula1>"Family"</formula1>
    </dataValidation>
    <dataValidation type="list" showDropDown="1" showInputMessage="1" showErrorMessage="1" prompt="Do not change the Line Numbers" sqref="A17" xr:uid="{1E40CB04-F102-4DF0-BD9D-FE6601163404}">
      <formula1>"1d"</formula1>
    </dataValidation>
    <dataValidation type="list" showDropDown="1" showInputMessage="1" showErrorMessage="1" errorTitle="Upgrade Plan" error="Claim Form Line # 1d corresponds to Upgrade Plan only" sqref="C17" xr:uid="{1FB40BB2-0F03-4ADD-8389-00B076C561A9}">
      <formula1>"Upgrade"</formula1>
    </dataValidation>
    <dataValidation type="list" showDropDown="1" showInputMessage="1" showErrorMessage="1" prompt="Do not change the Line Numbers" sqref="A27" xr:uid="{4651BA64-9246-41C9-9CD9-D2414EF0DEB6}">
      <formula1>"1.1"</formula1>
    </dataValidation>
    <dataValidation type="list" operator="equal" showDropDown="1" showInputMessage="1" showErrorMessage="1" errorTitle="Standard Plan" error="Claim Form Line # 1.1 corresponds to Standard Plan only" sqref="C27" xr:uid="{20E52369-5D57-4BF4-A1BB-B88280195BC8}">
      <formula1>"Standard"</formula1>
    </dataValidation>
    <dataValidation type="list" showDropDown="1" showInputMessage="1" showErrorMessage="1" prompt="Do not change the Line Numbers" sqref="A30" xr:uid="{928E7097-AE76-4321-80B7-3871389B2B2C}">
      <formula1>"1.1b"</formula1>
    </dataValidation>
    <dataValidation type="list" showDropDown="1" showInputMessage="1" showErrorMessage="1" prompt="Do not change the Line Numbers" sqref="A33" xr:uid="{0170CDFA-FB08-4E12-B604-8441D71BE297}">
      <formula1>"1.1c"</formula1>
    </dataValidation>
    <dataValidation type="list" showDropDown="1" showInputMessage="1" showErrorMessage="1" errorTitle="Family Plan" error="Claim Form Line # 1.1c corresponds to Family Plan only" sqref="C33" xr:uid="{34AD34AB-88D1-4B4E-9D1D-91C2492B42F5}">
      <formula1>"Family"</formula1>
    </dataValidation>
    <dataValidation type="list" showDropDown="1" showInputMessage="1" showErrorMessage="1" prompt="Do not change the Line Numbers" sqref="A36" xr:uid="{9492E87C-F0D6-4457-9A61-082856DBFFBD}">
      <formula1>"1.1d"</formula1>
    </dataValidation>
    <dataValidation type="list" showDropDown="1" showInputMessage="1" showErrorMessage="1" errorTitle="Upgrade Plan" error="Claim Form Line # 1.1d corresponds to Upgrade Plan only" sqref="C36" xr:uid="{F1F315FB-3BAB-4382-9A48-A72AB0EC45F9}">
      <formula1>"Upgrade"</formula1>
    </dataValidation>
    <dataValidation type="list" showDropDown="1" showInputMessage="1" showErrorMessage="1" prompt="Do not change the Line Numbers" sqref="A46" xr:uid="{05DC3F1D-4118-4C7B-89D4-DA3963896303}">
      <formula1>"1.4"</formula1>
    </dataValidation>
    <dataValidation type="list" operator="equal" showDropDown="1" showInputMessage="1" showErrorMessage="1" errorTitle="Standard Plan" error="Claim Form Line # 1.4 corresponds to Standard Plan only" sqref="C46" xr:uid="{0E4295E2-254F-4D19-966B-08D0B439F63E}">
      <formula1>"Standard"</formula1>
    </dataValidation>
    <dataValidation type="list" showDropDown="1" showInputMessage="1" showErrorMessage="1" prompt="Do not change the Line Numbers" sqref="A49" xr:uid="{5AC6DAB8-0F4F-44D9-9EA5-E1903F62926A}">
      <formula1>"1.4b"</formula1>
    </dataValidation>
    <dataValidation type="list" showDropDown="1" showInputMessage="1" showErrorMessage="1" prompt="Do not change the Line Numbers" sqref="A59" xr:uid="{AD6DEB12-E703-434F-925B-52A47E3824E3}">
      <formula1>"1.5"</formula1>
    </dataValidation>
    <dataValidation type="list" operator="equal" showDropDown="1" showInputMessage="1" showErrorMessage="1" errorTitle="Standard Plan" error="Claim Form Line # 1.5 corresponds to Standard Plan only" sqref="C59" xr:uid="{1E33AA85-0C13-4BBF-959E-D76F70D27801}">
      <formula1>"Standard"</formula1>
    </dataValidation>
    <dataValidation type="list" showDropDown="1" showInputMessage="1" showErrorMessage="1" prompt="Do not change the Line Numbers" sqref="A62" xr:uid="{2D2BF445-1B3B-49AB-8DC7-2812FF44DDC2}">
      <formula1>"1.5b"</formula1>
    </dataValidation>
    <dataValidation type="list" showDropDown="1" showInputMessage="1" showErrorMessage="1" prompt="Do not change the Line Numbers" sqref="A72" xr:uid="{1B82DDD9-2976-4A67-9F8A-3CFE549F9953}">
      <formula1>"2"</formula1>
    </dataValidation>
    <dataValidation type="list" operator="equal" showDropDown="1" showInputMessage="1" showErrorMessage="1" errorTitle="Standard Plan" error="Claim Form Line # 2 corresponds to Standard Plan only" sqref="C72" xr:uid="{4F881C91-4EAE-4804-AF50-DC411A76FBB1}">
      <formula1>"Standard"</formula1>
    </dataValidation>
    <dataValidation type="list" showDropDown="1" showInputMessage="1" showErrorMessage="1" prompt="Do not change the Line Numbers" sqref="A75" xr:uid="{74FDD39D-6E24-433A-AC30-08A687F17A90}">
      <formula1>"2b"</formula1>
    </dataValidation>
    <dataValidation type="list" showDropDown="1" showInputMessage="1" showErrorMessage="1" prompt="Do not change the Line Numbers" sqref="A78" xr:uid="{531B4A47-0081-43B5-A508-D03B4E72749C}">
      <formula1>"2c"</formula1>
    </dataValidation>
    <dataValidation type="list" showDropDown="1" showInputMessage="1" showErrorMessage="1" errorTitle="Family Plan" error="Claim Form Line # 2c corresponds to Family Plan only" sqref="C78" xr:uid="{C8C83257-E836-437D-89D3-A5FBBD83D046}">
      <formula1>"Family"</formula1>
    </dataValidation>
    <dataValidation type="list" showDropDown="1" showInputMessage="1" showErrorMessage="1" prompt="Do not change the Line Numbers" sqref="A81" xr:uid="{F75028D3-02F4-4402-9B4A-7D857B2FA295}">
      <formula1>"2d"</formula1>
    </dataValidation>
    <dataValidation type="list" showDropDown="1" showInputMessage="1" showErrorMessage="1" errorTitle="Upgrade Plan" error="Claim Form Line # 2d corresponds to Upgrade Plan only" sqref="C81" xr:uid="{5BBA6639-7CB6-48F1-93F5-BD10394844C6}">
      <formula1>"Upgrade"</formula1>
    </dataValidation>
    <dataValidation type="list" showDropDown="1" showInputMessage="1" showErrorMessage="1" prompt="Do not change the Line Numbers" sqref="A91" xr:uid="{4F32306C-8DA8-4106-BA3C-740C3039E64A}">
      <formula1>"2.1"</formula1>
    </dataValidation>
    <dataValidation type="list" operator="equal" showDropDown="1" showInputMessage="1" showErrorMessage="1" errorTitle="Standard Plan" error="Claim Form Line # 2.1 corresponds to Standard Plan only" sqref="C91" xr:uid="{503C8576-A0D5-4AE9-8913-A85082F24FFD}">
      <formula1>"Standard"</formula1>
    </dataValidation>
    <dataValidation type="list" showDropDown="1" showInputMessage="1" showErrorMessage="1" prompt="Do not change the Line Numbers" sqref="A94" xr:uid="{1A9DDF0E-FEA2-41F7-B28F-4FFFF5F1A9FE}">
      <formula1>"2.1b"</formula1>
    </dataValidation>
    <dataValidation type="list" showDropDown="1" showInputMessage="1" showErrorMessage="1" prompt="Do not change the Line Numbers" sqref="A97" xr:uid="{B6D0846C-2F46-43DA-A8AB-BEF6DD613961}">
      <formula1>"2.1c"</formula1>
    </dataValidation>
    <dataValidation type="list" showDropDown="1" showInputMessage="1" showErrorMessage="1" errorTitle="Family Plan" error="Claim Form Line # 2.1c corresponds to Family Plan only" sqref="C97" xr:uid="{880E2B74-2719-47EC-8D9F-B9D66186ECE2}">
      <formula1>"Family"</formula1>
    </dataValidation>
    <dataValidation type="list" showDropDown="1" showInputMessage="1" showErrorMessage="1" prompt="Do not change the Line Numbers" sqref="A100" xr:uid="{185F641F-7198-4BB9-BAB5-FCBA1F109ADB}">
      <formula1>"2.1d"</formula1>
    </dataValidation>
    <dataValidation type="list" showDropDown="1" showInputMessage="1" showErrorMessage="1" errorTitle="Upgrade Plan" error="Claim Form Line # 2.1d corresponds to Upgrade Plan only" sqref="C100" xr:uid="{23472CCB-4955-4348-8175-7C4A674E788A}">
      <formula1>"Upgrade"</formula1>
    </dataValidation>
    <dataValidation type="list" showDropDown="1" showInputMessage="1" showErrorMessage="1" prompt="Do not change the Line Numbers" sqref="A110" xr:uid="{03C092AD-A79F-4DC3-9CFE-36C543B23841}">
      <formula1>"2.2"</formula1>
    </dataValidation>
    <dataValidation type="list" operator="equal" showDropDown="1" showInputMessage="1" showErrorMessage="1" errorTitle="Standard Plan" error="Claim Form Line # 2.2 corresponds to Standard Plan only" sqref="C110" xr:uid="{28C7BBE8-3F6C-4515-BCBC-83E76C9AD358}">
      <formula1>"Standard"</formula1>
    </dataValidation>
    <dataValidation type="list" showDropDown="1" showInputMessage="1" showErrorMessage="1" prompt="Do not change the Line Numbers" sqref="A113" xr:uid="{E8FE3D75-EB21-453D-A48D-046DEB2466C0}">
      <formula1>"2.2b"</formula1>
    </dataValidation>
    <dataValidation type="list" showDropDown="1" showInputMessage="1" showErrorMessage="1" prompt="Do not change the Line Numbers" sqref="A116" xr:uid="{1749CB0B-55C7-4C9B-A2E1-95D1C2C60FC3}">
      <formula1>"2.2c"</formula1>
    </dataValidation>
    <dataValidation type="list" showDropDown="1" showInputMessage="1" showErrorMessage="1" errorTitle="Family Plan" error="Claim Form Line # 2.2c corresponds to Family Plan only" sqref="C116" xr:uid="{B5B8E8BA-59DF-42E1-BF5F-79A7CBDB0B0F}">
      <formula1>"Family"</formula1>
    </dataValidation>
    <dataValidation type="list" showDropDown="1" showInputMessage="1" showErrorMessage="1" prompt="Do not change the Line Numbers" sqref="A119" xr:uid="{13C983BE-D45C-40FB-9C8B-CE9368922096}">
      <formula1>"2.2d"</formula1>
    </dataValidation>
    <dataValidation type="list" showDropDown="1" showInputMessage="1" showErrorMessage="1" errorTitle="Upgrade Plan" error="Claim Form Line # 2.2d corresponds to Upgrade Plan only" sqref="C119" xr:uid="{EA3730E2-45FB-4B0F-A5D2-C75710F78764}">
      <formula1>"Upgrade"</formula1>
    </dataValidation>
    <dataValidation type="list" showDropDown="1" showInputMessage="1" showErrorMessage="1" prompt="Do not change the Line Numbers" sqref="A129" xr:uid="{5DAD6D00-61AE-4BC3-BFBF-3943C94505F8}">
      <formula1>"2.3"</formula1>
    </dataValidation>
    <dataValidation type="list" operator="equal" showDropDown="1" showInputMessage="1" showErrorMessage="1" errorTitle="Standard Plan" error="Claim Form Line # 2.3 corresponds to Standard Plan only" sqref="C129" xr:uid="{3C1C69EC-D244-4A1D-B3C7-531A803E5800}">
      <formula1>"Standard"</formula1>
    </dataValidation>
    <dataValidation type="list" showDropDown="1" showInputMessage="1" showErrorMessage="1" prompt="Do not change the Line Numbers" sqref="A132" xr:uid="{EE6D8EAB-D120-487C-9334-FA36C04B3440}">
      <formula1>"2.3b"</formula1>
    </dataValidation>
    <dataValidation type="list" showDropDown="1" showInputMessage="1" showErrorMessage="1" prompt="Do not change the Line Numbers" sqref="A135" xr:uid="{804C54D1-D435-43AB-985F-1766E4638A04}">
      <formula1>"2.3c"</formula1>
    </dataValidation>
    <dataValidation type="list" showDropDown="1" showInputMessage="1" showErrorMessage="1" errorTitle="Family Plan" error="Claim Form Line # 2.3c corresponds to Family Plan only" sqref="C135" xr:uid="{7A72347D-153C-4D85-8474-A62CC774A4EB}">
      <formula1>"Family"</formula1>
    </dataValidation>
    <dataValidation type="list" showDropDown="1" showInputMessage="1" showErrorMessage="1" prompt="Do not change the Line Numbers" sqref="A138" xr:uid="{E600F598-EE36-4DB2-BF9F-4C6C98F231C1}">
      <formula1>"2.3d"</formula1>
    </dataValidation>
    <dataValidation type="list" showDropDown="1" showInputMessage="1" showErrorMessage="1" errorTitle="Upgrade Plan" error="Claim Form Line # 2.3d corresponds to Upgrade Plan only" sqref="C138" xr:uid="{5551E7E8-106E-4461-B8B7-A83C276F59A1}">
      <formula1>"Upgrade"</formula1>
    </dataValidation>
    <dataValidation type="list" showDropDown="1" showInputMessage="1" showErrorMessage="1" prompt="Do not change the Line Numbers" sqref="A148" xr:uid="{48EEC002-35C3-467F-8F44-80C0A4B1BFCD}">
      <formula1>"2.4"</formula1>
    </dataValidation>
    <dataValidation type="list" operator="equal" showDropDown="1" showInputMessage="1" showErrorMessage="1" errorTitle="Standard Plan" error="Claim Form Line # 2.4 corresponds to Standard Plan only" sqref="C148" xr:uid="{2704F1DE-00D5-481A-8C8B-5FFA5F3ED804}">
      <formula1>"Standard"</formula1>
    </dataValidation>
    <dataValidation type="list" showDropDown="1" showInputMessage="1" showErrorMessage="1" prompt="Do not change the Line Numbers" sqref="A151" xr:uid="{46F23BC3-68EF-4C22-954B-23064D4EFC43}">
      <formula1>"2.4b"</formula1>
    </dataValidation>
    <dataValidation type="list" showDropDown="1" showInputMessage="1" showErrorMessage="1" prompt="Do not change the Line Numbers" sqref="A160" xr:uid="{F5FFB070-996B-42CA-8752-AEF61CDA8FB2}">
      <formula1>"2.5"</formula1>
    </dataValidation>
    <dataValidation type="list" operator="equal" showDropDown="1" showInputMessage="1" showErrorMessage="1" errorTitle="Standard Plan" error="Claim Form Line # 2.5 corresponds to Standard Plan only" sqref="C160" xr:uid="{B456E474-DC6B-4000-BA33-17E7F36048F3}">
      <formula1>"Standard"</formula1>
    </dataValidation>
    <dataValidation type="list" showDropDown="1" showInputMessage="1" showErrorMessage="1" prompt="Do not change the Line Numbers" sqref="A163" xr:uid="{CC1EB6C0-CD54-4734-A012-C985D7989870}">
      <formula1>"2.5b"</formula1>
    </dataValidation>
    <dataValidation type="list" showDropDown="1" showInputMessage="1" showErrorMessage="1" errorTitle="Basic Plan" error="Claim Form Line # 2.5b corresponds to Basic Plan only" sqref="C172" xr:uid="{7625FDB5-7D3E-48ED-AFD9-1E6D6072A0CE}">
      <formula1>"Basic"</formula1>
    </dataValidation>
    <dataValidation type="list" showDropDown="1" showInputMessage="1" showErrorMessage="1" prompt="Do not change the Line Numbers" sqref="A175" xr:uid="{27D93822-D032-4FBC-942E-4CA5C5762672}">
      <formula1>"2.6b"</formula1>
    </dataValidation>
    <dataValidation type="list" showDropDown="1" showInputMessage="1" showErrorMessage="1" prompt="Do not change the Line Numbers" sqref="A184" xr:uid="{7C2C3B0B-9E04-4143-9ABB-C0CC60DFC28E}">
      <formula1>"2.7"</formula1>
    </dataValidation>
    <dataValidation type="list" operator="equal" showDropDown="1" showInputMessage="1" showErrorMessage="1" errorTitle="Standard Plan" error="Claim Form Line # 2.7 corresponds to Standard Plan only" sqref="C184" xr:uid="{C4B22850-2CDD-4AFE-890F-DE1151710CCD}">
      <formula1>"Standard"</formula1>
    </dataValidation>
    <dataValidation type="list" showDropDown="1" showInputMessage="1" showErrorMessage="1" prompt="Do not change the Line Numbers" sqref="A187" xr:uid="{76677C20-3DFC-4AFF-8287-0CCF9048A9DC}">
      <formula1>"2.7b"</formula1>
    </dataValidation>
    <dataValidation type="list" showDropDown="1" showInputMessage="1" showErrorMessage="1" error="Do not change Funding Type" sqref="F8 F11 F14 F17 F46 F49 F27 F30 F33 F36 F59 F62 F20 F39 F52 F65" xr:uid="{3EDAA00A-F0DB-4856-874A-35FF41434B2F}">
      <formula1>"F"</formula1>
    </dataValidation>
    <dataValidation type="list" showDropDown="1" showInputMessage="1" showErrorMessage="1" error="N for Not Tribal_x000a_" sqref="G8 G11 G14 G17 G46 G49 G72 G75 G78 G81 G129 G132 G135 G138 G148 G151 G172 G175 G20 G39 G52 G84 G141 G154 G178" xr:uid="{F01AD867-C9A1-47AB-944B-10E3B68106CD}">
      <formula1>"N"</formula1>
    </dataValidation>
    <dataValidation type="list" showDropDown="1" showInputMessage="1" showErrorMessage="1" error="Y for Tribal customers" sqref="G27 G30 G33 G36 G59 G62 G91 G94 G97 G100 G110 G113 G116 G119 G160 G163 G184 G187 G65 G103 G122 G166 G190" xr:uid="{B24F87BD-989C-4626-B964-15B4CFF745B7}">
      <formula1>"Y"</formula1>
    </dataValidation>
    <dataValidation type="list" showDropDown="1" showInputMessage="1" showErrorMessage="1" error="Do not change Funding Type" sqref="F72 F75 F78 F81 F129 F132 F135 F138 F148 F151 F172 F175 F91 F94 F97 F100 F110 F113 F116 F119 F160 F163 F184 F187 F84 F103 F122 F141 F154 F166 F178 F190" xr:uid="{3B6AAB86-6F9A-467D-9BC8-BD59DC27EFAB}">
      <formula1>"C"</formula1>
    </dataValidation>
    <dataValidation type="list" allowBlank="1" showInputMessage="1" showErrorMessage="1" sqref="D8 D11 D14 D17 D27 D30 D33 D36 D46 D49 D59 D62 D72 D75 D78 D81 D91 D94 D97 D100 D110 D113 D116 D119 D129 D132 D135 D138 D148 D151 D160 D163 D172 D175 D184 D187" xr:uid="{3E1DB368-D608-49EB-A131-2270F6C1CDA1}">
      <formula1>"Voice, Bundled Voice, Bundled Broadband, Bundled Voice and Broadband"</formula1>
    </dataValidation>
    <dataValidation type="list" showDropDown="1" showInputMessage="1" showErrorMessage="1" prompt="Do not change the Line Numbers" sqref="A172" xr:uid="{AF381F12-76C1-45CC-8A5E-4978BAEDE717}">
      <formula1>"2.6"</formula1>
    </dataValidation>
    <dataValidation type="list" showDropDown="1" showInputMessage="1" showErrorMessage="1" errorTitle="Basic Plan with 4.5GB" error="Claim Form Line # 1e corresponds to Basic Plan $9.25" sqref="C20" xr:uid="{37028914-0AC9-4BD2-95EE-73E71461FE80}">
      <formula1>"Basic $9.25"</formula1>
    </dataValidation>
    <dataValidation type="list" showDropDown="1" showInputMessage="1" showErrorMessage="1" prompt="Do not change the Line Numbers" sqref="A20" xr:uid="{299D0858-0B40-4C43-A095-7CF5F29B941E}">
      <formula1>"1e"</formula1>
    </dataValidation>
    <dataValidation type="list" allowBlank="1" showInputMessage="1" showErrorMessage="1" error="Please choose from the drop down list." sqref="D20 D39 D52 D65 D84 D103 D122 D141 D154 D166 D178 D190" xr:uid="{76D8A35F-2ED1-4869-B557-20B3DF50A7E3}">
      <formula1>"Voice, Bundled Voice, Bundled Broadband, Bundled Voice and Broadband"</formula1>
    </dataValidation>
    <dataValidation type="list" showDropDown="1" showInputMessage="1" showErrorMessage="1" prompt="Do not change the Line Numbers" sqref="A39" xr:uid="{71BB9110-AAB2-4DB9-BBE8-95A3F30C83B1}">
      <formula1>"1.1e"</formula1>
    </dataValidation>
    <dataValidation type="list" showDropDown="1" showInputMessage="1" showErrorMessage="1" prompt="Do not change the Line Numbers" sqref="A52" xr:uid="{1B23AC13-FA68-4928-A74D-C626387B892D}">
      <formula1>"1.4e"</formula1>
    </dataValidation>
    <dataValidation type="list" showDropDown="1" showInputMessage="1" showErrorMessage="1" prompt="Do not change the Line Numbers" sqref="A65" xr:uid="{1FF8E5AE-C34F-41CD-B5A6-E0E07CB5016D}">
      <formula1>"1.5e"</formula1>
    </dataValidation>
    <dataValidation type="list" showDropDown="1" showInputMessage="1" showErrorMessage="1" prompt="Do not change the Line Numbers" sqref="A84" xr:uid="{B0BAF029-0089-4015-A7B9-AF1C2C7BBD21}">
      <formula1>"2e"</formula1>
    </dataValidation>
    <dataValidation type="list" showDropDown="1" showInputMessage="1" showErrorMessage="1" prompt="Do not change the Line Numbers" sqref="A103" xr:uid="{EF03C0D6-E5C3-42B9-AE89-7D4D5199F601}">
      <formula1>"2.1e"</formula1>
    </dataValidation>
    <dataValidation type="list" showDropDown="1" showInputMessage="1" showErrorMessage="1" prompt="Do not change the Line Numbers" sqref="A122" xr:uid="{E2784BC2-BDBB-480C-AD5F-A42602B71DEC}">
      <formula1>"2.2e"</formula1>
    </dataValidation>
    <dataValidation type="list" showDropDown="1" showInputMessage="1" showErrorMessage="1" prompt="Do not change the Line Numbers" sqref="A141" xr:uid="{5AA92F9F-44C3-459F-9551-2EC37B459399}">
      <formula1>"2.3e"</formula1>
    </dataValidation>
    <dataValidation type="list" showDropDown="1" showInputMessage="1" showErrorMessage="1" prompt="Do not change the Line Numbers" sqref="A154" xr:uid="{441931DC-DB69-466D-81E3-2FD2503983B7}">
      <formula1>"2.4e"</formula1>
    </dataValidation>
    <dataValidation type="list" showDropDown="1" showInputMessage="1" showErrorMessage="1" prompt="Do not change the Line Numbers" sqref="A166" xr:uid="{6C7C1A6F-BC28-4B63-B406-B4FB45C7BE0C}">
      <formula1>"2.5e"</formula1>
    </dataValidation>
    <dataValidation type="list" showDropDown="1" showInputMessage="1" showErrorMessage="1" prompt="Do not change the Line Numbers" sqref="A178" xr:uid="{550F72E4-5E92-4704-BE4D-44681BC7E9E0}">
      <formula1>"2.6e"</formula1>
    </dataValidation>
    <dataValidation type="list" showDropDown="1" showInputMessage="1" showErrorMessage="1" prompt="Do not change the Line Numbers" sqref="A190" xr:uid="{B7801849-A92A-4A76-918A-191917C3A497}">
      <formula1>"2.7e"</formula1>
    </dataValidation>
    <dataValidation type="list" showDropDown="1" showInputMessage="1" showErrorMessage="1" errorTitle="Basic Plan" error="Claim Form Line # 1.1b corresponds to Basic Plan $5.25" sqref="C30" xr:uid="{514DAA25-46C1-4D77-B302-C56BBF77FA0F}">
      <formula1>"Basic $5.25"</formula1>
    </dataValidation>
    <dataValidation type="list" showDropDown="1" showInputMessage="1" showErrorMessage="1" errorTitle="Basic Plan with 4.5GB" error="Claim Form Line # 1.1e corresponds to Basic Plan $9.25" sqref="C39" xr:uid="{E9D55E35-9F77-4C2E-BE61-D6F888C0FEEE}">
      <formula1>"Basic $9.25"</formula1>
    </dataValidation>
    <dataValidation type="list" showDropDown="1" showInputMessage="1" showErrorMessage="1" errorTitle="Basic Plan" error="Claim Form Line # 1.4b corresponds to Basic Plan $5.25" sqref="C49" xr:uid="{E33F3F53-D6A9-4D2A-868A-B7180734DA5E}">
      <formula1>"Basic $5.25"</formula1>
    </dataValidation>
    <dataValidation type="list" showDropDown="1" showInputMessage="1" showErrorMessage="1" errorTitle="Basic Plan with 4.5GB" error="Claim Form Line # 1.4e corresponds to Basic Plan $9.25" sqref="C52" xr:uid="{DD88DDE4-5778-443A-BEB1-BFA7EB8EDB8E}">
      <formula1>"Basic $9.25"</formula1>
    </dataValidation>
    <dataValidation type="list" showDropDown="1" showInputMessage="1" showErrorMessage="1" errorTitle="Basic Plan" error="Claim Form Line # 1.5b corresponds to Basic Plan $5.25" sqref="C62" xr:uid="{F88B4885-76FE-4061-A3E3-CF397AA7651C}">
      <formula1>"Basic $5.25"</formula1>
    </dataValidation>
    <dataValidation type="list" showDropDown="1" showInputMessage="1" showErrorMessage="1" errorTitle="Basic Plan with 4.5GB" error="Claim Form Line # 1.5e corresponds to Basic Plan $9.25" sqref="C65" xr:uid="{716E26DE-59B0-4F7C-9E4E-706E409280A4}">
      <formula1>"Basic $9.25"</formula1>
    </dataValidation>
    <dataValidation type="list" showDropDown="1" showInputMessage="1" showErrorMessage="1" errorTitle="Basic Plan" error="Claim Form Line # 2b corresponds to Basic Plan $5.25" sqref="C75" xr:uid="{47299C5A-CA7B-433F-870A-342609142F9E}">
      <formula1>"Basic $5.25"</formula1>
    </dataValidation>
    <dataValidation type="list" showDropDown="1" showInputMessage="1" showErrorMessage="1" errorTitle="Basic Plan with 4.5GB" error="Claim Form Line # 2e corresponds to Basic Plan $9.25" sqref="C84" xr:uid="{AD686811-8399-43B1-98E0-BE15A608A1DF}">
      <formula1>"Basic $9.25"</formula1>
    </dataValidation>
    <dataValidation type="list" showDropDown="1" showInputMessage="1" showErrorMessage="1" errorTitle="Basic Plan" error="Claim Form Line # 2.1b corresponds to Basic Plan $5.25" sqref="C94" xr:uid="{F49862D9-D32E-429F-8B86-2B537D5D1AAE}">
      <formula1>"Basic $5.25"</formula1>
    </dataValidation>
    <dataValidation type="list" showDropDown="1" showInputMessage="1" showErrorMessage="1" errorTitle="Basic Plan with 4.5GB" error="Claim Form Line # 2.1e corresponds to Basic Plan $9.25" sqref="C103" xr:uid="{A8F85743-0C2B-47BD-B13C-94A383E2EA72}">
      <formula1>"Basic $9.25"</formula1>
    </dataValidation>
    <dataValidation type="list" showDropDown="1" showInputMessage="1" showErrorMessage="1" errorTitle="Basic Plan" error="Claim Form Line # 2.2b corresponds to Basic Plan $5.25" sqref="C113" xr:uid="{FA559BE2-285B-4D56-A576-3402AB600D36}">
      <formula1>"Basic $5.25"</formula1>
    </dataValidation>
    <dataValidation type="list" showDropDown="1" showInputMessage="1" showErrorMessage="1" errorTitle="Basic Plan with 4.5GB" error="Claim Form Line # 2.2e corresponds to Basic Plan $9.25" sqref="C122" xr:uid="{C2F29295-D2DA-4A3C-9193-18CC88FB906E}">
      <formula1>"Basic $9.25"</formula1>
    </dataValidation>
    <dataValidation type="list" showDropDown="1" showInputMessage="1" showErrorMessage="1" errorTitle="Basic Plan" error="Claim Form Line # 2.3b corresponds to Basic Plan $5.25" sqref="C132" xr:uid="{88675937-A10F-4321-B987-1E790A2AAC95}">
      <formula1>"Basic $5.25"</formula1>
    </dataValidation>
    <dataValidation type="list" showDropDown="1" showInputMessage="1" showErrorMessage="1" errorTitle="Basic Plan with 4.5GB" error="Claim Form Line # 2.3e corresponds to Basic Plan $9.25" sqref="C141" xr:uid="{409DF8D6-36CA-475F-9C09-254D396E44F3}">
      <formula1>"Basic $9.25"</formula1>
    </dataValidation>
    <dataValidation type="list" showDropDown="1" showInputMessage="1" showErrorMessage="1" errorTitle="Basic Plan" error="Claim Form Line # 2.4b corresponds to Basic Plan $5.25" sqref="C151" xr:uid="{D24BFE28-5AEE-4F34-9C45-6EAA8023B9E3}">
      <formula1>"Basic $5.25"</formula1>
    </dataValidation>
    <dataValidation type="list" showDropDown="1" showInputMessage="1" showErrorMessage="1" errorTitle="Basic Plan with 4.5GB" error="Claim Form Line # 2.4e corresponds to Basic Plan $9.25" sqref="C154" xr:uid="{C8349910-6749-460F-B7D9-7DD23D39BF59}">
      <formula1>"Basic $9.25"</formula1>
    </dataValidation>
    <dataValidation type="list" showDropDown="1" showInputMessage="1" showErrorMessage="1" errorTitle="Basic Plan" error="Claim Form Line # 2.5b corresponds to Basic Plan $5.25" sqref="C163" xr:uid="{D8E5E87C-1069-4F0B-9A74-04880D472643}">
      <formula1>"Basic $5.25"</formula1>
    </dataValidation>
    <dataValidation type="list" showDropDown="1" showInputMessage="1" showErrorMessage="1" errorTitle="Basic Plan with 4.5GB" error="Claim Form Line # 2.5e corresponds to Basic Plan $9.25" sqref="C166" xr:uid="{77B5E540-26D3-4293-B17C-4DE6E31B3746}">
      <formula1>"Basic $9.25"</formula1>
    </dataValidation>
    <dataValidation type="list" showDropDown="1" showInputMessage="1" showErrorMessage="1" errorTitle="Basic Plan" error="Claim Form Line # 2.6b corresponds to Basic Plan $5.25" sqref="C175" xr:uid="{30E541C5-4A2E-40CC-AB46-0D7093E1A6D0}">
      <formula1>"Basic $5.25"</formula1>
    </dataValidation>
    <dataValidation type="list" showDropDown="1" showInputMessage="1" showErrorMessage="1" errorTitle="Basic Plan with 4.5GB" error="Claim Form Line # 2.6e corresponds to Basic Plan $9.25" sqref="C178" xr:uid="{CD0884D8-AF79-478B-998E-710DA786FBDF}">
      <formula1>"Basic $9.25"</formula1>
    </dataValidation>
    <dataValidation type="list" showDropDown="1" showInputMessage="1" showErrorMessage="1" errorTitle="Basic Plan" error="Claim Form Line # 2.7b corresponds to Basic Plan $5.25" sqref="C187" xr:uid="{B8714E98-F60D-4487-AC62-EC7699DE46EE}">
      <formula1>"Basic $5.25"</formula1>
    </dataValidation>
    <dataValidation type="list" showDropDown="1" showInputMessage="1" showErrorMessage="1" errorTitle="Basic Plan with 4.5GB" error="Claim Form Line # 2.7e corresponds to Basic Plan $9.25" sqref="C190" xr:uid="{DB20C1DC-34B4-4051-8286-E0F6B44E99C6}">
      <formula1>"Basic $9.25"</formula1>
    </dataValidation>
  </dataValidations>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8"/>
  <sheetViews>
    <sheetView workbookViewId="0"/>
  </sheetViews>
  <sheetFormatPr defaultRowHeight="12.75" x14ac:dyDescent="0.2"/>
  <cols>
    <col min="1" max="1" width="11.42578125" customWidth="1"/>
    <col min="2" max="8" width="17.28515625" style="6" customWidth="1"/>
    <col min="9" max="9" width="17.28515625" customWidth="1"/>
    <col min="10" max="10" width="15.85546875" customWidth="1"/>
    <col min="11" max="11" width="18.85546875" bestFit="1" customWidth="1"/>
  </cols>
  <sheetData>
    <row r="1" spans="1:17" x14ac:dyDescent="0.2">
      <c r="A1" s="104" t="s">
        <v>0</v>
      </c>
      <c r="B1" s="161"/>
      <c r="C1" s="161"/>
      <c r="D1" s="161"/>
      <c r="E1" s="161"/>
      <c r="F1" s="161"/>
      <c r="G1" s="161"/>
      <c r="H1" s="161"/>
      <c r="I1" s="126"/>
      <c r="J1" s="126"/>
      <c r="K1" s="126"/>
      <c r="L1" s="126"/>
      <c r="M1" s="126"/>
      <c r="N1" s="126"/>
      <c r="O1" s="126"/>
      <c r="P1" s="126"/>
      <c r="Q1" s="126"/>
    </row>
    <row r="2" spans="1:17" x14ac:dyDescent="0.2">
      <c r="A2" s="126"/>
      <c r="B2" s="161"/>
      <c r="C2" s="161"/>
      <c r="D2" s="161"/>
      <c r="E2" s="161"/>
      <c r="F2" s="161"/>
      <c r="G2" s="161"/>
      <c r="H2" s="161"/>
      <c r="I2" s="126"/>
      <c r="J2" s="126"/>
      <c r="K2" s="126"/>
      <c r="L2" s="126"/>
      <c r="M2" s="126"/>
      <c r="N2" s="126"/>
      <c r="O2" s="126"/>
      <c r="P2" s="126"/>
      <c r="Q2" s="126"/>
    </row>
    <row r="3" spans="1:17" ht="15.75" x14ac:dyDescent="0.25">
      <c r="A3" s="62" t="s">
        <v>144</v>
      </c>
      <c r="B3" s="126"/>
      <c r="C3" s="126"/>
      <c r="D3" s="126"/>
      <c r="E3" s="126"/>
      <c r="F3" s="126"/>
      <c r="G3" s="126"/>
      <c r="H3" s="126"/>
      <c r="I3" s="126"/>
      <c r="J3" s="126"/>
      <c r="K3" s="126"/>
      <c r="L3" s="126"/>
      <c r="M3" s="126"/>
      <c r="N3" s="126"/>
      <c r="O3" s="126"/>
      <c r="P3" s="126"/>
      <c r="Q3" s="126"/>
    </row>
    <row r="4" spans="1:17" ht="15.75" x14ac:dyDescent="0.25">
      <c r="A4" s="4"/>
      <c r="B4" s="161"/>
      <c r="C4" s="161"/>
      <c r="D4" s="161"/>
      <c r="E4" s="161"/>
      <c r="F4" s="161"/>
      <c r="G4" s="161"/>
      <c r="H4" s="161"/>
      <c r="I4" s="126"/>
      <c r="J4" s="126"/>
      <c r="K4" s="126"/>
      <c r="L4" s="126"/>
      <c r="M4" s="126"/>
      <c r="N4" s="126"/>
      <c r="O4" s="126"/>
      <c r="P4" s="126"/>
      <c r="Q4" s="126"/>
    </row>
    <row r="5" spans="1:17" ht="15" x14ac:dyDescent="0.25">
      <c r="A5" s="422"/>
      <c r="B5" s="423"/>
      <c r="C5" s="423"/>
      <c r="D5" s="423"/>
      <c r="E5" s="423"/>
      <c r="F5" s="423"/>
      <c r="G5" s="423"/>
      <c r="H5" s="423"/>
      <c r="I5" s="423"/>
      <c r="J5" s="423"/>
      <c r="K5" s="63"/>
      <c r="L5" s="126"/>
      <c r="M5" s="126"/>
      <c r="N5" s="126"/>
      <c r="O5" s="126"/>
      <c r="P5" s="126"/>
      <c r="Q5" s="126"/>
    </row>
    <row r="6" spans="1:17" x14ac:dyDescent="0.2">
      <c r="A6" s="84" t="s">
        <v>110</v>
      </c>
      <c r="B6" s="85" t="s">
        <v>111</v>
      </c>
      <c r="C6" s="84" t="s">
        <v>112</v>
      </c>
      <c r="D6" s="84" t="s">
        <v>113</v>
      </c>
      <c r="E6" s="84" t="s">
        <v>114</v>
      </c>
      <c r="F6" s="84" t="s">
        <v>115</v>
      </c>
      <c r="G6" s="84" t="s">
        <v>116</v>
      </c>
      <c r="H6" s="84" t="s">
        <v>117</v>
      </c>
      <c r="I6" s="84" t="s">
        <v>118</v>
      </c>
      <c r="J6" s="106" t="s">
        <v>119</v>
      </c>
      <c r="K6" s="84" t="s">
        <v>145</v>
      </c>
      <c r="L6" s="126"/>
      <c r="M6" s="126"/>
      <c r="N6" s="126"/>
      <c r="O6" s="126"/>
      <c r="P6" s="126"/>
      <c r="Q6" s="126"/>
    </row>
    <row r="7" spans="1:17" ht="63.75" x14ac:dyDescent="0.2">
      <c r="A7" s="86" t="s">
        <v>120</v>
      </c>
      <c r="B7" s="86" t="s">
        <v>136</v>
      </c>
      <c r="C7" s="87" t="s">
        <v>89</v>
      </c>
      <c r="D7" s="87" t="s">
        <v>146</v>
      </c>
      <c r="E7" s="87" t="s">
        <v>147</v>
      </c>
      <c r="F7" s="87" t="s">
        <v>148</v>
      </c>
      <c r="G7" s="87" t="s">
        <v>149</v>
      </c>
      <c r="H7" s="87" t="s">
        <v>150</v>
      </c>
      <c r="I7" s="162" t="s">
        <v>151</v>
      </c>
      <c r="J7" s="107" t="s">
        <v>152</v>
      </c>
      <c r="K7" s="163" t="s">
        <v>153</v>
      </c>
      <c r="L7" s="126"/>
      <c r="M7" s="126"/>
      <c r="N7" s="126"/>
      <c r="O7" s="126"/>
      <c r="P7" s="126"/>
      <c r="Q7" s="126"/>
    </row>
    <row r="8" spans="1:17" s="41" customFormat="1" x14ac:dyDescent="0.2">
      <c r="A8" s="118">
        <v>3</v>
      </c>
      <c r="B8" s="164" t="s">
        <v>154</v>
      </c>
      <c r="C8" s="165" t="s">
        <v>96</v>
      </c>
      <c r="D8" s="166">
        <v>39</v>
      </c>
      <c r="E8" s="166">
        <v>0</v>
      </c>
      <c r="F8" s="166">
        <v>0</v>
      </c>
      <c r="G8" s="166">
        <f>D8-E8-F8</f>
        <v>39</v>
      </c>
      <c r="H8" s="166">
        <v>39</v>
      </c>
      <c r="I8" s="92">
        <f>MIN(G8:H8)</f>
        <v>39</v>
      </c>
      <c r="J8" s="108">
        <v>25</v>
      </c>
      <c r="K8" s="93">
        <f>I8*J8</f>
        <v>975</v>
      </c>
      <c r="L8" s="126"/>
      <c r="M8" s="126"/>
      <c r="N8" s="126"/>
      <c r="O8" s="126"/>
      <c r="P8" s="126"/>
      <c r="Q8" s="126"/>
    </row>
    <row r="9" spans="1:17" s="41" customFormat="1" ht="25.5" x14ac:dyDescent="0.2">
      <c r="A9" s="118">
        <v>3.1</v>
      </c>
      <c r="B9" s="164" t="s">
        <v>155</v>
      </c>
      <c r="C9" s="165" t="s">
        <v>96</v>
      </c>
      <c r="D9" s="166">
        <v>45</v>
      </c>
      <c r="E9" s="166">
        <v>0</v>
      </c>
      <c r="F9" s="166">
        <v>45</v>
      </c>
      <c r="G9" s="166">
        <f t="shared" ref="G9:G13" si="0">D9-E9-F9</f>
        <v>0</v>
      </c>
      <c r="H9" s="166">
        <v>39</v>
      </c>
      <c r="I9" s="92">
        <f t="shared" ref="I9:I13" si="1">MIN(G9:H9)</f>
        <v>0</v>
      </c>
      <c r="J9" s="52">
        <v>1</v>
      </c>
      <c r="K9" s="93">
        <f>I9*J9</f>
        <v>0</v>
      </c>
      <c r="L9" s="126"/>
      <c r="M9" s="126"/>
      <c r="N9" s="126"/>
      <c r="O9" s="126"/>
      <c r="P9" s="126"/>
      <c r="Q9" s="126"/>
    </row>
    <row r="10" spans="1:17" x14ac:dyDescent="0.2">
      <c r="A10" s="118">
        <v>4</v>
      </c>
      <c r="B10" s="164" t="s">
        <v>154</v>
      </c>
      <c r="C10" s="165" t="s">
        <v>94</v>
      </c>
      <c r="D10" s="166">
        <v>39</v>
      </c>
      <c r="E10" s="166">
        <v>0</v>
      </c>
      <c r="F10" s="166">
        <v>0</v>
      </c>
      <c r="G10" s="166">
        <f t="shared" si="0"/>
        <v>39</v>
      </c>
      <c r="H10" s="166">
        <v>39</v>
      </c>
      <c r="I10" s="92">
        <f t="shared" si="1"/>
        <v>39</v>
      </c>
      <c r="J10" s="52">
        <v>15</v>
      </c>
      <c r="K10" s="93">
        <f>I10*J10</f>
        <v>585</v>
      </c>
      <c r="L10" s="126"/>
      <c r="M10" s="126"/>
      <c r="N10" s="126"/>
      <c r="O10" s="126"/>
      <c r="P10" s="126"/>
      <c r="Q10" s="126"/>
    </row>
    <row r="11" spans="1:17" ht="25.5" x14ac:dyDescent="0.2">
      <c r="A11" s="118">
        <v>4.0999999999999996</v>
      </c>
      <c r="B11" s="164" t="s">
        <v>155</v>
      </c>
      <c r="C11" s="165" t="s">
        <v>94</v>
      </c>
      <c r="D11" s="166">
        <v>45</v>
      </c>
      <c r="E11" s="166">
        <v>0</v>
      </c>
      <c r="F11" s="166">
        <v>0</v>
      </c>
      <c r="G11" s="166">
        <f t="shared" si="0"/>
        <v>45</v>
      </c>
      <c r="H11" s="166">
        <v>39</v>
      </c>
      <c r="I11" s="92">
        <f t="shared" si="1"/>
        <v>39</v>
      </c>
      <c r="J11" s="52">
        <v>1</v>
      </c>
      <c r="K11" s="93">
        <f>I11*J11</f>
        <v>39</v>
      </c>
      <c r="L11" s="126"/>
      <c r="M11" s="126"/>
      <c r="N11" s="126"/>
      <c r="O11" s="126"/>
      <c r="P11" s="126"/>
      <c r="Q11" s="126"/>
    </row>
    <row r="12" spans="1:17" ht="25.5" x14ac:dyDescent="0.2">
      <c r="A12" s="118">
        <v>4.2</v>
      </c>
      <c r="B12" s="164" t="s">
        <v>156</v>
      </c>
      <c r="C12" s="165" t="s">
        <v>94</v>
      </c>
      <c r="D12" s="166">
        <v>39</v>
      </c>
      <c r="E12" s="166">
        <v>0</v>
      </c>
      <c r="F12" s="166">
        <v>0</v>
      </c>
      <c r="G12" s="166">
        <f t="shared" si="0"/>
        <v>39</v>
      </c>
      <c r="H12" s="166">
        <v>39</v>
      </c>
      <c r="I12" s="92">
        <f t="shared" si="1"/>
        <v>39</v>
      </c>
      <c r="J12" s="52">
        <v>0</v>
      </c>
      <c r="K12" s="93">
        <f t="shared" ref="K12:K13" si="2">I12*J12</f>
        <v>0</v>
      </c>
      <c r="L12" s="126"/>
      <c r="M12" s="126"/>
      <c r="N12" s="126"/>
      <c r="O12" s="126"/>
      <c r="P12" s="126"/>
      <c r="Q12" s="126"/>
    </row>
    <row r="13" spans="1:17" ht="25.5" x14ac:dyDescent="0.2">
      <c r="A13" s="118">
        <v>4.3</v>
      </c>
      <c r="B13" s="164" t="s">
        <v>157</v>
      </c>
      <c r="C13" s="165" t="s">
        <v>94</v>
      </c>
      <c r="D13" s="166">
        <v>45</v>
      </c>
      <c r="E13" s="166">
        <v>0</v>
      </c>
      <c r="F13" s="166">
        <v>0</v>
      </c>
      <c r="G13" s="166">
        <f t="shared" si="0"/>
        <v>45</v>
      </c>
      <c r="H13" s="166">
        <v>39</v>
      </c>
      <c r="I13" s="92">
        <f t="shared" si="1"/>
        <v>39</v>
      </c>
      <c r="J13" s="52">
        <v>0</v>
      </c>
      <c r="K13" s="93">
        <f t="shared" si="2"/>
        <v>0</v>
      </c>
      <c r="L13" s="126"/>
      <c r="M13" s="126"/>
      <c r="N13" s="126"/>
      <c r="O13" s="126"/>
      <c r="P13" s="126"/>
      <c r="Q13" s="126"/>
    </row>
    <row r="14" spans="1:17" ht="15" x14ac:dyDescent="0.25">
      <c r="A14" s="1"/>
      <c r="B14" s="161"/>
      <c r="C14" s="161"/>
      <c r="D14" s="161"/>
      <c r="E14" s="161"/>
      <c r="F14" s="161"/>
      <c r="G14" s="161"/>
      <c r="H14" s="161"/>
      <c r="I14" s="126"/>
      <c r="J14" s="126"/>
      <c r="K14" s="126"/>
      <c r="L14" s="126"/>
      <c r="M14" s="126"/>
      <c r="N14" s="126"/>
      <c r="O14" s="126"/>
      <c r="P14" s="126"/>
      <c r="Q14" s="126"/>
    </row>
    <row r="15" spans="1:17" x14ac:dyDescent="0.2">
      <c r="A15" s="126"/>
      <c r="B15" s="161"/>
      <c r="C15" s="161"/>
      <c r="D15" s="161"/>
      <c r="E15" s="161"/>
      <c r="F15" s="161"/>
      <c r="G15" s="161"/>
      <c r="H15" s="161"/>
      <c r="I15" s="126"/>
      <c r="J15" s="126"/>
      <c r="K15" s="126"/>
      <c r="L15" s="126"/>
      <c r="M15" s="126"/>
      <c r="N15" s="126"/>
      <c r="O15" s="126"/>
      <c r="P15" s="126"/>
      <c r="Q15" s="126"/>
    </row>
    <row r="16" spans="1:17" x14ac:dyDescent="0.2">
      <c r="A16" s="132" t="s">
        <v>107</v>
      </c>
      <c r="B16" s="161"/>
      <c r="C16" s="161"/>
      <c r="D16" s="161"/>
      <c r="E16" s="161"/>
      <c r="F16" s="161"/>
      <c r="G16" s="161"/>
      <c r="H16" s="161"/>
      <c r="I16" s="126"/>
      <c r="J16" s="126"/>
      <c r="K16" s="126"/>
      <c r="L16" s="126"/>
      <c r="M16" s="126"/>
      <c r="N16" s="126"/>
      <c r="O16" s="126"/>
      <c r="P16" s="126"/>
      <c r="Q16" s="126"/>
    </row>
    <row r="17" spans="1:17" x14ac:dyDescent="0.2">
      <c r="A17" s="126"/>
      <c r="B17" s="161"/>
      <c r="C17" s="161"/>
      <c r="D17" s="161"/>
      <c r="E17" s="161"/>
      <c r="F17" s="161"/>
      <c r="G17" s="161"/>
      <c r="H17" s="161"/>
      <c r="I17" s="126"/>
      <c r="J17" s="126"/>
      <c r="K17" s="126"/>
      <c r="L17" s="126"/>
      <c r="M17" s="126"/>
      <c r="N17" s="126"/>
      <c r="O17" s="126"/>
      <c r="P17" s="126"/>
      <c r="Q17" s="126"/>
    </row>
    <row r="18" spans="1:17" x14ac:dyDescent="0.2">
      <c r="A18" s="126"/>
      <c r="B18" s="161"/>
      <c r="C18" s="161"/>
      <c r="D18" s="161"/>
      <c r="E18" s="161"/>
      <c r="F18" s="161"/>
      <c r="G18" s="161"/>
      <c r="H18" s="161"/>
      <c r="I18" s="126"/>
      <c r="J18" s="167"/>
      <c r="K18" s="126"/>
      <c r="L18" s="126"/>
      <c r="M18" s="126"/>
      <c r="N18" s="126"/>
      <c r="O18" s="126"/>
      <c r="P18" s="126"/>
      <c r="Q18" s="126"/>
    </row>
  </sheetData>
  <mergeCells count="1">
    <mergeCell ref="A5:J5"/>
  </mergeCells>
  <phoneticPr fontId="12" type="noConversion"/>
  <pageMargins left="0.75" right="0.75" top="1" bottom="1"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
  <sheetViews>
    <sheetView workbookViewId="0"/>
  </sheetViews>
  <sheetFormatPr defaultRowHeight="12.75" x14ac:dyDescent="0.2"/>
  <cols>
    <col min="1" max="1" width="15.7109375" style="18" customWidth="1"/>
    <col min="2" max="2" width="29.140625" style="6" customWidth="1"/>
    <col min="3" max="3" width="24" customWidth="1"/>
    <col min="4" max="4" width="14.5703125" style="6" customWidth="1"/>
    <col min="5" max="5" width="18.85546875" style="6" customWidth="1"/>
  </cols>
  <sheetData>
    <row r="1" spans="1:5" ht="14.25" x14ac:dyDescent="0.2">
      <c r="A1" s="76" t="s">
        <v>0</v>
      </c>
      <c r="B1" s="168"/>
      <c r="C1" s="169"/>
      <c r="D1" s="170"/>
      <c r="E1" s="37"/>
    </row>
    <row r="2" spans="1:5" ht="14.25" x14ac:dyDescent="0.2">
      <c r="A2" s="39"/>
      <c r="B2" s="168"/>
      <c r="C2" s="169"/>
      <c r="D2" s="170"/>
      <c r="E2" s="37"/>
    </row>
    <row r="3" spans="1:5" ht="14.25" x14ac:dyDescent="0.2">
      <c r="A3" s="38"/>
      <c r="B3" s="168"/>
      <c r="C3" s="169"/>
      <c r="D3" s="170"/>
      <c r="E3" s="37"/>
    </row>
    <row r="4" spans="1:5" ht="15.75" x14ac:dyDescent="0.25">
      <c r="A4" s="424" t="s">
        <v>158</v>
      </c>
      <c r="B4" s="425"/>
      <c r="C4" s="126"/>
      <c r="D4" s="161"/>
    </row>
    <row r="5" spans="1:5" ht="13.5" thickBot="1" x14ac:dyDescent="0.25">
      <c r="A5" s="15"/>
      <c r="B5" s="161"/>
      <c r="C5" s="126"/>
      <c r="D5" s="161"/>
    </row>
    <row r="6" spans="1:5" ht="24.75" thickBot="1" x14ac:dyDescent="0.25">
      <c r="A6" s="17" t="s">
        <v>120</v>
      </c>
      <c r="B6" s="9" t="s">
        <v>159</v>
      </c>
      <c r="C6" s="9" t="s">
        <v>160</v>
      </c>
      <c r="D6" s="161"/>
    </row>
    <row r="7" spans="1:5" ht="15.75" customHeight="1" thickBot="1" x14ac:dyDescent="0.25">
      <c r="A7" s="426" t="s">
        <v>161</v>
      </c>
      <c r="B7" s="14" t="s">
        <v>162</v>
      </c>
      <c r="C7" s="94"/>
      <c r="D7" s="161"/>
    </row>
    <row r="8" spans="1:5" ht="13.5" thickBot="1" x14ac:dyDescent="0.25">
      <c r="A8" s="427"/>
      <c r="B8" s="7" t="s">
        <v>163</v>
      </c>
      <c r="C8" s="95"/>
      <c r="D8" s="161"/>
    </row>
    <row r="9" spans="1:5" ht="13.5" thickBot="1" x14ac:dyDescent="0.25">
      <c r="A9" s="427"/>
      <c r="B9" s="7" t="s">
        <v>164</v>
      </c>
      <c r="C9" s="95"/>
      <c r="D9" s="161"/>
    </row>
    <row r="10" spans="1:5" ht="13.5" thickBot="1" x14ac:dyDescent="0.25">
      <c r="A10" s="428"/>
      <c r="B10" s="10" t="s">
        <v>165</v>
      </c>
      <c r="C10" s="96">
        <f>SUM(C7:C9)</f>
        <v>0</v>
      </c>
      <c r="D10" s="161"/>
    </row>
    <row r="11" spans="1:5" x14ac:dyDescent="0.2">
      <c r="A11" s="15"/>
      <c r="B11" s="161"/>
      <c r="C11" s="126"/>
      <c r="D11" s="161"/>
    </row>
    <row r="12" spans="1:5" ht="15" x14ac:dyDescent="0.25">
      <c r="A12" s="16"/>
      <c r="B12" s="161"/>
      <c r="C12" s="126"/>
      <c r="D12" s="161"/>
    </row>
    <row r="15" spans="1:5" x14ac:dyDescent="0.2">
      <c r="B15" s="119"/>
      <c r="C15" s="103"/>
    </row>
  </sheetData>
  <mergeCells count="2">
    <mergeCell ref="A4:B4"/>
    <mergeCell ref="A7:A10"/>
  </mergeCells>
  <phoneticPr fontId="12" type="noConversion"/>
  <pageMargins left="0.75" right="0.75" top="1" bottom="1" header="0.5" footer="0.5"/>
  <pageSetup orientation="landscape" r:id="rId1"/>
  <headerFooter alignWithMargins="0"/>
  <ignoredErrors>
    <ignoredError sqref="A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topLeftCell="A4" workbookViewId="0">
      <selection activeCell="E31" sqref="E31"/>
    </sheetView>
  </sheetViews>
  <sheetFormatPr defaultRowHeight="12.75" x14ac:dyDescent="0.2"/>
  <cols>
    <col min="1" max="1" width="28" customWidth="1"/>
    <col min="2" max="2" width="15.85546875" customWidth="1"/>
    <col min="3" max="3" width="19.140625" customWidth="1"/>
    <col min="4" max="4" width="21" customWidth="1"/>
    <col min="5" max="5" width="19" customWidth="1"/>
    <col min="6" max="6" width="21.7109375" customWidth="1"/>
    <col min="7" max="7" width="20.7109375" customWidth="1"/>
  </cols>
  <sheetData>
    <row r="1" spans="1:9" ht="15" x14ac:dyDescent="0.25">
      <c r="A1" s="76" t="s">
        <v>0</v>
      </c>
      <c r="B1" s="13"/>
      <c r="C1" s="126"/>
      <c r="D1" s="126"/>
      <c r="E1" s="126"/>
      <c r="F1" s="126"/>
      <c r="G1" s="126"/>
      <c r="H1" s="126"/>
      <c r="I1" s="103"/>
    </row>
    <row r="2" spans="1:9" ht="15" x14ac:dyDescent="0.25">
      <c r="A2" s="8"/>
      <c r="B2" s="126"/>
      <c r="C2" s="126"/>
      <c r="D2" s="126"/>
      <c r="E2" s="126"/>
      <c r="F2" s="126"/>
      <c r="G2" s="126"/>
      <c r="H2" s="126"/>
      <c r="I2" s="103"/>
    </row>
    <row r="3" spans="1:9" x14ac:dyDescent="0.2">
      <c r="A3" s="126"/>
      <c r="B3" s="126"/>
      <c r="C3" s="126"/>
      <c r="D3" s="126"/>
      <c r="E3" s="126"/>
      <c r="F3" s="126"/>
      <c r="G3" s="126"/>
      <c r="H3" s="126"/>
      <c r="I3" s="103"/>
    </row>
    <row r="4" spans="1:9" ht="15.75" x14ac:dyDescent="0.25">
      <c r="A4" s="50" t="s">
        <v>166</v>
      </c>
      <c r="B4" s="126"/>
      <c r="C4" s="126"/>
      <c r="D4" s="126"/>
      <c r="E4" s="126"/>
      <c r="F4" s="126"/>
      <c r="G4" s="126"/>
      <c r="H4" s="126"/>
      <c r="I4" s="103"/>
    </row>
    <row r="5" spans="1:9" ht="15" x14ac:dyDescent="0.25">
      <c r="A5" s="44"/>
      <c r="B5" s="126"/>
      <c r="C5" s="126"/>
      <c r="D5" s="126"/>
      <c r="E5" s="126"/>
      <c r="F5" s="126"/>
      <c r="G5" s="126"/>
      <c r="H5" s="126"/>
      <c r="I5" s="103"/>
    </row>
    <row r="6" spans="1:9" s="19" customFormat="1" ht="15.75" x14ac:dyDescent="0.25">
      <c r="A6" s="50" t="s">
        <v>167</v>
      </c>
      <c r="E6" s="171"/>
    </row>
    <row r="7" spans="1:9" ht="15.75" thickBot="1" x14ac:dyDescent="0.3">
      <c r="A7" s="11"/>
      <c r="B7" s="126"/>
      <c r="C7" s="126"/>
      <c r="D7" s="126"/>
      <c r="E7" s="126"/>
      <c r="F7" s="126"/>
      <c r="G7" s="126"/>
      <c r="H7" s="126"/>
      <c r="I7" s="103"/>
    </row>
    <row r="8" spans="1:9" ht="13.5" thickBot="1" x14ac:dyDescent="0.25">
      <c r="A8" s="100" t="s">
        <v>159</v>
      </c>
      <c r="B8" s="101" t="s">
        <v>168</v>
      </c>
      <c r="C8" s="101" t="s">
        <v>169</v>
      </c>
      <c r="D8" s="104"/>
      <c r="E8" s="104"/>
      <c r="F8" s="104"/>
      <c r="G8" s="104"/>
      <c r="H8" s="104"/>
      <c r="I8" s="104"/>
    </row>
    <row r="9" spans="1:9" ht="26.25" thickBot="1" x14ac:dyDescent="0.25">
      <c r="A9" s="215" t="s">
        <v>170</v>
      </c>
      <c r="B9" s="97">
        <v>11</v>
      </c>
      <c r="C9" s="98" t="s">
        <v>291</v>
      </c>
      <c r="D9" s="104"/>
      <c r="E9" s="104"/>
      <c r="F9" s="104"/>
      <c r="G9" s="104"/>
      <c r="H9" s="104"/>
      <c r="I9" s="104"/>
    </row>
    <row r="10" spans="1:9" ht="26.25" thickBot="1" x14ac:dyDescent="0.25">
      <c r="A10" s="215" t="s">
        <v>171</v>
      </c>
      <c r="B10" s="99">
        <v>5</v>
      </c>
      <c r="C10" s="98" t="s">
        <v>291</v>
      </c>
      <c r="D10" s="104"/>
      <c r="E10" s="104"/>
      <c r="F10" s="104"/>
      <c r="G10" s="104"/>
      <c r="H10" s="104"/>
      <c r="I10" s="104"/>
    </row>
    <row r="11" spans="1:9" ht="26.25" thickBot="1" x14ac:dyDescent="0.25">
      <c r="A11" s="215" t="s">
        <v>172</v>
      </c>
      <c r="B11" s="99">
        <v>14</v>
      </c>
      <c r="C11" s="98" t="s">
        <v>291</v>
      </c>
      <c r="D11" s="104"/>
      <c r="E11" s="104"/>
      <c r="F11" s="104"/>
      <c r="G11" s="104"/>
      <c r="H11" s="104"/>
      <c r="I11" s="104"/>
    </row>
    <row r="12" spans="1:9" ht="26.25" thickBot="1" x14ac:dyDescent="0.25">
      <c r="A12" s="215" t="s">
        <v>173</v>
      </c>
      <c r="B12" s="99">
        <v>10</v>
      </c>
      <c r="C12" s="98" t="s">
        <v>291</v>
      </c>
      <c r="D12" s="104"/>
      <c r="E12" s="104"/>
      <c r="F12" s="104"/>
      <c r="G12" s="104"/>
      <c r="H12" s="104"/>
      <c r="I12" s="104"/>
    </row>
    <row r="13" spans="1:9" ht="26.25" thickBot="1" x14ac:dyDescent="0.25">
      <c r="A13" s="215" t="s">
        <v>174</v>
      </c>
      <c r="B13" s="99">
        <v>12</v>
      </c>
      <c r="C13" s="98" t="s">
        <v>291</v>
      </c>
      <c r="D13" s="104"/>
      <c r="E13" s="104"/>
      <c r="F13" s="104"/>
      <c r="G13" s="104"/>
      <c r="H13" s="104"/>
      <c r="I13" s="104"/>
    </row>
    <row r="14" spans="1:9" ht="18.399999999999999" customHeight="1" x14ac:dyDescent="0.2">
      <c r="A14" s="214" t="s">
        <v>175</v>
      </c>
      <c r="B14" s="110"/>
      <c r="C14" s="429"/>
      <c r="D14" s="104"/>
      <c r="E14" s="104"/>
      <c r="F14" s="104"/>
      <c r="G14" s="104"/>
      <c r="H14" s="104"/>
      <c r="I14" s="104"/>
    </row>
    <row r="15" spans="1:9" ht="16.5" customHeight="1" x14ac:dyDescent="0.2">
      <c r="A15" s="214" t="s">
        <v>176</v>
      </c>
      <c r="B15" s="111"/>
      <c r="C15" s="430"/>
      <c r="D15" s="104"/>
      <c r="E15" s="104"/>
      <c r="F15" s="104"/>
      <c r="G15" s="104"/>
      <c r="H15" s="104"/>
      <c r="I15" s="104"/>
    </row>
    <row r="16" spans="1:9" ht="21.75" customHeight="1" thickBot="1" x14ac:dyDescent="0.25">
      <c r="A16" s="102" t="s">
        <v>177</v>
      </c>
      <c r="B16" s="112"/>
      <c r="C16" s="431"/>
      <c r="D16" s="104"/>
      <c r="E16" s="104"/>
      <c r="F16" s="104"/>
      <c r="G16" s="104"/>
      <c r="H16" s="104"/>
      <c r="I16" s="104"/>
    </row>
    <row r="17" spans="1:9" ht="13.5" thickBot="1" x14ac:dyDescent="0.25">
      <c r="A17" s="83" t="s">
        <v>165</v>
      </c>
      <c r="B17" s="115">
        <f>SUM(B9:B16)</f>
        <v>52</v>
      </c>
      <c r="C17" s="98"/>
      <c r="D17" s="104"/>
      <c r="E17" s="104"/>
      <c r="F17" s="104"/>
      <c r="G17" s="104"/>
      <c r="H17" s="104"/>
      <c r="I17" s="104"/>
    </row>
    <row r="18" spans="1:9" ht="15" x14ac:dyDescent="0.25">
      <c r="A18" s="44"/>
      <c r="B18" s="104"/>
      <c r="C18" s="104"/>
      <c r="D18" s="104"/>
      <c r="E18" s="104"/>
      <c r="F18" s="104"/>
      <c r="G18" s="104"/>
      <c r="H18" s="104"/>
      <c r="I18" s="104"/>
    </row>
    <row r="19" spans="1:9" x14ac:dyDescent="0.2">
      <c r="A19" s="104"/>
      <c r="B19" s="104"/>
      <c r="C19" s="104"/>
      <c r="D19" s="104"/>
      <c r="E19" s="104"/>
      <c r="F19" s="104"/>
      <c r="G19" s="104"/>
      <c r="H19" s="104"/>
      <c r="I19" s="104"/>
    </row>
    <row r="20" spans="1:9" x14ac:dyDescent="0.2">
      <c r="A20" s="51" t="s">
        <v>178</v>
      </c>
      <c r="B20" s="104"/>
      <c r="C20" s="104"/>
      <c r="D20" s="104"/>
      <c r="E20" s="104"/>
      <c r="F20" s="104"/>
      <c r="G20" s="104"/>
      <c r="H20" s="104"/>
      <c r="I20" s="104"/>
    </row>
    <row r="21" spans="1:9" x14ac:dyDescent="0.2">
      <c r="A21" s="104"/>
      <c r="B21" s="104"/>
      <c r="C21" s="104"/>
      <c r="D21" s="104"/>
      <c r="E21" s="104"/>
      <c r="F21" s="104"/>
      <c r="G21" s="104"/>
      <c r="H21" s="104"/>
      <c r="I21" s="104"/>
    </row>
    <row r="22" spans="1:9" ht="13.5" thickBot="1" x14ac:dyDescent="0.25">
      <c r="A22" s="104" t="s">
        <v>110</v>
      </c>
      <c r="B22" s="104" t="s">
        <v>111</v>
      </c>
      <c r="C22" s="104" t="s">
        <v>112</v>
      </c>
      <c r="D22" s="104" t="s">
        <v>113</v>
      </c>
      <c r="E22" s="104" t="s">
        <v>114</v>
      </c>
      <c r="F22" s="104" t="s">
        <v>115</v>
      </c>
      <c r="G22" s="104" t="s">
        <v>116</v>
      </c>
      <c r="H22" s="104"/>
      <c r="I22" s="104"/>
    </row>
    <row r="23" spans="1:9" s="6" customFormat="1" ht="65.25" customHeight="1" thickBot="1" x14ac:dyDescent="0.25">
      <c r="A23" s="77" t="s">
        <v>120</v>
      </c>
      <c r="B23" s="78" t="s">
        <v>179</v>
      </c>
      <c r="C23" s="78" t="s">
        <v>180</v>
      </c>
      <c r="D23" s="78" t="s">
        <v>181</v>
      </c>
      <c r="E23" s="78" t="s">
        <v>182</v>
      </c>
      <c r="F23" s="78" t="s">
        <v>183</v>
      </c>
      <c r="G23" s="78" t="s">
        <v>184</v>
      </c>
      <c r="H23" s="211"/>
      <c r="I23" s="211"/>
    </row>
    <row r="24" spans="1:9" ht="13.5" thickBot="1" x14ac:dyDescent="0.25">
      <c r="A24" s="79">
        <v>6</v>
      </c>
      <c r="B24" s="80">
        <f>B17</f>
        <v>52</v>
      </c>
      <c r="C24" s="114">
        <f>'Weighted Avg'!I16</f>
        <v>124</v>
      </c>
      <c r="D24" s="80">
        <f>IFERROR(B24/C24,0)</f>
        <v>0.41935483870967744</v>
      </c>
      <c r="E24" s="80">
        <v>0.5</v>
      </c>
      <c r="F24" s="80">
        <f>MIN(D24:E24)</f>
        <v>0.41935483870967744</v>
      </c>
      <c r="G24" s="80">
        <f>F24*C24</f>
        <v>52</v>
      </c>
      <c r="H24" s="104"/>
      <c r="I24" s="104"/>
    </row>
    <row r="25" spans="1:9" ht="15" x14ac:dyDescent="0.25">
      <c r="A25" s="81"/>
      <c r="B25" s="104"/>
      <c r="C25" s="104"/>
      <c r="D25" s="104"/>
      <c r="E25" s="104"/>
      <c r="F25" s="104"/>
      <c r="G25" s="104"/>
      <c r="H25" s="104"/>
      <c r="I25" s="104"/>
    </row>
    <row r="26" spans="1:9" ht="15" x14ac:dyDescent="0.25">
      <c r="A26" s="44"/>
      <c r="B26" s="104"/>
      <c r="C26" s="104"/>
      <c r="D26" s="104"/>
      <c r="E26" s="104"/>
      <c r="F26" s="104"/>
      <c r="G26" s="104"/>
      <c r="H26" s="104"/>
      <c r="I26" s="104"/>
    </row>
    <row r="27" spans="1:9" s="19" customFormat="1" ht="15.75" x14ac:dyDescent="0.25">
      <c r="A27" s="50" t="s">
        <v>185</v>
      </c>
      <c r="B27" s="50"/>
      <c r="C27" s="50"/>
      <c r="D27" s="50"/>
      <c r="E27" s="50"/>
      <c r="F27" s="50"/>
      <c r="G27" s="50"/>
      <c r="H27" s="50"/>
      <c r="I27" s="50"/>
    </row>
    <row r="28" spans="1:9" s="19" customFormat="1" ht="15.75" x14ac:dyDescent="0.25">
      <c r="A28" s="50"/>
      <c r="B28" s="50"/>
      <c r="C28" s="50"/>
      <c r="D28" s="50"/>
      <c r="E28" s="50"/>
      <c r="F28" s="50"/>
      <c r="G28" s="50"/>
      <c r="H28" s="50"/>
      <c r="I28" s="50"/>
    </row>
    <row r="29" spans="1:9" s="19" customFormat="1" ht="15.75" x14ac:dyDescent="0.25">
      <c r="A29" s="51" t="s">
        <v>186</v>
      </c>
      <c r="B29" s="50"/>
      <c r="C29" s="50"/>
      <c r="D29" s="50"/>
      <c r="E29" s="50" t="s">
        <v>44</v>
      </c>
      <c r="F29" s="50"/>
      <c r="G29" s="50"/>
      <c r="H29" s="50"/>
      <c r="I29" s="50"/>
    </row>
    <row r="30" spans="1:9" ht="15" x14ac:dyDescent="0.25">
      <c r="A30" s="82"/>
      <c r="B30" s="104"/>
      <c r="C30" s="104"/>
      <c r="D30" s="104"/>
      <c r="E30" s="104"/>
      <c r="F30" s="104"/>
      <c r="G30" s="104"/>
      <c r="H30" s="104"/>
      <c r="I30" s="104"/>
    </row>
    <row r="31" spans="1:9" ht="13.5" thickBot="1" x14ac:dyDescent="0.25">
      <c r="A31" s="104" t="s">
        <v>110</v>
      </c>
      <c r="B31" s="104" t="s">
        <v>111</v>
      </c>
      <c r="C31" s="104" t="s">
        <v>112</v>
      </c>
      <c r="D31" s="104" t="s">
        <v>113</v>
      </c>
      <c r="E31" s="104"/>
      <c r="F31" s="104"/>
      <c r="G31" s="104"/>
      <c r="H31" s="104"/>
      <c r="I31" s="104"/>
    </row>
    <row r="32" spans="1:9" ht="64.5" thickBot="1" x14ac:dyDescent="0.25">
      <c r="A32" s="77" t="s">
        <v>120</v>
      </c>
      <c r="B32" s="78" t="s">
        <v>180</v>
      </c>
      <c r="C32" s="78" t="s">
        <v>187</v>
      </c>
      <c r="D32" s="78" t="s">
        <v>188</v>
      </c>
      <c r="E32" s="104"/>
      <c r="F32" s="104"/>
      <c r="G32" s="104"/>
      <c r="H32" s="104"/>
      <c r="I32" s="104"/>
    </row>
    <row r="33" spans="1:9" ht="13.5" thickBot="1" x14ac:dyDescent="0.25">
      <c r="A33" s="79">
        <v>7</v>
      </c>
      <c r="B33" s="113">
        <f>'Weighted Avg'!I16</f>
        <v>124</v>
      </c>
      <c r="C33" s="80">
        <v>0.03</v>
      </c>
      <c r="D33" s="80"/>
      <c r="E33" s="104"/>
      <c r="F33" s="104"/>
      <c r="G33" s="104"/>
      <c r="H33" s="104"/>
      <c r="I33" s="104"/>
    </row>
    <row r="34" spans="1:9" ht="15" x14ac:dyDescent="0.25">
      <c r="A34" s="11"/>
      <c r="B34" s="126"/>
      <c r="C34" s="126"/>
      <c r="D34" s="126"/>
      <c r="E34" s="126"/>
      <c r="F34" s="126"/>
      <c r="G34" s="126"/>
      <c r="H34" s="126"/>
      <c r="I34" s="103"/>
    </row>
    <row r="35" spans="1:9" ht="15" x14ac:dyDescent="0.25">
      <c r="A35" s="1"/>
      <c r="B35" s="103"/>
      <c r="C35" s="103"/>
      <c r="D35" s="103"/>
      <c r="E35" s="103"/>
      <c r="F35" s="103"/>
      <c r="G35" s="103"/>
      <c r="H35" s="103"/>
      <c r="I35" s="103"/>
    </row>
  </sheetData>
  <mergeCells count="1">
    <mergeCell ref="C14:C16"/>
  </mergeCells>
  <phoneticPr fontId="12" type="noConversion"/>
  <pageMargins left="0.75" right="0.75" top="1" bottom="1" header="0.5" footer="0.5"/>
  <pageSetup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2"/>
  <sheetViews>
    <sheetView workbookViewId="0"/>
  </sheetViews>
  <sheetFormatPr defaultRowHeight="12.75" x14ac:dyDescent="0.2"/>
  <cols>
    <col min="1" max="1" width="13.85546875" customWidth="1"/>
    <col min="2" max="2" width="36.42578125" customWidth="1"/>
    <col min="3" max="3" width="21.5703125" customWidth="1"/>
    <col min="4" max="4" width="37.85546875" customWidth="1"/>
  </cols>
  <sheetData>
    <row r="1" spans="1:4" ht="15" x14ac:dyDescent="0.25">
      <c r="A1" s="76" t="s">
        <v>0</v>
      </c>
      <c r="B1" s="13"/>
      <c r="C1" s="103"/>
      <c r="D1" s="103"/>
    </row>
    <row r="2" spans="1:4" ht="15" x14ac:dyDescent="0.25">
      <c r="A2" s="39"/>
      <c r="B2" s="13"/>
      <c r="C2" s="103"/>
      <c r="D2" s="103"/>
    </row>
    <row r="3" spans="1:4" ht="15.75" x14ac:dyDescent="0.25">
      <c r="A3" s="213" t="s">
        <v>189</v>
      </c>
      <c r="B3" s="13"/>
      <c r="C3" s="103"/>
      <c r="D3" s="103"/>
    </row>
    <row r="4" spans="1:4" ht="15" x14ac:dyDescent="0.25">
      <c r="A4" s="39"/>
      <c r="B4" s="13"/>
      <c r="C4" s="103"/>
      <c r="D4" s="103"/>
    </row>
    <row r="5" spans="1:4" ht="16.5" thickBot="1" x14ac:dyDescent="0.3">
      <c r="A5" s="4"/>
      <c r="B5" s="103"/>
      <c r="C5" s="103"/>
      <c r="D5" s="103"/>
    </row>
    <row r="6" spans="1:4" ht="30.75" thickBot="1" x14ac:dyDescent="0.3">
      <c r="A6" s="216" t="s">
        <v>120</v>
      </c>
      <c r="B6" s="217" t="s">
        <v>159</v>
      </c>
      <c r="C6" s="218" t="s">
        <v>168</v>
      </c>
      <c r="D6" s="218" t="s">
        <v>169</v>
      </c>
    </row>
    <row r="7" spans="1:4" ht="21.2" customHeight="1" thickBot="1" x14ac:dyDescent="0.25">
      <c r="A7" s="432">
        <v>8</v>
      </c>
      <c r="B7" s="219" t="s">
        <v>170</v>
      </c>
      <c r="C7" s="220"/>
      <c r="D7" s="221"/>
    </row>
    <row r="8" spans="1:4" ht="19.5" customHeight="1" thickBot="1" x14ac:dyDescent="0.25">
      <c r="A8" s="432"/>
      <c r="B8" s="219" t="s">
        <v>190</v>
      </c>
      <c r="C8" s="220"/>
      <c r="D8" s="221"/>
    </row>
    <row r="9" spans="1:4" ht="23.25" customHeight="1" thickBot="1" x14ac:dyDescent="0.25">
      <c r="A9" s="432"/>
      <c r="B9" s="219" t="s">
        <v>172</v>
      </c>
      <c r="C9" s="220"/>
      <c r="D9" s="221"/>
    </row>
    <row r="10" spans="1:4" ht="15.75" thickBot="1" x14ac:dyDescent="0.25">
      <c r="A10" s="432"/>
      <c r="B10" s="219" t="s">
        <v>173</v>
      </c>
      <c r="C10" s="220"/>
      <c r="D10" s="221"/>
    </row>
    <row r="11" spans="1:4" ht="15.75" thickBot="1" x14ac:dyDescent="0.25">
      <c r="A11" s="432"/>
      <c r="B11" s="219" t="s">
        <v>174</v>
      </c>
      <c r="C11" s="220"/>
      <c r="D11" s="221"/>
    </row>
    <row r="12" spans="1:4" ht="15.75" thickBot="1" x14ac:dyDescent="0.25">
      <c r="A12" s="432"/>
      <c r="B12" s="222" t="s">
        <v>99</v>
      </c>
      <c r="C12" s="223">
        <f>SUM(C7:C11)</f>
        <v>0</v>
      </c>
      <c r="D12" s="221"/>
    </row>
    <row r="13" spans="1:4" ht="15" x14ac:dyDescent="0.25">
      <c r="A13" s="1"/>
      <c r="B13" s="1"/>
      <c r="C13" s="1"/>
      <c r="D13" s="1"/>
    </row>
    <row r="14" spans="1:4" ht="15" x14ac:dyDescent="0.25">
      <c r="A14" s="1"/>
      <c r="B14" s="1"/>
      <c r="C14" s="1"/>
      <c r="D14" s="1"/>
    </row>
    <row r="15" spans="1:4" ht="15" x14ac:dyDescent="0.25">
      <c r="A15" s="1"/>
      <c r="B15" s="1"/>
      <c r="C15" s="1"/>
      <c r="D15" s="1"/>
    </row>
    <row r="16" spans="1:4" ht="15" x14ac:dyDescent="0.25">
      <c r="A16" s="8" t="s">
        <v>191</v>
      </c>
      <c r="B16" s="1"/>
      <c r="C16" s="1"/>
      <c r="D16" s="1"/>
    </row>
    <row r="17" spans="1:4" ht="15.75" thickBot="1" x14ac:dyDescent="0.3">
      <c r="A17" s="1"/>
      <c r="B17" s="1"/>
      <c r="C17" s="1"/>
      <c r="D17" s="1"/>
    </row>
    <row r="18" spans="1:4" ht="30.75" thickBot="1" x14ac:dyDescent="0.3">
      <c r="A18" s="216" t="s">
        <v>120</v>
      </c>
      <c r="B18" s="217" t="s">
        <v>192</v>
      </c>
      <c r="C18" s="218" t="s">
        <v>168</v>
      </c>
      <c r="D18" s="218" t="s">
        <v>169</v>
      </c>
    </row>
    <row r="19" spans="1:4" ht="15.75" thickBot="1" x14ac:dyDescent="0.25">
      <c r="A19" s="432">
        <v>9</v>
      </c>
      <c r="B19" s="219"/>
      <c r="C19" s="220"/>
      <c r="D19" s="221"/>
    </row>
    <row r="20" spans="1:4" ht="15.75" thickBot="1" x14ac:dyDescent="0.25">
      <c r="A20" s="432"/>
      <c r="B20" s="222" t="s">
        <v>99</v>
      </c>
      <c r="C20" s="223">
        <f>SUM(C19:C19)</f>
        <v>0</v>
      </c>
      <c r="D20" s="221"/>
    </row>
    <row r="21" spans="1:4" x14ac:dyDescent="0.2">
      <c r="A21" s="130"/>
      <c r="B21" s="130"/>
      <c r="C21" s="130"/>
      <c r="D21" s="130"/>
    </row>
    <row r="22" spans="1:4" x14ac:dyDescent="0.2">
      <c r="A22" s="130"/>
      <c r="B22" s="130"/>
      <c r="C22" s="130"/>
      <c r="D22" s="130"/>
    </row>
  </sheetData>
  <mergeCells count="2">
    <mergeCell ref="A7:A12"/>
    <mergeCell ref="A19:A20"/>
  </mergeCells>
  <phoneticPr fontId="12"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DAF9F80FDE0E459E1A4ABBAD4741F7" ma:contentTypeVersion="2" ma:contentTypeDescription="Create a new document." ma:contentTypeScope="" ma:versionID="2c7ea44b9682ed332563563c45ae2638">
  <xsd:schema xmlns:xsd="http://www.w3.org/2001/XMLSchema" xmlns:xs="http://www.w3.org/2001/XMLSchema" xmlns:p="http://schemas.microsoft.com/office/2006/metadata/properties" xmlns:ns2="1f515989-4afe-4bfb-8869-4f44a11afb39" targetNamespace="http://schemas.microsoft.com/office/2006/metadata/properties" ma:root="true" ma:fieldsID="316846861b4c0cadfdcf73e1ce08bcb7" ns2:_="">
    <xsd:import namespace="1f515989-4afe-4bfb-8869-4f44a11afb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515989-4afe-4bfb-8869-4f44a11afb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7006EEF-6616-4C28-AE32-3C6B90FB7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515989-4afe-4bfb-8869-4f44a11af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67C30E-5288-4F55-97F6-1F59EF82C475}">
  <ds:schemaRefs>
    <ds:schemaRef ds:uri="http://schemas.microsoft.com/sharepoint/v3/contenttype/forms"/>
  </ds:schemaRefs>
</ds:datastoreItem>
</file>

<file path=customXml/itemProps3.xml><?xml version="1.0" encoding="utf-8"?>
<ds:datastoreItem xmlns:ds="http://schemas.openxmlformats.org/officeDocument/2006/customXml" ds:itemID="{F76CBB77-447D-4C19-8826-6E9BEBA407FE}">
  <ds:schemaRefs>
    <ds:schemaRef ds:uri="http://purl.org/dc/dcmitype/"/>
    <ds:schemaRef ds:uri="http://schemas.microsoft.com/office/infopath/2007/PartnerControls"/>
    <ds:schemaRef ds:uri="http://purl.org/dc/elements/1.1/"/>
    <ds:schemaRef ds:uri="http://schemas.openxmlformats.org/package/2006/metadata/core-properties"/>
    <ds:schemaRef ds:uri="1f515989-4afe-4bfb-8869-4f44a11afb39"/>
    <ds:schemaRef ds:uri="http://schemas.microsoft.com/office/2006/documentManagement/typ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Claim Form Summary</vt:lpstr>
      <vt:lpstr>Data Fields</vt:lpstr>
      <vt:lpstr>Weighted Avg</vt:lpstr>
      <vt:lpstr>SSA</vt:lpstr>
      <vt:lpstr>Lines 1 &amp; 2 </vt:lpstr>
      <vt:lpstr>Lines 3 &amp; 4</vt:lpstr>
      <vt:lpstr>Line 5</vt:lpstr>
      <vt:lpstr>Lines 6 &amp; 7</vt:lpstr>
      <vt:lpstr>Lines 8 &amp; 9</vt:lpstr>
      <vt:lpstr>'Claim Form Summary'!Print_Area</vt:lpstr>
    </vt:vector>
  </TitlesOfParts>
  <Manager/>
  <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revision/>
  <dcterms:created xsi:type="dcterms:W3CDTF">2011-11-29T07:41:33Z</dcterms:created>
  <dcterms:modified xsi:type="dcterms:W3CDTF">2021-03-16T22:21:15Z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0x0101006EDAF9F80FDE0E459E1A4ABBAD4741F7</vt:lpwstr>
  </property>
</Properties>
</file>